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10%_6m_0_TSP/"/>
    </mc:Choice>
  </mc:AlternateContent>
  <xr:revisionPtr revIDLastSave="267" documentId="11_BB000CD4D57B9F05A868F76AA904F6F9299BDA6C" xr6:coauthVersionLast="47" xr6:coauthVersionMax="47" xr10:uidLastSave="{7C4E5E84-CB02-4C06-81C4-6531A765D3DC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<sst xmlns="http://schemas.openxmlformats.org/spreadsheetml/2006/main" count="894" uniqueCount="70">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</sst>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13A-4E52-BD35-D2E94B03601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13A-4E52-BD35-D2E94B03601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13A-4E52-BD35-D2E94B03601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13A-4E52-BD35-D2E94B03601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13A-4E52-BD35-D2E94B03601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13A-4E52-BD35-D2E94B03601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13A-4E52-BD35-D2E94B03601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13A-4E52-BD35-D2E94B03601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13A-4E52-BD35-D2E94B03601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13A-4E52-BD35-D2E94B03601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13A-4E52-BD35-D2E94B03601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13A-4E52-BD35-D2E94B03601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13A-4E52-BD35-D2E94B03601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13A-4E52-BD35-D2E94B03601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13A-4E52-BD35-D2E94B03601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13A-4E52-BD35-D2E94B03601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13A-4E52-BD35-D2E94B03601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13A-4E52-BD35-D2E94B03601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13A-4E52-BD35-D2E94B03601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13A-4E52-BD35-D2E94B03601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13A-4E52-BD35-D2E94B03601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13A-4E52-BD35-D2E94B03601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13A-4E52-BD35-D2E94B03601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13A-4E52-BD35-D2E94B03601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13A-4E52-BD35-D2E94B03601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13A-4E52-BD35-D2E94B03601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13A-4E52-BD35-D2E94B03601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13A-4E52-BD35-D2E94B03601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13A-4E52-BD35-D2E94B03601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13A-4E52-BD35-D2E94B03601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13A-4E52-BD35-D2E94B03601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13A-4E52-BD35-D2E94B03601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13A-4E52-BD35-D2E94B03601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13A-4E52-BD35-D2E94B03601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13A-4E52-BD35-D2E94B03601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13A-4E52-BD35-D2E94B03601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13A-4E52-BD35-D2E94B03601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13A-4E52-BD35-D2E94B03601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13A-4E52-BD35-D2E94B03601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13A-4E52-BD35-D2E94B03601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13A-4E52-BD35-D2E94B03601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13A-4E52-BD35-D2E94B03601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13A-4E52-BD35-D2E94B036018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13A-4E52-BD35-D2E94B036018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13A-4E52-BD35-D2E94B036018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13A-4E52-BD35-D2E94B036018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13A-4E52-BD35-D2E94B036018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13A-4E52-BD35-D2E94B036018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13A-4E52-BD35-D2E94B036018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113A-4E52-BD35-D2E94B036018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113A-4E52-BD35-D2E94B036018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113A-4E52-BD35-D2E94B036018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113A-4E52-BD35-D2E94B036018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113A-4E52-BD35-D2E94B036018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113A-4E52-BD35-D2E94B036018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113A-4E52-BD35-D2E94B036018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113A-4E52-BD35-D2E94B036018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113A-4E52-BD35-D2E94B036018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113A-4E52-BD35-D2E94B036018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113A-4E52-BD35-D2E94B036018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113A-4E52-BD35-D2E94B036018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113A-4E52-BD35-D2E94B036018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113A-4E52-BD35-D2E94B036018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113A-4E52-BD35-D2E94B036018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113A-4E52-BD35-D2E94B036018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113A-4E52-BD35-D2E94B036018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113A-4E52-BD35-D2E94B036018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113A-4E52-BD35-D2E94B036018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113A-4E52-BD35-D2E94B036018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113A-4E52-BD35-D2E94B036018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113A-4E52-BD35-D2E94B036018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113A-4E52-BD35-D2E94B036018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113A-4E52-BD35-D2E94B036018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113A-4E52-BD35-D2E94B036018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113A-4E52-BD35-D2E94B036018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113A-4E52-BD35-D2E94B036018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113A-4E52-BD35-D2E94B036018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113A-4E52-BD35-D2E94B036018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113A-4E52-BD35-D2E94B036018}"/>
              </c:ext>
            </c:extLst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113A-4E52-BD35-D2E94B03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8FA1-388C-4536-A2A8-E61FD54D88ED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1.0964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660</v>
      </c>
      <c r="F2">
        <f>_xlfn.XLOOKUP(B2,RESULTADOS_0!D:D,RESULTADOS_0!F:F,0,0,1)</f>
        <v>82.22</v>
      </c>
      <c r="G2">
        <f>_xlfn.XLOOKUP(B2,RESULTADOS_0!D:D,RESULTADOS_0!M:M,0,0,1)</f>
        <v>0</v>
      </c>
      <c r="H2">
        <f>_xlfn.XLOOKUP(B2,RESULTADOS_0!D:D,RESULTADOS_0!AF:AF,0,0,1)</f>
        <v>2.08889540080474E-6</v>
      </c>
      <c r="I2">
        <f>_xlfn.XLOOKUP(B2,RESULTADOS_0!D:D,RESULTADOS_0!AC:AC,0,0,1)</f>
        <v>581.16932958255984</v>
      </c>
      <c r="J2">
        <f>_xlfn.XLOOKUP(B2,RESULTADOS_0!D:D,RESULTADOS_0!G:G,0,0,1)</f>
        <v>7.47</v>
      </c>
      <c r="K2">
        <v>1.0964</v>
      </c>
      <c r="L2">
        <v>100</v>
      </c>
      <c r="M2">
        <v>10</v>
      </c>
      <c r="N2">
        <f>_xlfn.XLOOKUP(B2,RESULTADOS_0!D:D,RESULTADOS_0!AH:AH,0,0,1)</f>
        <v>581169.32958255988</v>
      </c>
      <c r="T2">
        <v>20</v>
      </c>
    </row>
    <row r="3" spans="1:20" x14ac:dyDescent="0.25">
      <c r="A3" t="s">
        <v>52</v>
      </c>
      <c r="B3">
        <v>1.2725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441</v>
      </c>
      <c r="F3">
        <f>_xlfn.XLOOKUP(B3,RESULTADOS_1!D:D,RESULTADOS_1!F:F,0,0,1)</f>
        <v>71.98</v>
      </c>
      <c r="G3">
        <f>_xlfn.XLOOKUP(B3,RESULTADOS_1!D:D,RESULTADOS_1!M:M,0,0,1)</f>
        <v>0</v>
      </c>
      <c r="H3">
        <f>_xlfn.XLOOKUP(B3,RESULTADOS_1!D:D,RESULTADOS_1!AF:AF,0,0,1)</f>
        <v>2.3412857581304089E-6</v>
      </c>
      <c r="I3">
        <f>_xlfn.XLOOKUP(B3,RESULTADOS_1!D:D,RESULTADOS_1!AC:AC,0,0,1)</f>
        <v>555.17501594958389</v>
      </c>
      <c r="J3">
        <f>_xlfn.XLOOKUP(B3,RESULTADOS_1!D:D,RESULTADOS_1!G:G,0,0,1)</f>
        <v>9.7899999999999991</v>
      </c>
      <c r="K3">
        <v>1.2725</v>
      </c>
      <c r="N3">
        <f>_xlfn.XLOOKUP(B3,RESULTADOS_1!D:D,RESULTADOS_1!AH:AH,0,0,1)</f>
        <v>555175.01594958385</v>
      </c>
    </row>
    <row r="4" spans="1:20" x14ac:dyDescent="0.25">
      <c r="A4" t="s">
        <v>53</v>
      </c>
      <c r="B4">
        <v>1.3781000000000001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331</v>
      </c>
      <c r="F4">
        <f>_xlfn.XLOOKUP(B4,RESULTADOS_2!D:D,RESULTADOS_2!F:F,0,0,1)</f>
        <v>66.77</v>
      </c>
      <c r="G4">
        <f>_xlfn.XLOOKUP(B4,RESULTADOS_2!D:D,RESULTADOS_2!M:M,0,0,1)</f>
        <v>1</v>
      </c>
      <c r="H4">
        <f>_xlfn.XLOOKUP(B4,RESULTADOS_2!D:D,RESULTADOS_2!AF:AF,0,0,1)</f>
        <v>2.466613869856762E-6</v>
      </c>
      <c r="I4">
        <f>_xlfn.XLOOKUP(B4,RESULTADOS_2!D:D,RESULTADOS_2!AC:AC,0,0,1)</f>
        <v>547.81944046340936</v>
      </c>
      <c r="J4">
        <f>_xlfn.XLOOKUP(B4,RESULTADOS_2!D:D,RESULTADOS_2!G:G,0,0,1)</f>
        <v>12.1</v>
      </c>
      <c r="K4">
        <v>1.3781000000000001</v>
      </c>
      <c r="N4">
        <f>_xlfn.XLOOKUP(B4,RESULTADOS_2!D:D,RESULTADOS_2!AH:AH,0,0,1)</f>
        <v>547819.44046340941</v>
      </c>
    </row>
    <row r="5" spans="1:20" x14ac:dyDescent="0.25">
      <c r="A5" t="s">
        <v>54</v>
      </c>
      <c r="B5">
        <v>1.4461999999999999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265</v>
      </c>
      <c r="F5">
        <f>_xlfn.XLOOKUP(B5,RESULTADOS_3!D:D,RESULTADOS_3!F:F,0,0,1)</f>
        <v>63.67</v>
      </c>
      <c r="G5">
        <f>_xlfn.XLOOKUP(B5,RESULTADOS_3!D:D,RESULTADOS_3!M:M,0,0,1)</f>
        <v>0</v>
      </c>
      <c r="H5">
        <f>_xlfn.XLOOKUP(B5,RESULTADOS_3!D:D,RESULTADOS_3!AF:AF,0,0,1)</f>
        <v>2.5293626512314391E-6</v>
      </c>
      <c r="I5">
        <f>_xlfn.XLOOKUP(B5,RESULTADOS_3!D:D,RESULTADOS_3!AC:AC,0,0,1)</f>
        <v>550.23533358733482</v>
      </c>
      <c r="J5">
        <f>_xlfn.XLOOKUP(B5,RESULTADOS_3!D:D,RESULTADOS_3!G:G,0,0,1)</f>
        <v>14.42</v>
      </c>
      <c r="K5">
        <v>1.4462000000000002</v>
      </c>
      <c r="N5">
        <f>_xlfn.XLOOKUP(B5,RESULTADOS_3!D:D,RESULTADOS_3!AH:AH,0,0,1)</f>
        <v>550235.33358733484</v>
      </c>
    </row>
    <row r="6" spans="1:20" x14ac:dyDescent="0.25">
      <c r="A6" t="s">
        <v>55</v>
      </c>
      <c r="B6">
        <v>1.4932000000000001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222</v>
      </c>
      <c r="F6">
        <f>_xlfn.XLOOKUP(B6,RESULTADOS_4!D:D,RESULTADOS_4!F:F,0,0,1)</f>
        <v>61.67</v>
      </c>
      <c r="G6">
        <f>_xlfn.XLOOKUP(B6,RESULTADOS_4!D:D,RESULTADOS_4!M:M,0,0,1)</f>
        <v>0</v>
      </c>
      <c r="H6">
        <f>_xlfn.XLOOKUP(B6,RESULTADOS_4!D:D,RESULTADOS_4!AF:AF,0,0,1)</f>
        <v>2.559713978684605E-6</v>
      </c>
      <c r="I6">
        <f>_xlfn.XLOOKUP(B6,RESULTADOS_4!D:D,RESULTADOS_4!AC:AC,0,0,1)</f>
        <v>550.59982516450123</v>
      </c>
      <c r="J6">
        <f>_xlfn.XLOOKUP(B6,RESULTADOS_4!D:D,RESULTADOS_4!G:G,0,0,1)</f>
        <v>16.670000000000002</v>
      </c>
      <c r="K6">
        <v>1.4932000000000003</v>
      </c>
      <c r="N6">
        <f>_xlfn.XLOOKUP(B6,RESULTADOS_4!D:D,RESULTADOS_4!AH:AH,0,0,1)</f>
        <v>550599.82516450121</v>
      </c>
    </row>
    <row r="7" spans="1:20" x14ac:dyDescent="0.25">
      <c r="A7" t="s">
        <v>56</v>
      </c>
      <c r="B7">
        <v>1.5298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190</v>
      </c>
      <c r="F7">
        <f>_xlfn.XLOOKUP(B7,RESULTADOS_5!D:D,RESULTADOS_5!F:F,0,0,1)</f>
        <v>60.2</v>
      </c>
      <c r="G7">
        <f>_xlfn.XLOOKUP(B7,RESULTADOS_5!D:D,RESULTADOS_5!M:M,0,0,1)</f>
        <v>0</v>
      </c>
      <c r="H7">
        <f>_xlfn.XLOOKUP(B7,RESULTADOS_5!D:D,RESULTADOS_5!AF:AF,0,0,1)</f>
        <v>2.5761770887230039E-6</v>
      </c>
      <c r="I7">
        <f>_xlfn.XLOOKUP(B7,RESULTADOS_5!D:D,RESULTADOS_5!AC:AC,0,0,1)</f>
        <v>561.07637335522975</v>
      </c>
      <c r="J7">
        <f>_xlfn.XLOOKUP(B7,RESULTADOS_5!D:D,RESULTADOS_5!G:G,0,0,1)</f>
        <v>19.010000000000002</v>
      </c>
      <c r="K7">
        <v>1.5298000000000003</v>
      </c>
      <c r="N7">
        <f>_xlfn.XLOOKUP(B7,RESULTADOS_5!D:D,RESULTADOS_5!AH:AH,0,0,1)</f>
        <v>561076.37335522973</v>
      </c>
    </row>
    <row r="8" spans="1:20" x14ac:dyDescent="0.25">
      <c r="A8" t="s">
        <v>57</v>
      </c>
      <c r="B8">
        <v>1.5589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167</v>
      </c>
      <c r="F8">
        <f>_xlfn.XLOOKUP(B8,RESULTADOS_6!D:D,RESULTADOS_6!F:F,0,0,1)</f>
        <v>59.05</v>
      </c>
      <c r="G8">
        <f>_xlfn.XLOOKUP(B8,RESULTADOS_6!D:D,RESULTADOS_6!M:M,0,0,1)</f>
        <v>10</v>
      </c>
      <c r="H8">
        <f>_xlfn.XLOOKUP(B8,RESULTADOS_6!D:D,RESULTADOS_6!AF:AF,0,0,1)</f>
        <v>2.5833339405093389E-6</v>
      </c>
      <c r="I8">
        <f>_xlfn.XLOOKUP(B8,RESULTADOS_6!D:D,RESULTADOS_6!AC:AC,0,0,1)</f>
        <v>571.13124458478978</v>
      </c>
      <c r="J8">
        <f>_xlfn.XLOOKUP(B8,RESULTADOS_6!D:D,RESULTADOS_6!G:G,0,0,1)</f>
        <v>21.22</v>
      </c>
      <c r="K8">
        <v>1.5589</v>
      </c>
      <c r="N8">
        <f>_xlfn.XLOOKUP(B8,RESULTADOS_6!D:D,RESULTADOS_6!AH:AH,0,0,1)</f>
        <v>571131.24458478973</v>
      </c>
    </row>
    <row r="9" spans="1:20" x14ac:dyDescent="0.25">
      <c r="A9" t="s">
        <v>58</v>
      </c>
      <c r="B9">
        <v>1.5821000000000001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148</v>
      </c>
      <c r="F9">
        <f>_xlfn.XLOOKUP(B9,RESULTADOS_7!D:D,RESULTADOS_7!F:F,0,0,1)</f>
        <v>58.18</v>
      </c>
      <c r="G9">
        <f>_xlfn.XLOOKUP(B9,RESULTADOS_7!D:D,RESULTADOS_7!M:M,0,0,1)</f>
        <v>0</v>
      </c>
      <c r="H9">
        <f>_xlfn.XLOOKUP(B9,RESULTADOS_7!D:D,RESULTADOS_7!AF:AF,0,0,1)</f>
        <v>2.5835652602777818E-6</v>
      </c>
      <c r="I9">
        <f>_xlfn.XLOOKUP(B9,RESULTADOS_7!D:D,RESULTADOS_7!AC:AC,0,0,1)</f>
        <v>585.0829926168243</v>
      </c>
      <c r="J9">
        <f>_xlfn.XLOOKUP(B9,RESULTADOS_7!D:D,RESULTADOS_7!G:G,0,0,1)</f>
        <v>23.59</v>
      </c>
      <c r="K9">
        <v>1.5821000000000001</v>
      </c>
      <c r="N9">
        <f>_xlfn.XLOOKUP(B9,RESULTADOS_7!D:D,RESULTADOS_7!AH:AH,0,0,1)</f>
        <v>585082.99261682434</v>
      </c>
    </row>
    <row r="10" spans="1:20" x14ac:dyDescent="0.25">
      <c r="A10" t="s">
        <v>59</v>
      </c>
      <c r="B10">
        <v>1.5988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134</v>
      </c>
      <c r="F10">
        <f>_xlfn.XLOOKUP(B10,RESULTADOS_8!D:D,RESULTADOS_8!F:F,0,0,1)</f>
        <v>57.53</v>
      </c>
      <c r="G10">
        <f>_xlfn.XLOOKUP(B10,RESULTADOS_8!D:D,RESULTADOS_8!M:M,0,0,1)</f>
        <v>1</v>
      </c>
      <c r="H10">
        <f>_xlfn.XLOOKUP(B10,RESULTADOS_8!D:D,RESULTADOS_8!AF:AF,0,0,1)</f>
        <v>2.5757076348764641E-6</v>
      </c>
      <c r="I10">
        <f>_xlfn.XLOOKUP(B10,RESULTADOS_8!D:D,RESULTADOS_8!AC:AC,0,0,1)</f>
        <v>596.91080004819764</v>
      </c>
      <c r="J10">
        <f>_xlfn.XLOOKUP(B10,RESULTADOS_8!D:D,RESULTADOS_8!G:G,0,0,1)</f>
        <v>25.76</v>
      </c>
      <c r="K10">
        <v>1.5988</v>
      </c>
      <c r="N10">
        <f>_xlfn.XLOOKUP(B10,RESULTADOS_8!D:D,RESULTADOS_8!AH:AH,0,0,1)</f>
        <v>596910.80004819762</v>
      </c>
    </row>
    <row r="11" spans="1:20" x14ac:dyDescent="0.25">
      <c r="A11" t="s">
        <v>60</v>
      </c>
      <c r="B11">
        <v>1.6145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122</v>
      </c>
      <c r="F11">
        <f>_xlfn.XLOOKUP(B11,RESULTADOS_9!D:D,RESULTADOS_9!F:F,0,0,1)</f>
        <v>56.94</v>
      </c>
      <c r="G11">
        <f>_xlfn.XLOOKUP(B11,RESULTADOS_9!D:D,RESULTADOS_9!M:M,0,0,1)</f>
        <v>6</v>
      </c>
      <c r="H11">
        <f>_xlfn.XLOOKUP(B11,RESULTADOS_9!D:D,RESULTADOS_9!AF:AF,0,0,1)</f>
        <v>2.5684481655728492E-6</v>
      </c>
      <c r="I11">
        <f>_xlfn.XLOOKUP(B11,RESULTADOS_9!D:D,RESULTADOS_9!AC:AC,0,0,1)</f>
        <v>597.66715017877402</v>
      </c>
      <c r="J11">
        <f>_xlfn.XLOOKUP(B11,RESULTADOS_9!D:D,RESULTADOS_9!G:G,0,0,1)</f>
        <v>28</v>
      </c>
      <c r="K11">
        <v>1.6145000000000003</v>
      </c>
      <c r="N11">
        <f>_xlfn.XLOOKUP(B11,RESULTADOS_9!D:D,RESULTADOS_9!AH:AH,0,0,1)</f>
        <v>597667.15017877403</v>
      </c>
    </row>
    <row r="12" spans="1:20" x14ac:dyDescent="0.25">
      <c r="A12" t="s">
        <v>61</v>
      </c>
      <c r="B12">
        <v>1.627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112</v>
      </c>
      <c r="F12">
        <f>_xlfn.XLOOKUP(B12,RESULTADOS_10!D:D,RESULTADOS_10!F:F,0,0,1)</f>
        <v>56.47</v>
      </c>
      <c r="G12">
        <f>_xlfn.XLOOKUP(B12,RESULTADOS_10!D:D,RESULTADOS_10!M:M,0,0,1)</f>
        <v>0</v>
      </c>
      <c r="H12">
        <f>_xlfn.XLOOKUP(B12,RESULTADOS_10!D:D,RESULTADOS_10!AF:AF,0,0,1)</f>
        <v>2.558012543595815E-6</v>
      </c>
      <c r="I12">
        <f>_xlfn.XLOOKUP(B12,RESULTADOS_10!D:D,RESULTADOS_10!AC:AC,0,0,1)</f>
        <v>611.88854848133258</v>
      </c>
      <c r="J12">
        <f>_xlfn.XLOOKUP(B12,RESULTADOS_10!D:D,RESULTADOS_10!G:G,0,0,1)</f>
        <v>30.25</v>
      </c>
      <c r="K12">
        <v>1.6269999999999998</v>
      </c>
      <c r="N12">
        <f>_xlfn.XLOOKUP(B12,RESULTADOS_10!D:D,RESULTADOS_10!AH:AH,0,0,1)</f>
        <v>611888.5484813326</v>
      </c>
    </row>
    <row r="13" spans="1:20" x14ac:dyDescent="0.25">
      <c r="A13" t="s">
        <v>62</v>
      </c>
      <c r="B13">
        <v>1.6382000000000001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103</v>
      </c>
      <c r="F13">
        <f>_xlfn.XLOOKUP(B13,RESULTADOS_11!D:D,RESULTADOS_11!F:F,0,0,1)</f>
        <v>56.06</v>
      </c>
      <c r="G13">
        <f>_xlfn.XLOOKUP(B13,RESULTADOS_11!D:D,RESULTADOS_11!M:M,0,0,1)</f>
        <v>0</v>
      </c>
      <c r="H13">
        <f>_xlfn.XLOOKUP(B13,RESULTADOS_11!D:D,RESULTADOS_11!AF:AF,0,0,1)</f>
        <v>2.5472310479299211E-6</v>
      </c>
      <c r="I13">
        <f>_xlfn.XLOOKUP(B13,RESULTADOS_11!D:D,RESULTADOS_11!AC:AC,0,0,1)</f>
        <v>626.46327006454396</v>
      </c>
      <c r="J13">
        <f>_xlfn.XLOOKUP(B13,RESULTADOS_11!D:D,RESULTADOS_11!G:G,0,0,1)</f>
        <v>32.659999999999997</v>
      </c>
      <c r="K13">
        <v>1.6382000000000003</v>
      </c>
      <c r="N13">
        <f>_xlfn.XLOOKUP(B13,RESULTADOS_11!D:D,RESULTADOS_11!AH:AH,0,0,1)</f>
        <v>626463.27006454393</v>
      </c>
    </row>
    <row r="14" spans="1:20" x14ac:dyDescent="0.25">
      <c r="A14" t="s">
        <v>63</v>
      </c>
      <c r="B14">
        <v>1.6465000000000001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96</v>
      </c>
      <c r="F14">
        <f>_xlfn.XLOOKUP(B14,RESULTADOS_12!D:D,RESULTADOS_12!F:F,0,0,1)</f>
        <v>55.73</v>
      </c>
      <c r="G14">
        <f>_xlfn.XLOOKUP(B14,RESULTADOS_12!D:D,RESULTADOS_12!M:M,0,0,1)</f>
        <v>0</v>
      </c>
      <c r="H14">
        <f>_xlfn.XLOOKUP(B14,RESULTADOS_12!D:D,RESULTADOS_12!AF:AF,0,0,1)</f>
        <v>2.533465184803364E-6</v>
      </c>
      <c r="I14">
        <f>_xlfn.XLOOKUP(B14,RESULTADOS_12!D:D,RESULTADOS_12!AC:AC,0,0,1)</f>
        <v>637.86120398922321</v>
      </c>
      <c r="J14">
        <f>_xlfn.XLOOKUP(B14,RESULTADOS_12!D:D,RESULTADOS_12!G:G,0,0,1)</f>
        <v>34.83</v>
      </c>
      <c r="K14">
        <v>1.6465000000000001</v>
      </c>
      <c r="N14">
        <f>_xlfn.XLOOKUP(B14,RESULTADOS_12!D:D,RESULTADOS_12!AH:AH,0,0,1)</f>
        <v>637861.20398922323</v>
      </c>
    </row>
    <row r="15" spans="1:20" x14ac:dyDescent="0.25">
      <c r="A15" t="s">
        <v>64</v>
      </c>
      <c r="B15">
        <v>1.6534</v>
      </c>
      <c r="C15">
        <f>_xlfn.XLOOKUP(B15,RESULTADOS_13!D:D,RESULTADOS_13!B:B,0,0,1)</f>
        <v>75</v>
      </c>
      <c r="D15">
        <f>_xlfn.XLOOKUP(B15,RESULTADOS_13!D:D,RESULTADOS_13!L:L,0,0,1)</f>
        <v>6</v>
      </c>
      <c r="E15">
        <f>_xlfn.XLOOKUP(B15,RESULTADOS_13!D:D,RESULTADOS_13!I:I,0,0,1)</f>
        <v>90</v>
      </c>
      <c r="F15">
        <f>_xlfn.XLOOKUP(B15,RESULTADOS_13!D:D,RESULTADOS_13!F:F,0,0,1)</f>
        <v>55.46</v>
      </c>
      <c r="G15">
        <f>_xlfn.XLOOKUP(B15,RESULTADOS_13!D:D,RESULTADOS_13!M:M,0,0,1)</f>
        <v>0</v>
      </c>
      <c r="H15">
        <f>_xlfn.XLOOKUP(B15,RESULTADOS_13!D:D,RESULTADOS_13!AF:AF,0,0,1)</f>
        <v>2.5189359699443762E-6</v>
      </c>
      <c r="I15">
        <f>_xlfn.XLOOKUP(B15,RESULTADOS_13!D:D,RESULTADOS_13!AC:AC,0,0,1)</f>
        <v>652.38491386191504</v>
      </c>
      <c r="J15">
        <f>_xlfn.XLOOKUP(B15,RESULTADOS_13!D:D,RESULTADOS_13!G:G,0,0,1)</f>
        <v>36.97</v>
      </c>
      <c r="K15">
        <v>1.6534</v>
      </c>
      <c r="N15">
        <f>_xlfn.XLOOKUP(B15,RESULTADOS_13!D:D,RESULTADOS_13!AH:AH,0,0,1)</f>
        <v>652384.913861915</v>
      </c>
    </row>
    <row r="16" spans="1:20" x14ac:dyDescent="0.25">
      <c r="A16" t="s">
        <v>65</v>
      </c>
      <c r="B16">
        <v>1.6615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84</v>
      </c>
      <c r="F16">
        <f>_xlfn.XLOOKUP(B16,RESULTADOS_14!D:D,RESULTADOS_14!F:F,0,0,1)</f>
        <v>55.15</v>
      </c>
      <c r="G16">
        <f>_xlfn.XLOOKUP(B16,RESULTADOS_14!D:D,RESULTADOS_14!M:M,0,0,1)</f>
        <v>6</v>
      </c>
      <c r="H16">
        <f>_xlfn.XLOOKUP(B16,RESULTADOS_14!D:D,RESULTADOS_14!AF:AF,0,0,1)</f>
        <v>2.5074593578872259E-6</v>
      </c>
      <c r="I16">
        <f>_xlfn.XLOOKUP(B16,RESULTADOS_14!D:D,RESULTADOS_14!AC:AC,0,0,1)</f>
        <v>659.69409172816017</v>
      </c>
      <c r="J16">
        <f>_xlfn.XLOOKUP(B16,RESULTADOS_14!D:D,RESULTADOS_14!G:G,0,0,1)</f>
        <v>39.4</v>
      </c>
      <c r="K16">
        <v>1.6615</v>
      </c>
      <c r="N16">
        <f>_xlfn.XLOOKUP(B16,RESULTADOS_14!D:D,RESULTADOS_14!AH:AH,0,0,1)</f>
        <v>659694.09172816016</v>
      </c>
    </row>
    <row r="17" spans="1:14" x14ac:dyDescent="0.25">
      <c r="A17" t="s">
        <v>66</v>
      </c>
      <c r="B17">
        <v>1.6668000000000001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79</v>
      </c>
      <c r="F17">
        <f>_xlfn.XLOOKUP(B17,RESULTADOS_15!D:D,RESULTADOS_15!F:F,0,0,1)</f>
        <v>54.94</v>
      </c>
      <c r="G17">
        <f>_xlfn.XLOOKUP(B17,RESULTADOS_15!D:D,RESULTADOS_15!M:M,0,0,1)</f>
        <v>0</v>
      </c>
      <c r="H17">
        <f>_xlfn.XLOOKUP(B17,RESULTADOS_15!D:D,RESULTADOS_15!AF:AF,0,0,1)</f>
        <v>2.4928616964458941E-6</v>
      </c>
      <c r="I17">
        <f>_xlfn.XLOOKUP(B17,RESULTADOS_15!D:D,RESULTADOS_15!AC:AC,0,0,1)</f>
        <v>674.11927238912483</v>
      </c>
      <c r="J17">
        <f>_xlfn.XLOOKUP(B17,RESULTADOS_15!D:D,RESULTADOS_15!G:G,0,0,1)</f>
        <v>41.73</v>
      </c>
      <c r="K17">
        <v>1.6668000000000001</v>
      </c>
      <c r="N17">
        <f>_xlfn.XLOOKUP(B17,RESULTADOS_15!D:D,RESULTADOS_15!AH:AH,0,0,1)</f>
        <v>674119.27238912485</v>
      </c>
    </row>
    <row r="18" spans="1:14" x14ac:dyDescent="0.25">
      <c r="A18" t="s">
        <v>67</v>
      </c>
      <c r="B18">
        <v>1.6718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75</v>
      </c>
      <c r="F18">
        <f>_xlfn.XLOOKUP(B18,RESULTADOS_16!D:D,RESULTADOS_16!F:F,0,0,1)</f>
        <v>54.73</v>
      </c>
      <c r="G18">
        <f>_xlfn.XLOOKUP(B18,RESULTADOS_16!D:D,RESULTADOS_16!M:M,0,0,1)</f>
        <v>0</v>
      </c>
      <c r="H18">
        <f>_xlfn.XLOOKUP(B18,RESULTADOS_16!D:D,RESULTADOS_16!AF:AF,0,0,1)</f>
        <v>2.4788409357462939E-6</v>
      </c>
      <c r="I18">
        <f>_xlfn.XLOOKUP(B18,RESULTADOS_16!D:D,RESULTADOS_16!AC:AC,0,0,1)</f>
        <v>688.48897373964462</v>
      </c>
      <c r="J18">
        <f>_xlfn.XLOOKUP(B18,RESULTADOS_16!D:D,RESULTADOS_16!G:G,0,0,1)</f>
        <v>43.78</v>
      </c>
      <c r="K18">
        <v>1.6718000000000002</v>
      </c>
      <c r="N18">
        <f>_xlfn.XLOOKUP(B18,RESULTADOS_16!D:D,RESULTADOS_16!AH:AH,0,0,1)</f>
        <v>688488.97373964463</v>
      </c>
    </row>
    <row r="19" spans="1:14" x14ac:dyDescent="0.25">
      <c r="A19" t="s">
        <v>68</v>
      </c>
      <c r="B19">
        <v>1.6758999999999999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71</v>
      </c>
      <c r="F19">
        <f>_xlfn.XLOOKUP(B19,RESULTADOS_17!D:D,RESULTADOS_17!F:F,0,0,1)</f>
        <v>54.56</v>
      </c>
      <c r="G19">
        <f>_xlfn.XLOOKUP(B19,RESULTADOS_17!D:D,RESULTADOS_17!M:M,0,0,1)</f>
        <v>1</v>
      </c>
      <c r="H19">
        <f>_xlfn.XLOOKUP(B19,RESULTADOS_17!D:D,RESULTADOS_17!AF:AF,0,0,1)</f>
        <v>2.4644215559643758E-6</v>
      </c>
      <c r="I19">
        <f>_xlfn.XLOOKUP(B19,RESULTADOS_17!D:D,RESULTADOS_17!AC:AC,0,0,1)</f>
        <v>699.93324062203942</v>
      </c>
      <c r="J19">
        <f>_xlfn.XLOOKUP(B19,RESULTADOS_17!D:D,RESULTADOS_17!G:G,0,0,1)</f>
        <v>46.11</v>
      </c>
      <c r="K19">
        <v>1.6758999999999999</v>
      </c>
      <c r="N19">
        <f>_xlfn.XLOOKUP(B19,RESULTADOS_17!D:D,RESULTADOS_17!AH:AH,0,0,1)</f>
        <v>699933.24062203942</v>
      </c>
    </row>
    <row r="20" spans="1:14" x14ac:dyDescent="0.25">
      <c r="A20" t="s">
        <v>69</v>
      </c>
      <c r="B20">
        <v>1.6786000000000001</v>
      </c>
      <c r="C20">
        <f>_xlfn.XLOOKUP(B20,RESULTADOS_18!D:D,RESULTADOS_18!B:B,0,0,1)</f>
        <v>100</v>
      </c>
      <c r="D20">
        <f>_xlfn.XLOOKUP(B20,RESULTADOS_18!D:D,RESULTADOS_18!L:L,0,0,1)</f>
        <v>7</v>
      </c>
      <c r="E20">
        <f>_xlfn.XLOOKUP(B20,RESULTADOS_18!D:D,RESULTADOS_18!I:I,0,0,1)</f>
        <v>68</v>
      </c>
      <c r="F20">
        <f>_xlfn.XLOOKUP(B20,RESULTADOS_18!D:D,RESULTADOS_18!F:F,0,0,1)</f>
        <v>54.41</v>
      </c>
      <c r="G20">
        <f>_xlfn.XLOOKUP(B20,RESULTADOS_18!D:D,RESULTADOS_18!M:M,0,0,1)</f>
        <v>2</v>
      </c>
      <c r="H20">
        <f>_xlfn.XLOOKUP(B20,RESULTADOS_18!D:D,RESULTADOS_18!AF:AF,0,0,1)</f>
        <v>2.4488160001055401E-6</v>
      </c>
      <c r="I20">
        <f>_xlfn.XLOOKUP(B20,RESULTADOS_18!D:D,RESULTADOS_18!AC:AC,0,0,1)</f>
        <v>711.93797420575606</v>
      </c>
      <c r="J20">
        <f>_xlfn.XLOOKUP(B20,RESULTADOS_18!D:D,RESULTADOS_18!G:G,0,0,1)</f>
        <v>48.01</v>
      </c>
      <c r="K20">
        <v>1.6786000000000001</v>
      </c>
      <c r="N20">
        <f>_xlfn.XLOOKUP(B20,RESULTADOS_18!D:D,RESULTADOS_18!AH:AH,0,0,1)</f>
        <v>711937.97420575609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1.0223</v>
      </c>
      <c r="E2">
        <v>97.82</v>
      </c>
      <c r="F2">
        <v>80.430000000000007</v>
      </c>
      <c r="G2">
        <v>8.08</v>
      </c>
      <c r="H2">
        <v>0.14000000000000001</v>
      </c>
      <c r="I2">
        <v>597</v>
      </c>
      <c r="J2">
        <v>124.63</v>
      </c>
      <c r="K2">
        <v>45</v>
      </c>
      <c r="L2">
        <v>1</v>
      </c>
      <c r="M2">
        <v>595</v>
      </c>
      <c r="N2">
        <v>18.64</v>
      </c>
      <c r="O2">
        <v>15605.44</v>
      </c>
      <c r="P2">
        <v>817.21</v>
      </c>
      <c r="Q2">
        <v>6611.34</v>
      </c>
      <c r="R2">
        <v>1212.29</v>
      </c>
      <c r="S2">
        <v>211.58</v>
      </c>
      <c r="T2">
        <v>491696.11</v>
      </c>
      <c r="U2">
        <v>0.17</v>
      </c>
      <c r="V2">
        <v>0.55000000000000004</v>
      </c>
      <c r="W2">
        <v>19.55</v>
      </c>
      <c r="X2">
        <v>29.12</v>
      </c>
      <c r="Y2">
        <v>2</v>
      </c>
      <c r="Z2">
        <v>10</v>
      </c>
      <c r="AA2">
        <v>1176.9008047928039</v>
      </c>
      <c r="AB2">
        <v>1610.2876023166079</v>
      </c>
      <c r="AC2">
        <v>1456.604013604355</v>
      </c>
      <c r="AD2">
        <v>1176900.8047928039</v>
      </c>
      <c r="AE2">
        <v>1610287.602316608</v>
      </c>
      <c r="AF2">
        <v>1.6072871686035659E-6</v>
      </c>
      <c r="AG2">
        <v>21</v>
      </c>
      <c r="AH2">
        <v>1456604.013604355</v>
      </c>
    </row>
    <row r="3" spans="1:34" x14ac:dyDescent="0.25">
      <c r="A3">
        <v>1</v>
      </c>
      <c r="B3">
        <v>60</v>
      </c>
      <c r="C3" t="s">
        <v>34</v>
      </c>
      <c r="D3">
        <v>1.464</v>
      </c>
      <c r="E3">
        <v>68.31</v>
      </c>
      <c r="F3">
        <v>60.91</v>
      </c>
      <c r="G3">
        <v>17.739999999999998</v>
      </c>
      <c r="H3">
        <v>0.28000000000000003</v>
      </c>
      <c r="I3">
        <v>206</v>
      </c>
      <c r="J3">
        <v>125.95</v>
      </c>
      <c r="K3">
        <v>45</v>
      </c>
      <c r="L3">
        <v>2</v>
      </c>
      <c r="M3">
        <v>204</v>
      </c>
      <c r="N3">
        <v>18.95</v>
      </c>
      <c r="O3">
        <v>15767.7</v>
      </c>
      <c r="P3">
        <v>567.14</v>
      </c>
      <c r="Q3">
        <v>6609.65</v>
      </c>
      <c r="R3">
        <v>549.73</v>
      </c>
      <c r="S3">
        <v>211.58</v>
      </c>
      <c r="T3">
        <v>162371.62</v>
      </c>
      <c r="U3">
        <v>0.38</v>
      </c>
      <c r="V3">
        <v>0.73</v>
      </c>
      <c r="W3">
        <v>18.899999999999999</v>
      </c>
      <c r="X3">
        <v>9.6199999999999992</v>
      </c>
      <c r="Y3">
        <v>2</v>
      </c>
      <c r="Z3">
        <v>10</v>
      </c>
      <c r="AA3">
        <v>624.4244636905878</v>
      </c>
      <c r="AB3">
        <v>854.36509888458431</v>
      </c>
      <c r="AC3">
        <v>772.82569295598614</v>
      </c>
      <c r="AD3">
        <v>624424.46369058779</v>
      </c>
      <c r="AE3">
        <v>854365.09888458427</v>
      </c>
      <c r="AF3">
        <v>2.301739621281054E-6</v>
      </c>
      <c r="AG3">
        <v>15</v>
      </c>
      <c r="AH3">
        <v>772825.69295598613</v>
      </c>
    </row>
    <row r="4" spans="1:34" x14ac:dyDescent="0.25">
      <c r="A4">
        <v>2</v>
      </c>
      <c r="B4">
        <v>60</v>
      </c>
      <c r="C4" t="s">
        <v>34</v>
      </c>
      <c r="D4">
        <v>1.6173999999999999</v>
      </c>
      <c r="E4">
        <v>61.83</v>
      </c>
      <c r="F4">
        <v>56.71</v>
      </c>
      <c r="G4">
        <v>29.08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62</v>
      </c>
      <c r="N4">
        <v>19.27</v>
      </c>
      <c r="O4">
        <v>15930.42</v>
      </c>
      <c r="P4">
        <v>472.1</v>
      </c>
      <c r="Q4">
        <v>6608.48</v>
      </c>
      <c r="R4">
        <v>404.73</v>
      </c>
      <c r="S4">
        <v>211.58</v>
      </c>
      <c r="T4">
        <v>90318.43</v>
      </c>
      <c r="U4">
        <v>0.52</v>
      </c>
      <c r="V4">
        <v>0.79</v>
      </c>
      <c r="W4">
        <v>18.82</v>
      </c>
      <c r="X4">
        <v>5.42</v>
      </c>
      <c r="Y4">
        <v>2</v>
      </c>
      <c r="Z4">
        <v>10</v>
      </c>
      <c r="AA4">
        <v>499.30866613801669</v>
      </c>
      <c r="AB4">
        <v>683.17614495373107</v>
      </c>
      <c r="AC4">
        <v>617.97477252308784</v>
      </c>
      <c r="AD4">
        <v>499308.66613801668</v>
      </c>
      <c r="AE4">
        <v>683176.1449537311</v>
      </c>
      <c r="AF4">
        <v>2.5429191690300381E-6</v>
      </c>
      <c r="AG4">
        <v>13</v>
      </c>
      <c r="AH4">
        <v>617974.7725230878</v>
      </c>
    </row>
    <row r="5" spans="1:34" x14ac:dyDescent="0.25">
      <c r="A5">
        <v>3</v>
      </c>
      <c r="B5">
        <v>60</v>
      </c>
      <c r="C5" t="s">
        <v>34</v>
      </c>
      <c r="D5">
        <v>1.627</v>
      </c>
      <c r="E5">
        <v>61.46</v>
      </c>
      <c r="F5">
        <v>56.47</v>
      </c>
      <c r="G5">
        <v>30.25</v>
      </c>
      <c r="H5">
        <v>0.55000000000000004</v>
      </c>
      <c r="I5">
        <v>112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468.29</v>
      </c>
      <c r="Q5">
        <v>6608.89</v>
      </c>
      <c r="R5">
        <v>394.81</v>
      </c>
      <c r="S5">
        <v>211.58</v>
      </c>
      <c r="T5">
        <v>85381.94</v>
      </c>
      <c r="U5">
        <v>0.54</v>
      </c>
      <c r="V5">
        <v>0.79</v>
      </c>
      <c r="W5">
        <v>18.87</v>
      </c>
      <c r="X5">
        <v>5.19</v>
      </c>
      <c r="Y5">
        <v>2</v>
      </c>
      <c r="Z5">
        <v>10</v>
      </c>
      <c r="AA5">
        <v>494.39114435035759</v>
      </c>
      <c r="AB5">
        <v>676.44777469810595</v>
      </c>
      <c r="AC5">
        <v>611.88854848133258</v>
      </c>
      <c r="AD5">
        <v>494391.14435035759</v>
      </c>
      <c r="AE5">
        <v>676447.77469810599</v>
      </c>
      <c r="AF5">
        <v>2.558012543595815E-6</v>
      </c>
      <c r="AG5">
        <v>13</v>
      </c>
      <c r="AH5">
        <v>611888.5484813326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0.8276</v>
      </c>
      <c r="E2">
        <v>120.84</v>
      </c>
      <c r="F2">
        <v>92.12</v>
      </c>
      <c r="G2">
        <v>6.75</v>
      </c>
      <c r="H2">
        <v>0.11</v>
      </c>
      <c r="I2">
        <v>819</v>
      </c>
      <c r="J2">
        <v>159.12</v>
      </c>
      <c r="K2">
        <v>50.28</v>
      </c>
      <c r="L2">
        <v>1</v>
      </c>
      <c r="M2">
        <v>817</v>
      </c>
      <c r="N2">
        <v>27.84</v>
      </c>
      <c r="O2">
        <v>19859.16</v>
      </c>
      <c r="P2">
        <v>1116.02</v>
      </c>
      <c r="Q2">
        <v>6613.24</v>
      </c>
      <c r="R2">
        <v>1610.93</v>
      </c>
      <c r="S2">
        <v>211.58</v>
      </c>
      <c r="T2">
        <v>689907.78</v>
      </c>
      <c r="U2">
        <v>0.13</v>
      </c>
      <c r="V2">
        <v>0.48</v>
      </c>
      <c r="W2">
        <v>19.920000000000002</v>
      </c>
      <c r="X2">
        <v>40.81</v>
      </c>
      <c r="Y2">
        <v>2</v>
      </c>
      <c r="Z2">
        <v>10</v>
      </c>
      <c r="AA2">
        <v>1883.0832682102871</v>
      </c>
      <c r="AB2">
        <v>2576.5176033359148</v>
      </c>
      <c r="AC2">
        <v>2330.618379438703</v>
      </c>
      <c r="AD2">
        <v>1883083.268210287</v>
      </c>
      <c r="AE2">
        <v>2576517.6033359151</v>
      </c>
      <c r="AF2">
        <v>1.248975843868473E-6</v>
      </c>
      <c r="AG2">
        <v>26</v>
      </c>
      <c r="AH2">
        <v>2330618.379438702</v>
      </c>
    </row>
    <row r="3" spans="1:34" x14ac:dyDescent="0.25">
      <c r="A3">
        <v>1</v>
      </c>
      <c r="B3">
        <v>80</v>
      </c>
      <c r="C3" t="s">
        <v>34</v>
      </c>
      <c r="D3">
        <v>1.3378000000000001</v>
      </c>
      <c r="E3">
        <v>74.75</v>
      </c>
      <c r="F3">
        <v>63.82</v>
      </c>
      <c r="G3">
        <v>14.34</v>
      </c>
      <c r="H3">
        <v>0.22</v>
      </c>
      <c r="I3">
        <v>267</v>
      </c>
      <c r="J3">
        <v>160.54</v>
      </c>
      <c r="K3">
        <v>50.28</v>
      </c>
      <c r="L3">
        <v>2</v>
      </c>
      <c r="M3">
        <v>265</v>
      </c>
      <c r="N3">
        <v>28.26</v>
      </c>
      <c r="O3">
        <v>20034.400000000001</v>
      </c>
      <c r="P3">
        <v>735.48</v>
      </c>
      <c r="Q3">
        <v>6609.22</v>
      </c>
      <c r="R3">
        <v>648.35</v>
      </c>
      <c r="S3">
        <v>211.58</v>
      </c>
      <c r="T3">
        <v>211375.35999999999</v>
      </c>
      <c r="U3">
        <v>0.33</v>
      </c>
      <c r="V3">
        <v>0.7</v>
      </c>
      <c r="W3">
        <v>18.989999999999998</v>
      </c>
      <c r="X3">
        <v>12.53</v>
      </c>
      <c r="Y3">
        <v>2</v>
      </c>
      <c r="Z3">
        <v>10</v>
      </c>
      <c r="AA3">
        <v>824.65362925757188</v>
      </c>
      <c r="AB3">
        <v>1128.3274767006801</v>
      </c>
      <c r="AC3">
        <v>1020.641485941926</v>
      </c>
      <c r="AD3">
        <v>824653.62925757188</v>
      </c>
      <c r="AE3">
        <v>1128327.4767006801</v>
      </c>
      <c r="AF3">
        <v>2.0189462106419091E-6</v>
      </c>
      <c r="AG3">
        <v>16</v>
      </c>
      <c r="AH3">
        <v>1020641.485941926</v>
      </c>
    </row>
    <row r="4" spans="1:34" x14ac:dyDescent="0.25">
      <c r="A4">
        <v>2</v>
      </c>
      <c r="B4">
        <v>80</v>
      </c>
      <c r="C4" t="s">
        <v>34</v>
      </c>
      <c r="D4">
        <v>1.5230999999999999</v>
      </c>
      <c r="E4">
        <v>65.66</v>
      </c>
      <c r="F4">
        <v>58.4</v>
      </c>
      <c r="G4">
        <v>22.9</v>
      </c>
      <c r="H4">
        <v>0.33</v>
      </c>
      <c r="I4">
        <v>153</v>
      </c>
      <c r="J4">
        <v>161.97</v>
      </c>
      <c r="K4">
        <v>50.28</v>
      </c>
      <c r="L4">
        <v>3</v>
      </c>
      <c r="M4">
        <v>151</v>
      </c>
      <c r="N4">
        <v>28.69</v>
      </c>
      <c r="O4">
        <v>20210.21</v>
      </c>
      <c r="P4">
        <v>632.28</v>
      </c>
      <c r="Q4">
        <v>6608.07</v>
      </c>
      <c r="R4">
        <v>464.39</v>
      </c>
      <c r="S4">
        <v>211.58</v>
      </c>
      <c r="T4">
        <v>119965.54</v>
      </c>
      <c r="U4">
        <v>0.46</v>
      </c>
      <c r="V4">
        <v>0.76</v>
      </c>
      <c r="W4">
        <v>18.82</v>
      </c>
      <c r="X4">
        <v>7.12</v>
      </c>
      <c r="Y4">
        <v>2</v>
      </c>
      <c r="Z4">
        <v>10</v>
      </c>
      <c r="AA4">
        <v>649.50353347663849</v>
      </c>
      <c r="AB4">
        <v>888.67938857633158</v>
      </c>
      <c r="AC4">
        <v>803.86507499996128</v>
      </c>
      <c r="AD4">
        <v>649503.53347663849</v>
      </c>
      <c r="AE4">
        <v>888679.38857633155</v>
      </c>
      <c r="AF4">
        <v>2.2985924453794969E-6</v>
      </c>
      <c r="AG4">
        <v>14</v>
      </c>
      <c r="AH4">
        <v>803865.0749999613</v>
      </c>
    </row>
    <row r="5" spans="1:34" x14ac:dyDescent="0.25">
      <c r="A5">
        <v>3</v>
      </c>
      <c r="B5">
        <v>80</v>
      </c>
      <c r="C5" t="s">
        <v>34</v>
      </c>
      <c r="D5">
        <v>1.6248</v>
      </c>
      <c r="E5">
        <v>61.55</v>
      </c>
      <c r="F5">
        <v>55.94</v>
      </c>
      <c r="G5">
        <v>32.9</v>
      </c>
      <c r="H5">
        <v>0.43</v>
      </c>
      <c r="I5">
        <v>102</v>
      </c>
      <c r="J5">
        <v>163.4</v>
      </c>
      <c r="K5">
        <v>50.28</v>
      </c>
      <c r="L5">
        <v>4</v>
      </c>
      <c r="M5">
        <v>99</v>
      </c>
      <c r="N5">
        <v>29.12</v>
      </c>
      <c r="O5">
        <v>20386.62</v>
      </c>
      <c r="P5">
        <v>558.75</v>
      </c>
      <c r="Q5">
        <v>6607.31</v>
      </c>
      <c r="R5">
        <v>381.38</v>
      </c>
      <c r="S5">
        <v>211.58</v>
      </c>
      <c r="T5">
        <v>78717.929999999993</v>
      </c>
      <c r="U5">
        <v>0.55000000000000004</v>
      </c>
      <c r="V5">
        <v>0.8</v>
      </c>
      <c r="W5">
        <v>18.72</v>
      </c>
      <c r="X5">
        <v>4.66</v>
      </c>
      <c r="Y5">
        <v>2</v>
      </c>
      <c r="Z5">
        <v>10</v>
      </c>
      <c r="AA5">
        <v>561.86939657680057</v>
      </c>
      <c r="AB5">
        <v>768.77449632471223</v>
      </c>
      <c r="AC5">
        <v>695.40373737726316</v>
      </c>
      <c r="AD5">
        <v>561869.39657680062</v>
      </c>
      <c r="AE5">
        <v>768774.49632471218</v>
      </c>
      <c r="AF5">
        <v>2.4520734063768679E-6</v>
      </c>
      <c r="AG5">
        <v>13</v>
      </c>
      <c r="AH5">
        <v>695403.73737726314</v>
      </c>
    </row>
    <row r="6" spans="1:34" x14ac:dyDescent="0.25">
      <c r="A6">
        <v>4</v>
      </c>
      <c r="B6">
        <v>80</v>
      </c>
      <c r="C6" t="s">
        <v>34</v>
      </c>
      <c r="D6">
        <v>1.6615</v>
      </c>
      <c r="E6">
        <v>60.19</v>
      </c>
      <c r="F6">
        <v>55.15</v>
      </c>
      <c r="G6">
        <v>39.4</v>
      </c>
      <c r="H6">
        <v>0.54</v>
      </c>
      <c r="I6">
        <v>84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526.62</v>
      </c>
      <c r="Q6">
        <v>6608.86</v>
      </c>
      <c r="R6">
        <v>351.87</v>
      </c>
      <c r="S6">
        <v>211.58</v>
      </c>
      <c r="T6">
        <v>64050.59</v>
      </c>
      <c r="U6">
        <v>0.6</v>
      </c>
      <c r="V6">
        <v>0.81</v>
      </c>
      <c r="W6">
        <v>18.78</v>
      </c>
      <c r="X6">
        <v>3.87</v>
      </c>
      <c r="Y6">
        <v>2</v>
      </c>
      <c r="Z6">
        <v>10</v>
      </c>
      <c r="AA6">
        <v>533.0168667809362</v>
      </c>
      <c r="AB6">
        <v>729.29719217423155</v>
      </c>
      <c r="AC6">
        <v>659.69409172816017</v>
      </c>
      <c r="AD6">
        <v>533016.86678093625</v>
      </c>
      <c r="AE6">
        <v>729297.19217423152</v>
      </c>
      <c r="AF6">
        <v>2.5074593578872259E-6</v>
      </c>
      <c r="AG6">
        <v>13</v>
      </c>
      <c r="AH6">
        <v>659694.09172816016</v>
      </c>
    </row>
    <row r="7" spans="1:34" x14ac:dyDescent="0.25">
      <c r="A7">
        <v>5</v>
      </c>
      <c r="B7">
        <v>80</v>
      </c>
      <c r="C7" t="s">
        <v>34</v>
      </c>
      <c r="D7">
        <v>1.6611</v>
      </c>
      <c r="E7">
        <v>60.2</v>
      </c>
      <c r="F7">
        <v>55.17</v>
      </c>
      <c r="G7">
        <v>39.409999999999997</v>
      </c>
      <c r="H7">
        <v>0.64</v>
      </c>
      <c r="I7">
        <v>84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529.62</v>
      </c>
      <c r="Q7">
        <v>6609.04</v>
      </c>
      <c r="R7">
        <v>351.72</v>
      </c>
      <c r="S7">
        <v>211.58</v>
      </c>
      <c r="T7">
        <v>63979.69</v>
      </c>
      <c r="U7">
        <v>0.6</v>
      </c>
      <c r="V7">
        <v>0.81</v>
      </c>
      <c r="W7">
        <v>18.8</v>
      </c>
      <c r="X7">
        <v>3.89</v>
      </c>
      <c r="Y7">
        <v>2</v>
      </c>
      <c r="Z7">
        <v>10</v>
      </c>
      <c r="AA7">
        <v>534.74339944383496</v>
      </c>
      <c r="AB7">
        <v>731.65951033285478</v>
      </c>
      <c r="AC7">
        <v>661.83095355725868</v>
      </c>
      <c r="AD7">
        <v>534743.3994438349</v>
      </c>
      <c r="AE7">
        <v>731659.51033285481</v>
      </c>
      <c r="AF7">
        <v>2.506855696290384E-6</v>
      </c>
      <c r="AG7">
        <v>13</v>
      </c>
      <c r="AH7">
        <v>661830.9535572587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1.3213999999999999</v>
      </c>
      <c r="E2">
        <v>75.67</v>
      </c>
      <c r="F2">
        <v>67.81</v>
      </c>
      <c r="G2">
        <v>11.72</v>
      </c>
      <c r="H2">
        <v>0.22</v>
      </c>
      <c r="I2">
        <v>347</v>
      </c>
      <c r="J2">
        <v>80.84</v>
      </c>
      <c r="K2">
        <v>35.1</v>
      </c>
      <c r="L2">
        <v>1</v>
      </c>
      <c r="M2">
        <v>345</v>
      </c>
      <c r="N2">
        <v>9.74</v>
      </c>
      <c r="O2">
        <v>10204.209999999999</v>
      </c>
      <c r="P2">
        <v>478.02</v>
      </c>
      <c r="Q2">
        <v>6609.97</v>
      </c>
      <c r="R2">
        <v>783.13</v>
      </c>
      <c r="S2">
        <v>211.58</v>
      </c>
      <c r="T2">
        <v>278366.76</v>
      </c>
      <c r="U2">
        <v>0.27</v>
      </c>
      <c r="V2">
        <v>0.66</v>
      </c>
      <c r="W2">
        <v>19.149999999999999</v>
      </c>
      <c r="X2">
        <v>16.510000000000002</v>
      </c>
      <c r="Y2">
        <v>2</v>
      </c>
      <c r="Z2">
        <v>10</v>
      </c>
      <c r="AA2">
        <v>602.74051979338185</v>
      </c>
      <c r="AB2">
        <v>824.69617021633803</v>
      </c>
      <c r="AC2">
        <v>745.98832519923451</v>
      </c>
      <c r="AD2">
        <v>602740.5197933818</v>
      </c>
      <c r="AE2">
        <v>824696.17021633801</v>
      </c>
      <c r="AF2">
        <v>2.225232321243678E-6</v>
      </c>
      <c r="AG2">
        <v>16</v>
      </c>
      <c r="AH2">
        <v>745988.32519923453</v>
      </c>
    </row>
    <row r="3" spans="1:34" x14ac:dyDescent="0.25">
      <c r="A3">
        <v>1</v>
      </c>
      <c r="B3">
        <v>35</v>
      </c>
      <c r="C3" t="s">
        <v>34</v>
      </c>
      <c r="D3">
        <v>1.5298</v>
      </c>
      <c r="E3">
        <v>65.37</v>
      </c>
      <c r="F3">
        <v>60.2</v>
      </c>
      <c r="G3">
        <v>19.010000000000002</v>
      </c>
      <c r="H3">
        <v>0.43</v>
      </c>
      <c r="I3">
        <v>190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384.32</v>
      </c>
      <c r="Q3">
        <v>6611.83</v>
      </c>
      <c r="R3">
        <v>516.79999999999995</v>
      </c>
      <c r="S3">
        <v>211.58</v>
      </c>
      <c r="T3">
        <v>145986.23999999999</v>
      </c>
      <c r="U3">
        <v>0.41</v>
      </c>
      <c r="V3">
        <v>0.74</v>
      </c>
      <c r="W3">
        <v>19.12</v>
      </c>
      <c r="X3">
        <v>8.91</v>
      </c>
      <c r="Y3">
        <v>2</v>
      </c>
      <c r="Z3">
        <v>10</v>
      </c>
      <c r="AA3">
        <v>453.33613609783572</v>
      </c>
      <c r="AB3">
        <v>620.27450118787078</v>
      </c>
      <c r="AC3">
        <v>561.07637335522975</v>
      </c>
      <c r="AD3">
        <v>453336.13609783573</v>
      </c>
      <c r="AE3">
        <v>620274.50118787074</v>
      </c>
      <c r="AF3">
        <v>2.5761770887230039E-6</v>
      </c>
      <c r="AG3">
        <v>14</v>
      </c>
      <c r="AH3">
        <v>561076.37335522973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1.1316999999999999</v>
      </c>
      <c r="E2">
        <v>88.36</v>
      </c>
      <c r="F2">
        <v>75.28</v>
      </c>
      <c r="G2">
        <v>9.09</v>
      </c>
      <c r="H2">
        <v>0.16</v>
      </c>
      <c r="I2">
        <v>497</v>
      </c>
      <c r="J2">
        <v>107.41</v>
      </c>
      <c r="K2">
        <v>41.65</v>
      </c>
      <c r="L2">
        <v>1</v>
      </c>
      <c r="M2">
        <v>495</v>
      </c>
      <c r="N2">
        <v>14.77</v>
      </c>
      <c r="O2">
        <v>13481.73</v>
      </c>
      <c r="P2">
        <v>681.62</v>
      </c>
      <c r="Q2">
        <v>6610.47</v>
      </c>
      <c r="R2">
        <v>1038</v>
      </c>
      <c r="S2">
        <v>211.58</v>
      </c>
      <c r="T2">
        <v>405053.8</v>
      </c>
      <c r="U2">
        <v>0.2</v>
      </c>
      <c r="V2">
        <v>0.59</v>
      </c>
      <c r="W2">
        <v>19.36</v>
      </c>
      <c r="X2">
        <v>23.98</v>
      </c>
      <c r="Y2">
        <v>2</v>
      </c>
      <c r="Z2">
        <v>10</v>
      </c>
      <c r="AA2">
        <v>920.39094257157365</v>
      </c>
      <c r="AB2">
        <v>1259.3194924090719</v>
      </c>
      <c r="AC2">
        <v>1139.1318075195579</v>
      </c>
      <c r="AD2">
        <v>920390.94257157366</v>
      </c>
      <c r="AE2">
        <v>1259319.4924090719</v>
      </c>
      <c r="AF2">
        <v>1.823197604697082E-6</v>
      </c>
      <c r="AG2">
        <v>19</v>
      </c>
      <c r="AH2">
        <v>1139131.8075195579</v>
      </c>
    </row>
    <row r="3" spans="1:34" x14ac:dyDescent="0.25">
      <c r="A3">
        <v>1</v>
      </c>
      <c r="B3">
        <v>50</v>
      </c>
      <c r="C3" t="s">
        <v>34</v>
      </c>
      <c r="D3">
        <v>1.5368999999999999</v>
      </c>
      <c r="E3">
        <v>65.06</v>
      </c>
      <c r="F3">
        <v>59.23</v>
      </c>
      <c r="G3">
        <v>20.78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165</v>
      </c>
      <c r="N3">
        <v>15.03</v>
      </c>
      <c r="O3">
        <v>13638.32</v>
      </c>
      <c r="P3">
        <v>471.78</v>
      </c>
      <c r="Q3">
        <v>6607.85</v>
      </c>
      <c r="R3">
        <v>492.7</v>
      </c>
      <c r="S3">
        <v>211.58</v>
      </c>
      <c r="T3">
        <v>134030.54</v>
      </c>
      <c r="U3">
        <v>0.43</v>
      </c>
      <c r="V3">
        <v>0.75</v>
      </c>
      <c r="W3">
        <v>18.84</v>
      </c>
      <c r="X3">
        <v>7.94</v>
      </c>
      <c r="Y3">
        <v>2</v>
      </c>
      <c r="Z3">
        <v>10</v>
      </c>
      <c r="AA3">
        <v>521.55766129325798</v>
      </c>
      <c r="AB3">
        <v>713.61820168152383</v>
      </c>
      <c r="AC3">
        <v>645.51148208247503</v>
      </c>
      <c r="AD3">
        <v>521557.66129325802</v>
      </c>
      <c r="AE3">
        <v>713618.20168152382</v>
      </c>
      <c r="AF3">
        <v>2.475985153891442E-6</v>
      </c>
      <c r="AG3">
        <v>14</v>
      </c>
      <c r="AH3">
        <v>645511.48208247498</v>
      </c>
    </row>
    <row r="4" spans="1:34" x14ac:dyDescent="0.25">
      <c r="A4">
        <v>2</v>
      </c>
      <c r="B4">
        <v>50</v>
      </c>
      <c r="C4" t="s">
        <v>34</v>
      </c>
      <c r="D4">
        <v>1.5988</v>
      </c>
      <c r="E4">
        <v>62.55</v>
      </c>
      <c r="F4">
        <v>57.53</v>
      </c>
      <c r="G4">
        <v>25.76</v>
      </c>
      <c r="H4">
        <v>0.48</v>
      </c>
      <c r="I4">
        <v>134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435.64</v>
      </c>
      <c r="Q4">
        <v>6610.48</v>
      </c>
      <c r="R4">
        <v>429.21</v>
      </c>
      <c r="S4">
        <v>211.58</v>
      </c>
      <c r="T4">
        <v>102471.91</v>
      </c>
      <c r="U4">
        <v>0.49</v>
      </c>
      <c r="V4">
        <v>0.78</v>
      </c>
      <c r="W4">
        <v>18.95</v>
      </c>
      <c r="X4">
        <v>6.25</v>
      </c>
      <c r="Y4">
        <v>2</v>
      </c>
      <c r="Z4">
        <v>10</v>
      </c>
      <c r="AA4">
        <v>482.28948595843679</v>
      </c>
      <c r="AB4">
        <v>659.88975179879162</v>
      </c>
      <c r="AC4">
        <v>596.91080004819764</v>
      </c>
      <c r="AD4">
        <v>482289.4859584368</v>
      </c>
      <c r="AE4">
        <v>659889.75179879158</v>
      </c>
      <c r="AF4">
        <v>2.5757076348764641E-6</v>
      </c>
      <c r="AG4">
        <v>14</v>
      </c>
      <c r="AH4">
        <v>596910.80004819762</v>
      </c>
    </row>
    <row r="5" spans="1:34" x14ac:dyDescent="0.25">
      <c r="A5">
        <v>3</v>
      </c>
      <c r="B5">
        <v>50</v>
      </c>
      <c r="C5" t="s">
        <v>34</v>
      </c>
      <c r="D5">
        <v>1.5988</v>
      </c>
      <c r="E5">
        <v>62.55</v>
      </c>
      <c r="F5">
        <v>57.53</v>
      </c>
      <c r="G5">
        <v>25.76</v>
      </c>
      <c r="H5">
        <v>0.63</v>
      </c>
      <c r="I5">
        <v>134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440.21</v>
      </c>
      <c r="Q5">
        <v>6610.71</v>
      </c>
      <c r="R5">
        <v>429.25</v>
      </c>
      <c r="S5">
        <v>211.58</v>
      </c>
      <c r="T5">
        <v>102492.13</v>
      </c>
      <c r="U5">
        <v>0.49</v>
      </c>
      <c r="V5">
        <v>0.78</v>
      </c>
      <c r="W5">
        <v>18.95</v>
      </c>
      <c r="X5">
        <v>6.24</v>
      </c>
      <c r="Y5">
        <v>2</v>
      </c>
      <c r="Z5">
        <v>10</v>
      </c>
      <c r="AA5">
        <v>484.77832765480917</v>
      </c>
      <c r="AB5">
        <v>663.29509480771458</v>
      </c>
      <c r="AC5">
        <v>599.99114189977797</v>
      </c>
      <c r="AD5">
        <v>484778.32765480923</v>
      </c>
      <c r="AE5">
        <v>663295.09480771457</v>
      </c>
      <c r="AF5">
        <v>2.5757076348764641E-6</v>
      </c>
      <c r="AG5">
        <v>14</v>
      </c>
      <c r="AH5">
        <v>599991.14189977793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1.4358</v>
      </c>
      <c r="E2">
        <v>69.650000000000006</v>
      </c>
      <c r="F2">
        <v>64.06</v>
      </c>
      <c r="G2">
        <v>14.08</v>
      </c>
      <c r="H2">
        <v>0.28000000000000003</v>
      </c>
      <c r="I2">
        <v>273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344.69</v>
      </c>
      <c r="Q2">
        <v>6613.13</v>
      </c>
      <c r="R2">
        <v>646.33000000000004</v>
      </c>
      <c r="S2">
        <v>211.58</v>
      </c>
      <c r="T2">
        <v>210337.64</v>
      </c>
      <c r="U2">
        <v>0.33</v>
      </c>
      <c r="V2">
        <v>0.7</v>
      </c>
      <c r="W2">
        <v>19.28</v>
      </c>
      <c r="X2">
        <v>12.76</v>
      </c>
      <c r="Y2">
        <v>2</v>
      </c>
      <c r="Z2">
        <v>10</v>
      </c>
      <c r="AA2">
        <v>447.10409697957459</v>
      </c>
      <c r="AB2">
        <v>611.74755032810435</v>
      </c>
      <c r="AC2">
        <v>553.36322271786867</v>
      </c>
      <c r="AD2">
        <v>447104.09697957459</v>
      </c>
      <c r="AE2">
        <v>611747.55032810441</v>
      </c>
      <c r="AF2">
        <v>2.5111733471429268E-6</v>
      </c>
      <c r="AG2">
        <v>15</v>
      </c>
      <c r="AH2">
        <v>553363.22271786863</v>
      </c>
    </row>
    <row r="3" spans="1:34" x14ac:dyDescent="0.25">
      <c r="A3">
        <v>1</v>
      </c>
      <c r="B3">
        <v>25</v>
      </c>
      <c r="C3" t="s">
        <v>34</v>
      </c>
      <c r="D3">
        <v>1.4461999999999999</v>
      </c>
      <c r="E3">
        <v>69.150000000000006</v>
      </c>
      <c r="F3">
        <v>63.67</v>
      </c>
      <c r="G3">
        <v>14.42</v>
      </c>
      <c r="H3">
        <v>0.55000000000000004</v>
      </c>
      <c r="I3">
        <v>265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345.67</v>
      </c>
      <c r="Q3">
        <v>6611.62</v>
      </c>
      <c r="R3">
        <v>630.51</v>
      </c>
      <c r="S3">
        <v>211.58</v>
      </c>
      <c r="T3">
        <v>202468.8</v>
      </c>
      <c r="U3">
        <v>0.34</v>
      </c>
      <c r="V3">
        <v>0.7</v>
      </c>
      <c r="W3">
        <v>19.34</v>
      </c>
      <c r="X3">
        <v>12.38</v>
      </c>
      <c r="Y3">
        <v>2</v>
      </c>
      <c r="Z3">
        <v>10</v>
      </c>
      <c r="AA3">
        <v>444.57683823207282</v>
      </c>
      <c r="AB3">
        <v>608.28964341498511</v>
      </c>
      <c r="AC3">
        <v>550.23533358733482</v>
      </c>
      <c r="AD3">
        <v>444576.83823207283</v>
      </c>
      <c r="AE3">
        <v>608289.64341498516</v>
      </c>
      <c r="AF3">
        <v>2.5293626512314391E-6</v>
      </c>
      <c r="AG3">
        <v>15</v>
      </c>
      <c r="AH3">
        <v>550235.33358733484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0.78190000000000004</v>
      </c>
      <c r="E2">
        <v>127.89</v>
      </c>
      <c r="F2">
        <v>95.59</v>
      </c>
      <c r="G2">
        <v>6.5</v>
      </c>
      <c r="H2">
        <v>0.11</v>
      </c>
      <c r="I2">
        <v>883</v>
      </c>
      <c r="J2">
        <v>167.88</v>
      </c>
      <c r="K2">
        <v>51.39</v>
      </c>
      <c r="L2">
        <v>1</v>
      </c>
      <c r="M2">
        <v>881</v>
      </c>
      <c r="N2">
        <v>30.49</v>
      </c>
      <c r="O2">
        <v>20939.59</v>
      </c>
      <c r="P2">
        <v>1201.75</v>
      </c>
      <c r="Q2">
        <v>6616.85</v>
      </c>
      <c r="R2">
        <v>1728.52</v>
      </c>
      <c r="S2">
        <v>211.58</v>
      </c>
      <c r="T2">
        <v>748381.8</v>
      </c>
      <c r="U2">
        <v>0.12</v>
      </c>
      <c r="V2">
        <v>0.47</v>
      </c>
      <c r="W2">
        <v>20.04</v>
      </c>
      <c r="X2">
        <v>44.26</v>
      </c>
      <c r="Y2">
        <v>2</v>
      </c>
      <c r="Z2">
        <v>10</v>
      </c>
      <c r="AA2">
        <v>2118.2584433897832</v>
      </c>
      <c r="AB2">
        <v>2898.2946532129849</v>
      </c>
      <c r="AC2">
        <v>2621.685479292431</v>
      </c>
      <c r="AD2">
        <v>2118258.4433897831</v>
      </c>
      <c r="AE2">
        <v>2898294.653212985</v>
      </c>
      <c r="AF2">
        <v>1.1694075836639331E-6</v>
      </c>
      <c r="AG2">
        <v>27</v>
      </c>
      <c r="AH2">
        <v>2621685.4792924309</v>
      </c>
    </row>
    <row r="3" spans="1:34" x14ac:dyDescent="0.25">
      <c r="A3">
        <v>1</v>
      </c>
      <c r="B3">
        <v>85</v>
      </c>
      <c r="C3" t="s">
        <v>34</v>
      </c>
      <c r="D3">
        <v>1.3090999999999999</v>
      </c>
      <c r="E3">
        <v>76.39</v>
      </c>
      <c r="F3">
        <v>64.489999999999995</v>
      </c>
      <c r="G3">
        <v>13.77</v>
      </c>
      <c r="H3">
        <v>0.21</v>
      </c>
      <c r="I3">
        <v>281</v>
      </c>
      <c r="J3">
        <v>169.33</v>
      </c>
      <c r="K3">
        <v>51.39</v>
      </c>
      <c r="L3">
        <v>2</v>
      </c>
      <c r="M3">
        <v>279</v>
      </c>
      <c r="N3">
        <v>30.94</v>
      </c>
      <c r="O3">
        <v>21118.46</v>
      </c>
      <c r="P3">
        <v>774.83</v>
      </c>
      <c r="Q3">
        <v>6609.21</v>
      </c>
      <c r="R3">
        <v>671.9</v>
      </c>
      <c r="S3">
        <v>211.58</v>
      </c>
      <c r="T3">
        <v>223084.82</v>
      </c>
      <c r="U3">
        <v>0.31</v>
      </c>
      <c r="V3">
        <v>0.69</v>
      </c>
      <c r="W3">
        <v>19</v>
      </c>
      <c r="X3">
        <v>13.2</v>
      </c>
      <c r="Y3">
        <v>2</v>
      </c>
      <c r="Z3">
        <v>10</v>
      </c>
      <c r="AA3">
        <v>874.36455542566193</v>
      </c>
      <c r="AB3">
        <v>1196.344158975143</v>
      </c>
      <c r="AC3">
        <v>1082.1667515221279</v>
      </c>
      <c r="AD3">
        <v>874364.55542566197</v>
      </c>
      <c r="AE3">
        <v>1196344.158975143</v>
      </c>
      <c r="AF3">
        <v>1.9578865171690178E-6</v>
      </c>
      <c r="AG3">
        <v>16</v>
      </c>
      <c r="AH3">
        <v>1082166.751522128</v>
      </c>
    </row>
    <row r="4" spans="1:34" x14ac:dyDescent="0.25">
      <c r="A4">
        <v>2</v>
      </c>
      <c r="B4">
        <v>85</v>
      </c>
      <c r="C4" t="s">
        <v>34</v>
      </c>
      <c r="D4">
        <v>1.5007999999999999</v>
      </c>
      <c r="E4">
        <v>66.63</v>
      </c>
      <c r="F4">
        <v>58.77</v>
      </c>
      <c r="G4">
        <v>21.77</v>
      </c>
      <c r="H4">
        <v>0.31</v>
      </c>
      <c r="I4">
        <v>162</v>
      </c>
      <c r="J4">
        <v>170.79</v>
      </c>
      <c r="K4">
        <v>51.39</v>
      </c>
      <c r="L4">
        <v>3</v>
      </c>
      <c r="M4">
        <v>160</v>
      </c>
      <c r="N4">
        <v>31.4</v>
      </c>
      <c r="O4">
        <v>21297.94</v>
      </c>
      <c r="P4">
        <v>668.4</v>
      </c>
      <c r="Q4">
        <v>6608.15</v>
      </c>
      <c r="R4">
        <v>477.77</v>
      </c>
      <c r="S4">
        <v>211.58</v>
      </c>
      <c r="T4">
        <v>126611.57</v>
      </c>
      <c r="U4">
        <v>0.44</v>
      </c>
      <c r="V4">
        <v>0.76</v>
      </c>
      <c r="W4">
        <v>18.809999999999999</v>
      </c>
      <c r="X4">
        <v>7.48</v>
      </c>
      <c r="Y4">
        <v>2</v>
      </c>
      <c r="Z4">
        <v>10</v>
      </c>
      <c r="AA4">
        <v>684.4274511251615</v>
      </c>
      <c r="AB4">
        <v>936.46383343754769</v>
      </c>
      <c r="AC4">
        <v>847.08903950951253</v>
      </c>
      <c r="AD4">
        <v>684427.45112516149</v>
      </c>
      <c r="AE4">
        <v>936463.83343754767</v>
      </c>
      <c r="AF4">
        <v>2.2445925330129571E-6</v>
      </c>
      <c r="AG4">
        <v>14</v>
      </c>
      <c r="AH4">
        <v>847089.03950951248</v>
      </c>
    </row>
    <row r="5" spans="1:34" x14ac:dyDescent="0.25">
      <c r="A5">
        <v>3</v>
      </c>
      <c r="B5">
        <v>85</v>
      </c>
      <c r="C5" t="s">
        <v>34</v>
      </c>
      <c r="D5">
        <v>1.6031</v>
      </c>
      <c r="E5">
        <v>62.38</v>
      </c>
      <c r="F5">
        <v>56.31</v>
      </c>
      <c r="G5">
        <v>31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598.4</v>
      </c>
      <c r="Q5">
        <v>6607.53</v>
      </c>
      <c r="R5">
        <v>394.39</v>
      </c>
      <c r="S5">
        <v>211.58</v>
      </c>
      <c r="T5">
        <v>85185.39</v>
      </c>
      <c r="U5">
        <v>0.54</v>
      </c>
      <c r="V5">
        <v>0.79</v>
      </c>
      <c r="W5">
        <v>18.73</v>
      </c>
      <c r="X5">
        <v>5.03</v>
      </c>
      <c r="Y5">
        <v>2</v>
      </c>
      <c r="Z5">
        <v>10</v>
      </c>
      <c r="AA5">
        <v>595.04079269222075</v>
      </c>
      <c r="AB5">
        <v>814.16106390854384</v>
      </c>
      <c r="AC5">
        <v>736.45867465134165</v>
      </c>
      <c r="AD5">
        <v>595040.79269222077</v>
      </c>
      <c r="AE5">
        <v>814161.06390854379</v>
      </c>
      <c r="AF5">
        <v>2.3975921439719302E-6</v>
      </c>
      <c r="AG5">
        <v>13</v>
      </c>
      <c r="AH5">
        <v>736458.67465134163</v>
      </c>
    </row>
    <row r="6" spans="1:34" x14ac:dyDescent="0.25">
      <c r="A6">
        <v>4</v>
      </c>
      <c r="B6">
        <v>85</v>
      </c>
      <c r="C6" t="s">
        <v>34</v>
      </c>
      <c r="D6">
        <v>1.6605000000000001</v>
      </c>
      <c r="E6">
        <v>60.22</v>
      </c>
      <c r="F6">
        <v>55.07</v>
      </c>
      <c r="G6">
        <v>40.299999999999997</v>
      </c>
      <c r="H6">
        <v>0.51</v>
      </c>
      <c r="I6">
        <v>82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546.96</v>
      </c>
      <c r="Q6">
        <v>6607.89</v>
      </c>
      <c r="R6">
        <v>349.9</v>
      </c>
      <c r="S6">
        <v>211.58</v>
      </c>
      <c r="T6">
        <v>63077.68</v>
      </c>
      <c r="U6">
        <v>0.6</v>
      </c>
      <c r="V6">
        <v>0.81</v>
      </c>
      <c r="W6">
        <v>18.75</v>
      </c>
      <c r="X6">
        <v>3.79</v>
      </c>
      <c r="Y6">
        <v>2</v>
      </c>
      <c r="Z6">
        <v>10</v>
      </c>
      <c r="AA6">
        <v>548.05100483623505</v>
      </c>
      <c r="AB6">
        <v>749.86756312085208</v>
      </c>
      <c r="AC6">
        <v>678.30125534233218</v>
      </c>
      <c r="AD6">
        <v>548051.00483623508</v>
      </c>
      <c r="AE6">
        <v>749867.56312085211</v>
      </c>
      <c r="AF6">
        <v>2.483439433014403E-6</v>
      </c>
      <c r="AG6">
        <v>13</v>
      </c>
      <c r="AH6">
        <v>678301.25534233218</v>
      </c>
    </row>
    <row r="7" spans="1:34" x14ac:dyDescent="0.25">
      <c r="A7">
        <v>5</v>
      </c>
      <c r="B7">
        <v>85</v>
      </c>
      <c r="C7" t="s">
        <v>34</v>
      </c>
      <c r="D7">
        <v>1.6668000000000001</v>
      </c>
      <c r="E7">
        <v>59.99</v>
      </c>
      <c r="F7">
        <v>54.94</v>
      </c>
      <c r="G7">
        <v>41.73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544.30999999999995</v>
      </c>
      <c r="Q7">
        <v>6608.98</v>
      </c>
      <c r="R7">
        <v>344.12</v>
      </c>
      <c r="S7">
        <v>211.58</v>
      </c>
      <c r="T7">
        <v>60204.95</v>
      </c>
      <c r="U7">
        <v>0.61</v>
      </c>
      <c r="V7">
        <v>0.81</v>
      </c>
      <c r="W7">
        <v>18.79</v>
      </c>
      <c r="X7">
        <v>3.66</v>
      </c>
      <c r="Y7">
        <v>2</v>
      </c>
      <c r="Z7">
        <v>10</v>
      </c>
      <c r="AA7">
        <v>544.67206378067647</v>
      </c>
      <c r="AB7">
        <v>745.24434690027806</v>
      </c>
      <c r="AC7">
        <v>674.11927238912483</v>
      </c>
      <c r="AD7">
        <v>544672.06378067646</v>
      </c>
      <c r="AE7">
        <v>745244.346900278</v>
      </c>
      <c r="AF7">
        <v>2.4928616964458941E-6</v>
      </c>
      <c r="AG7">
        <v>13</v>
      </c>
      <c r="AH7">
        <v>674119.27238912485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1.3781000000000001</v>
      </c>
      <c r="E2">
        <v>72.56</v>
      </c>
      <c r="F2">
        <v>66.77</v>
      </c>
      <c r="G2">
        <v>12.1</v>
      </c>
      <c r="H2">
        <v>0.34</v>
      </c>
      <c r="I2">
        <v>331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316.23</v>
      </c>
      <c r="Q2">
        <v>6615.44</v>
      </c>
      <c r="R2">
        <v>731.65</v>
      </c>
      <c r="S2">
        <v>211.58</v>
      </c>
      <c r="T2">
        <v>252708.64</v>
      </c>
      <c r="U2">
        <v>0.28999999999999998</v>
      </c>
      <c r="V2">
        <v>0.67</v>
      </c>
      <c r="W2">
        <v>19.55</v>
      </c>
      <c r="X2">
        <v>15.47</v>
      </c>
      <c r="Y2">
        <v>2</v>
      </c>
      <c r="Z2">
        <v>10</v>
      </c>
      <c r="AA2">
        <v>442.624855033286</v>
      </c>
      <c r="AB2">
        <v>605.61885388698408</v>
      </c>
      <c r="AC2">
        <v>547.81944046340936</v>
      </c>
      <c r="AD2">
        <v>442624.85503328597</v>
      </c>
      <c r="AE2">
        <v>605618.85388698406</v>
      </c>
      <c r="AF2">
        <v>2.466613869856762E-6</v>
      </c>
      <c r="AG2">
        <v>16</v>
      </c>
      <c r="AH2">
        <v>547819.44046340941</v>
      </c>
    </row>
    <row r="3" spans="1:34" x14ac:dyDescent="0.25">
      <c r="A3">
        <v>1</v>
      </c>
      <c r="B3">
        <v>20</v>
      </c>
      <c r="C3" t="s">
        <v>34</v>
      </c>
      <c r="D3">
        <v>1.3781000000000001</v>
      </c>
      <c r="E3">
        <v>72.569999999999993</v>
      </c>
      <c r="F3">
        <v>66.77</v>
      </c>
      <c r="G3">
        <v>12.1</v>
      </c>
      <c r="H3">
        <v>0.66</v>
      </c>
      <c r="I3">
        <v>331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322.76</v>
      </c>
      <c r="Q3">
        <v>6616.05</v>
      </c>
      <c r="R3">
        <v>731.61</v>
      </c>
      <c r="S3">
        <v>211.58</v>
      </c>
      <c r="T3">
        <v>252688.5</v>
      </c>
      <c r="U3">
        <v>0.28999999999999998</v>
      </c>
      <c r="V3">
        <v>0.67</v>
      </c>
      <c r="W3">
        <v>19.55</v>
      </c>
      <c r="X3">
        <v>15.47</v>
      </c>
      <c r="Y3">
        <v>2</v>
      </c>
      <c r="Z3">
        <v>10</v>
      </c>
      <c r="AA3">
        <v>446.75065019383908</v>
      </c>
      <c r="AB3">
        <v>611.26394884288925</v>
      </c>
      <c r="AC3">
        <v>552.92577547966368</v>
      </c>
      <c r="AD3">
        <v>446750.6501938391</v>
      </c>
      <c r="AE3">
        <v>611263.94884288928</v>
      </c>
      <c r="AF3">
        <v>2.466613869856762E-6</v>
      </c>
      <c r="AG3">
        <v>16</v>
      </c>
      <c r="AH3">
        <v>552925.77547966363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0.97170000000000001</v>
      </c>
      <c r="E2">
        <v>102.92</v>
      </c>
      <c r="F2">
        <v>83.07</v>
      </c>
      <c r="G2">
        <v>7.68</v>
      </c>
      <c r="H2">
        <v>0.13</v>
      </c>
      <c r="I2">
        <v>649</v>
      </c>
      <c r="J2">
        <v>133.21</v>
      </c>
      <c r="K2">
        <v>46.47</v>
      </c>
      <c r="L2">
        <v>1</v>
      </c>
      <c r="M2">
        <v>647</v>
      </c>
      <c r="N2">
        <v>20.75</v>
      </c>
      <c r="O2">
        <v>16663.419999999998</v>
      </c>
      <c r="P2">
        <v>886.76</v>
      </c>
      <c r="Q2">
        <v>6613.98</v>
      </c>
      <c r="R2">
        <v>1302.49</v>
      </c>
      <c r="S2">
        <v>211.58</v>
      </c>
      <c r="T2">
        <v>536536.30000000005</v>
      </c>
      <c r="U2">
        <v>0.16</v>
      </c>
      <c r="V2">
        <v>0.54</v>
      </c>
      <c r="W2">
        <v>19.62</v>
      </c>
      <c r="X2">
        <v>31.75</v>
      </c>
      <c r="Y2">
        <v>2</v>
      </c>
      <c r="Z2">
        <v>10</v>
      </c>
      <c r="AA2">
        <v>1322.6203669070619</v>
      </c>
      <c r="AB2">
        <v>1809.667535894702</v>
      </c>
      <c r="AC2">
        <v>1636.955406153249</v>
      </c>
      <c r="AD2">
        <v>1322620.366907062</v>
      </c>
      <c r="AE2">
        <v>1809667.535894702</v>
      </c>
      <c r="AF2">
        <v>1.510892692756382E-6</v>
      </c>
      <c r="AG2">
        <v>22</v>
      </c>
      <c r="AH2">
        <v>1636955.4061532491</v>
      </c>
    </row>
    <row r="3" spans="1:34" x14ac:dyDescent="0.25">
      <c r="A3">
        <v>1</v>
      </c>
      <c r="B3">
        <v>65</v>
      </c>
      <c r="C3" t="s">
        <v>34</v>
      </c>
      <c r="D3">
        <v>1.4318</v>
      </c>
      <c r="E3">
        <v>69.84</v>
      </c>
      <c r="F3">
        <v>61.64</v>
      </c>
      <c r="G3">
        <v>16.739999999999998</v>
      </c>
      <c r="H3">
        <v>0.26</v>
      </c>
      <c r="I3">
        <v>221</v>
      </c>
      <c r="J3">
        <v>134.55000000000001</v>
      </c>
      <c r="K3">
        <v>46.47</v>
      </c>
      <c r="L3">
        <v>2</v>
      </c>
      <c r="M3">
        <v>219</v>
      </c>
      <c r="N3">
        <v>21.09</v>
      </c>
      <c r="O3">
        <v>16828.84</v>
      </c>
      <c r="P3">
        <v>609.99</v>
      </c>
      <c r="Q3">
        <v>6608.48</v>
      </c>
      <c r="R3">
        <v>574.29</v>
      </c>
      <c r="S3">
        <v>211.58</v>
      </c>
      <c r="T3">
        <v>174577.66</v>
      </c>
      <c r="U3">
        <v>0.37</v>
      </c>
      <c r="V3">
        <v>0.72</v>
      </c>
      <c r="W3">
        <v>18.93</v>
      </c>
      <c r="X3">
        <v>10.36</v>
      </c>
      <c r="Y3">
        <v>2</v>
      </c>
      <c r="Z3">
        <v>10</v>
      </c>
      <c r="AA3">
        <v>670.19429608320729</v>
      </c>
      <c r="AB3">
        <v>916.98940278666214</v>
      </c>
      <c r="AC3">
        <v>829.47322118741238</v>
      </c>
      <c r="AD3">
        <v>670194.29608320724</v>
      </c>
      <c r="AE3">
        <v>916989.4027866621</v>
      </c>
      <c r="AF3">
        <v>2.2263004605213409E-6</v>
      </c>
      <c r="AG3">
        <v>15</v>
      </c>
      <c r="AH3">
        <v>829473.22118741239</v>
      </c>
    </row>
    <row r="4" spans="1:34" x14ac:dyDescent="0.25">
      <c r="A4">
        <v>2</v>
      </c>
      <c r="B4">
        <v>65</v>
      </c>
      <c r="C4" t="s">
        <v>34</v>
      </c>
      <c r="D4">
        <v>1.5987</v>
      </c>
      <c r="E4">
        <v>62.55</v>
      </c>
      <c r="F4">
        <v>57</v>
      </c>
      <c r="G4">
        <v>27.58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116</v>
      </c>
      <c r="N4">
        <v>21.43</v>
      </c>
      <c r="O4">
        <v>16994.64</v>
      </c>
      <c r="P4">
        <v>510.63</v>
      </c>
      <c r="Q4">
        <v>6607.36</v>
      </c>
      <c r="R4">
        <v>417.41</v>
      </c>
      <c r="S4">
        <v>211.58</v>
      </c>
      <c r="T4">
        <v>96622.12</v>
      </c>
      <c r="U4">
        <v>0.51</v>
      </c>
      <c r="V4">
        <v>0.78</v>
      </c>
      <c r="W4">
        <v>18.75</v>
      </c>
      <c r="X4">
        <v>5.71</v>
      </c>
      <c r="Y4">
        <v>2</v>
      </c>
      <c r="Z4">
        <v>10</v>
      </c>
      <c r="AA4">
        <v>539.3094542855456</v>
      </c>
      <c r="AB4">
        <v>737.90698800740608</v>
      </c>
      <c r="AC4">
        <v>667.48218073094074</v>
      </c>
      <c r="AD4">
        <v>539309.45428554562</v>
      </c>
      <c r="AE4">
        <v>737906.98800740612</v>
      </c>
      <c r="AF4">
        <v>2.4858126457853529E-6</v>
      </c>
      <c r="AG4">
        <v>14</v>
      </c>
      <c r="AH4">
        <v>667482.18073094077</v>
      </c>
    </row>
    <row r="5" spans="1:34" x14ac:dyDescent="0.25">
      <c r="A5">
        <v>3</v>
      </c>
      <c r="B5">
        <v>65</v>
      </c>
      <c r="C5" t="s">
        <v>34</v>
      </c>
      <c r="D5">
        <v>1.6380999999999999</v>
      </c>
      <c r="E5">
        <v>61.05</v>
      </c>
      <c r="F5">
        <v>56.06</v>
      </c>
      <c r="G5">
        <v>32.659999999999997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17160.919999999998</v>
      </c>
      <c r="P5">
        <v>482.94</v>
      </c>
      <c r="Q5">
        <v>6610.34</v>
      </c>
      <c r="R5">
        <v>380.86</v>
      </c>
      <c r="S5">
        <v>211.58</v>
      </c>
      <c r="T5">
        <v>78451.759999999995</v>
      </c>
      <c r="U5">
        <v>0.56000000000000005</v>
      </c>
      <c r="V5">
        <v>0.8</v>
      </c>
      <c r="W5">
        <v>18.86</v>
      </c>
      <c r="X5">
        <v>4.78</v>
      </c>
      <c r="Y5">
        <v>2</v>
      </c>
      <c r="Z5">
        <v>10</v>
      </c>
      <c r="AA5">
        <v>503.83134434581382</v>
      </c>
      <c r="AB5">
        <v>689.36427280411976</v>
      </c>
      <c r="AC5">
        <v>623.57231413652732</v>
      </c>
      <c r="AD5">
        <v>503831.34434581368</v>
      </c>
      <c r="AE5">
        <v>689364.27280411974</v>
      </c>
      <c r="AF5">
        <v>2.5470755583042392E-6</v>
      </c>
      <c r="AG5">
        <v>13</v>
      </c>
      <c r="AH5">
        <v>623572.31413652736</v>
      </c>
    </row>
    <row r="6" spans="1:34" x14ac:dyDescent="0.25">
      <c r="A6">
        <v>4</v>
      </c>
      <c r="B6">
        <v>65</v>
      </c>
      <c r="C6" t="s">
        <v>34</v>
      </c>
      <c r="D6">
        <v>1.6382000000000001</v>
      </c>
      <c r="E6">
        <v>61.04</v>
      </c>
      <c r="F6">
        <v>56.06</v>
      </c>
      <c r="G6">
        <v>32.659999999999997</v>
      </c>
      <c r="H6">
        <v>0.64</v>
      </c>
      <c r="I6">
        <v>103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487.38</v>
      </c>
      <c r="Q6">
        <v>6609.75</v>
      </c>
      <c r="R6">
        <v>380.92</v>
      </c>
      <c r="S6">
        <v>211.58</v>
      </c>
      <c r="T6">
        <v>78481.42</v>
      </c>
      <c r="U6">
        <v>0.56000000000000005</v>
      </c>
      <c r="V6">
        <v>0.8</v>
      </c>
      <c r="W6">
        <v>18.850000000000001</v>
      </c>
      <c r="X6">
        <v>4.7699999999999996</v>
      </c>
      <c r="Y6">
        <v>2</v>
      </c>
      <c r="Z6">
        <v>10</v>
      </c>
      <c r="AA6">
        <v>506.16716679757559</v>
      </c>
      <c r="AB6">
        <v>692.56024813183387</v>
      </c>
      <c r="AC6">
        <v>626.46327006454396</v>
      </c>
      <c r="AD6">
        <v>506167.1667975756</v>
      </c>
      <c r="AE6">
        <v>692560.24813183385</v>
      </c>
      <c r="AF6">
        <v>2.5472310479299211E-6</v>
      </c>
      <c r="AG6">
        <v>13</v>
      </c>
      <c r="AH6">
        <v>626463.27006454393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0.87460000000000004</v>
      </c>
      <c r="E2">
        <v>114.34</v>
      </c>
      <c r="F2">
        <v>88.87</v>
      </c>
      <c r="G2">
        <v>7.03</v>
      </c>
      <c r="H2">
        <v>0.12</v>
      </c>
      <c r="I2">
        <v>759</v>
      </c>
      <c r="J2">
        <v>150.44</v>
      </c>
      <c r="K2">
        <v>49.1</v>
      </c>
      <c r="L2">
        <v>1</v>
      </c>
      <c r="M2">
        <v>757</v>
      </c>
      <c r="N2">
        <v>25.34</v>
      </c>
      <c r="O2">
        <v>18787.759999999998</v>
      </c>
      <c r="P2">
        <v>1035.3</v>
      </c>
      <c r="Q2">
        <v>6615.24</v>
      </c>
      <c r="R2">
        <v>1500.1</v>
      </c>
      <c r="S2">
        <v>211.58</v>
      </c>
      <c r="T2">
        <v>634793.19999999995</v>
      </c>
      <c r="U2">
        <v>0.14000000000000001</v>
      </c>
      <c r="V2">
        <v>0.5</v>
      </c>
      <c r="W2">
        <v>19.79</v>
      </c>
      <c r="X2">
        <v>37.54</v>
      </c>
      <c r="Y2">
        <v>2</v>
      </c>
      <c r="Z2">
        <v>10</v>
      </c>
      <c r="AA2">
        <v>1667.4187424469851</v>
      </c>
      <c r="AB2">
        <v>2281.4358847391832</v>
      </c>
      <c r="AC2">
        <v>2063.6988459150498</v>
      </c>
      <c r="AD2">
        <v>1667418.7424469851</v>
      </c>
      <c r="AE2">
        <v>2281435.8847391829</v>
      </c>
      <c r="AF2">
        <v>1.332443086557004E-6</v>
      </c>
      <c r="AG2">
        <v>24</v>
      </c>
      <c r="AH2">
        <v>2063698.84591505</v>
      </c>
    </row>
    <row r="3" spans="1:34" x14ac:dyDescent="0.25">
      <c r="A3">
        <v>1</v>
      </c>
      <c r="B3">
        <v>75</v>
      </c>
      <c r="C3" t="s">
        <v>34</v>
      </c>
      <c r="D3">
        <v>1.3686</v>
      </c>
      <c r="E3">
        <v>73.069999999999993</v>
      </c>
      <c r="F3">
        <v>63.09</v>
      </c>
      <c r="G3">
        <v>15.02</v>
      </c>
      <c r="H3">
        <v>0.23</v>
      </c>
      <c r="I3">
        <v>252</v>
      </c>
      <c r="J3">
        <v>151.83000000000001</v>
      </c>
      <c r="K3">
        <v>49.1</v>
      </c>
      <c r="L3">
        <v>2</v>
      </c>
      <c r="M3">
        <v>250</v>
      </c>
      <c r="N3">
        <v>25.73</v>
      </c>
      <c r="O3">
        <v>18959.54</v>
      </c>
      <c r="P3">
        <v>694.02</v>
      </c>
      <c r="Q3">
        <v>6608.82</v>
      </c>
      <c r="R3">
        <v>623.62</v>
      </c>
      <c r="S3">
        <v>211.58</v>
      </c>
      <c r="T3">
        <v>199088.42</v>
      </c>
      <c r="U3">
        <v>0.34</v>
      </c>
      <c r="V3">
        <v>0.71</v>
      </c>
      <c r="W3">
        <v>18.97</v>
      </c>
      <c r="X3">
        <v>11.8</v>
      </c>
      <c r="Y3">
        <v>2</v>
      </c>
      <c r="Z3">
        <v>10</v>
      </c>
      <c r="AA3">
        <v>774.36256492101018</v>
      </c>
      <c r="AB3">
        <v>1059.517023790225</v>
      </c>
      <c r="AC3">
        <v>958.39820608116804</v>
      </c>
      <c r="AD3">
        <v>774362.56492101017</v>
      </c>
      <c r="AE3">
        <v>1059517.0237902249</v>
      </c>
      <c r="AF3">
        <v>2.0850464306676382E-6</v>
      </c>
      <c r="AG3">
        <v>16</v>
      </c>
      <c r="AH3">
        <v>958398.20608116803</v>
      </c>
    </row>
    <row r="4" spans="1:34" x14ac:dyDescent="0.25">
      <c r="A4">
        <v>2</v>
      </c>
      <c r="B4">
        <v>75</v>
      </c>
      <c r="C4" t="s">
        <v>34</v>
      </c>
      <c r="D4">
        <v>1.5497000000000001</v>
      </c>
      <c r="E4">
        <v>64.53</v>
      </c>
      <c r="F4">
        <v>57.88</v>
      </c>
      <c r="G4">
        <v>24.29</v>
      </c>
      <c r="H4">
        <v>0.35</v>
      </c>
      <c r="I4">
        <v>143</v>
      </c>
      <c r="J4">
        <v>153.22999999999999</v>
      </c>
      <c r="K4">
        <v>49.1</v>
      </c>
      <c r="L4">
        <v>3</v>
      </c>
      <c r="M4">
        <v>141</v>
      </c>
      <c r="N4">
        <v>26.13</v>
      </c>
      <c r="O4">
        <v>19131.849999999999</v>
      </c>
      <c r="P4">
        <v>592.80999999999995</v>
      </c>
      <c r="Q4">
        <v>6607.57</v>
      </c>
      <c r="R4">
        <v>447.13</v>
      </c>
      <c r="S4">
        <v>211.58</v>
      </c>
      <c r="T4">
        <v>111385.47</v>
      </c>
      <c r="U4">
        <v>0.47</v>
      </c>
      <c r="V4">
        <v>0.77</v>
      </c>
      <c r="W4">
        <v>18.79</v>
      </c>
      <c r="X4">
        <v>6.6</v>
      </c>
      <c r="Y4">
        <v>2</v>
      </c>
      <c r="Z4">
        <v>10</v>
      </c>
      <c r="AA4">
        <v>611.76178582294415</v>
      </c>
      <c r="AB4">
        <v>837.03946438815376</v>
      </c>
      <c r="AC4">
        <v>757.15359269921419</v>
      </c>
      <c r="AD4">
        <v>611761.78582294413</v>
      </c>
      <c r="AE4">
        <v>837039.46438815375</v>
      </c>
      <c r="AF4">
        <v>2.3609502072231761E-6</v>
      </c>
      <c r="AG4">
        <v>14</v>
      </c>
      <c r="AH4">
        <v>757153.59269921423</v>
      </c>
    </row>
    <row r="5" spans="1:34" x14ac:dyDescent="0.25">
      <c r="A5">
        <v>3</v>
      </c>
      <c r="B5">
        <v>75</v>
      </c>
      <c r="C5" t="s">
        <v>34</v>
      </c>
      <c r="D5">
        <v>1.6415</v>
      </c>
      <c r="E5">
        <v>60.92</v>
      </c>
      <c r="F5">
        <v>55.71</v>
      </c>
      <c r="G5">
        <v>34.82</v>
      </c>
      <c r="H5">
        <v>0.46</v>
      </c>
      <c r="I5">
        <v>96</v>
      </c>
      <c r="J5">
        <v>154.63</v>
      </c>
      <c r="K5">
        <v>49.1</v>
      </c>
      <c r="L5">
        <v>4</v>
      </c>
      <c r="M5">
        <v>68</v>
      </c>
      <c r="N5">
        <v>26.53</v>
      </c>
      <c r="O5">
        <v>19304.72</v>
      </c>
      <c r="P5">
        <v>522.47</v>
      </c>
      <c r="Q5">
        <v>6607.12</v>
      </c>
      <c r="R5">
        <v>372.65</v>
      </c>
      <c r="S5">
        <v>211.58</v>
      </c>
      <c r="T5">
        <v>74384.72</v>
      </c>
      <c r="U5">
        <v>0.56999999999999995</v>
      </c>
      <c r="V5">
        <v>0.8</v>
      </c>
      <c r="W5">
        <v>18.739999999999998</v>
      </c>
      <c r="X5">
        <v>4.43</v>
      </c>
      <c r="Y5">
        <v>2</v>
      </c>
      <c r="Z5">
        <v>10</v>
      </c>
      <c r="AA5">
        <v>532.85917498157539</v>
      </c>
      <c r="AB5">
        <v>729.08143129747486</v>
      </c>
      <c r="AC5">
        <v>659.49892276665867</v>
      </c>
      <c r="AD5">
        <v>532859.17498157534</v>
      </c>
      <c r="AE5">
        <v>729081.43129747489</v>
      </c>
      <c r="AF5">
        <v>2.5008064561894842E-6</v>
      </c>
      <c r="AG5">
        <v>13</v>
      </c>
      <c r="AH5">
        <v>659498.92276665871</v>
      </c>
    </row>
    <row r="6" spans="1:34" x14ac:dyDescent="0.25">
      <c r="A6">
        <v>4</v>
      </c>
      <c r="B6">
        <v>75</v>
      </c>
      <c r="C6" t="s">
        <v>34</v>
      </c>
      <c r="D6">
        <v>1.6533</v>
      </c>
      <c r="E6">
        <v>60.48</v>
      </c>
      <c r="F6">
        <v>55.46</v>
      </c>
      <c r="G6">
        <v>36.97</v>
      </c>
      <c r="H6">
        <v>0.56999999999999995</v>
      </c>
      <c r="I6">
        <v>90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19478.150000000001</v>
      </c>
      <c r="P6">
        <v>514.44000000000005</v>
      </c>
      <c r="Q6">
        <v>6608.67</v>
      </c>
      <c r="R6">
        <v>361.13</v>
      </c>
      <c r="S6">
        <v>211.58</v>
      </c>
      <c r="T6">
        <v>68653.67</v>
      </c>
      <c r="U6">
        <v>0.59</v>
      </c>
      <c r="V6">
        <v>0.8</v>
      </c>
      <c r="W6">
        <v>18.82</v>
      </c>
      <c r="X6">
        <v>4.18</v>
      </c>
      <c r="Y6">
        <v>2</v>
      </c>
      <c r="Z6">
        <v>10</v>
      </c>
      <c r="AA6">
        <v>524.97711025295689</v>
      </c>
      <c r="AB6">
        <v>718.29684260362501</v>
      </c>
      <c r="AC6">
        <v>649.74360008148449</v>
      </c>
      <c r="AD6">
        <v>524977.11025295686</v>
      </c>
      <c r="AE6">
        <v>718296.84260362503</v>
      </c>
      <c r="AF6">
        <v>2.5187836210892931E-6</v>
      </c>
      <c r="AG6">
        <v>13</v>
      </c>
      <c r="AH6">
        <v>649743.60008148453</v>
      </c>
    </row>
    <row r="7" spans="1:34" x14ac:dyDescent="0.25">
      <c r="A7">
        <v>5</v>
      </c>
      <c r="B7">
        <v>75</v>
      </c>
      <c r="C7" t="s">
        <v>34</v>
      </c>
      <c r="D7">
        <v>1.6534</v>
      </c>
      <c r="E7">
        <v>60.48</v>
      </c>
      <c r="F7">
        <v>55.46</v>
      </c>
      <c r="G7">
        <v>36.97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518.54</v>
      </c>
      <c r="Q7">
        <v>6608.54</v>
      </c>
      <c r="R7">
        <v>361.15</v>
      </c>
      <c r="S7">
        <v>211.58</v>
      </c>
      <c r="T7">
        <v>68664.100000000006</v>
      </c>
      <c r="U7">
        <v>0.59</v>
      </c>
      <c r="V7">
        <v>0.8</v>
      </c>
      <c r="W7">
        <v>18.809999999999999</v>
      </c>
      <c r="X7">
        <v>4.17</v>
      </c>
      <c r="Y7">
        <v>2</v>
      </c>
      <c r="Z7">
        <v>10</v>
      </c>
      <c r="AA7">
        <v>527.11122788881778</v>
      </c>
      <c r="AB7">
        <v>721.21683650363514</v>
      </c>
      <c r="AC7">
        <v>652.38491386191504</v>
      </c>
      <c r="AD7">
        <v>527111.22788881778</v>
      </c>
      <c r="AE7">
        <v>721216.83650363516</v>
      </c>
      <c r="AF7">
        <v>2.5189359699443762E-6</v>
      </c>
      <c r="AG7">
        <v>13</v>
      </c>
      <c r="AH7">
        <v>652384.913861915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0.69379999999999997</v>
      </c>
      <c r="E2">
        <v>144.13999999999999</v>
      </c>
      <c r="F2">
        <v>103.48</v>
      </c>
      <c r="G2">
        <v>6.05</v>
      </c>
      <c r="H2">
        <v>0.1</v>
      </c>
      <c r="I2">
        <v>1026</v>
      </c>
      <c r="J2">
        <v>185.69</v>
      </c>
      <c r="K2">
        <v>53.44</v>
      </c>
      <c r="L2">
        <v>1</v>
      </c>
      <c r="M2">
        <v>1024</v>
      </c>
      <c r="N2">
        <v>36.26</v>
      </c>
      <c r="O2">
        <v>23136.14</v>
      </c>
      <c r="P2">
        <v>1393.1</v>
      </c>
      <c r="Q2">
        <v>6616.51</v>
      </c>
      <c r="R2">
        <v>1998.68</v>
      </c>
      <c r="S2">
        <v>211.58</v>
      </c>
      <c r="T2">
        <v>882748.15</v>
      </c>
      <c r="U2">
        <v>0.11</v>
      </c>
      <c r="V2">
        <v>0.43</v>
      </c>
      <c r="W2">
        <v>20.260000000000002</v>
      </c>
      <c r="X2">
        <v>52.14</v>
      </c>
      <c r="Y2">
        <v>2</v>
      </c>
      <c r="Z2">
        <v>10</v>
      </c>
      <c r="AA2">
        <v>2716.999851945659</v>
      </c>
      <c r="AB2">
        <v>3717.5190630060438</v>
      </c>
      <c r="AC2">
        <v>3362.724261203381</v>
      </c>
      <c r="AD2">
        <v>2716999.8519456601</v>
      </c>
      <c r="AE2">
        <v>3717519.0630060439</v>
      </c>
      <c r="AF2">
        <v>1.0202372907262269E-6</v>
      </c>
      <c r="AG2">
        <v>31</v>
      </c>
      <c r="AH2">
        <v>3362724.2612033808</v>
      </c>
    </row>
    <row r="3" spans="1:34" x14ac:dyDescent="0.25">
      <c r="A3">
        <v>1</v>
      </c>
      <c r="B3">
        <v>95</v>
      </c>
      <c r="C3" t="s">
        <v>34</v>
      </c>
      <c r="D3">
        <v>1.2499</v>
      </c>
      <c r="E3">
        <v>80.010000000000005</v>
      </c>
      <c r="F3">
        <v>65.959999999999994</v>
      </c>
      <c r="G3">
        <v>12.73</v>
      </c>
      <c r="H3">
        <v>0.19</v>
      </c>
      <c r="I3">
        <v>311</v>
      </c>
      <c r="J3">
        <v>187.21</v>
      </c>
      <c r="K3">
        <v>53.44</v>
      </c>
      <c r="L3">
        <v>2</v>
      </c>
      <c r="M3">
        <v>309</v>
      </c>
      <c r="N3">
        <v>36.770000000000003</v>
      </c>
      <c r="O3">
        <v>23322.880000000001</v>
      </c>
      <c r="P3">
        <v>856.39</v>
      </c>
      <c r="Q3">
        <v>6609.14</v>
      </c>
      <c r="R3">
        <v>721.31</v>
      </c>
      <c r="S3">
        <v>211.58</v>
      </c>
      <c r="T3">
        <v>247635.46</v>
      </c>
      <c r="U3">
        <v>0.28999999999999998</v>
      </c>
      <c r="V3">
        <v>0.68</v>
      </c>
      <c r="W3">
        <v>19.059999999999999</v>
      </c>
      <c r="X3">
        <v>14.67</v>
      </c>
      <c r="Y3">
        <v>2</v>
      </c>
      <c r="Z3">
        <v>10</v>
      </c>
      <c r="AA3">
        <v>992.54096307499572</v>
      </c>
      <c r="AB3">
        <v>1358.0383334961109</v>
      </c>
      <c r="AC3">
        <v>1228.429060966014</v>
      </c>
      <c r="AD3">
        <v>992540.96307499567</v>
      </c>
      <c r="AE3">
        <v>1358038.333496111</v>
      </c>
      <c r="AF3">
        <v>1.8379858600154391E-6</v>
      </c>
      <c r="AG3">
        <v>17</v>
      </c>
      <c r="AH3">
        <v>1228429.0609660139</v>
      </c>
    </row>
    <row r="4" spans="1:34" x14ac:dyDescent="0.25">
      <c r="A4">
        <v>2</v>
      </c>
      <c r="B4">
        <v>95</v>
      </c>
      <c r="C4" t="s">
        <v>34</v>
      </c>
      <c r="D4">
        <v>1.4548000000000001</v>
      </c>
      <c r="E4">
        <v>68.739999999999995</v>
      </c>
      <c r="F4">
        <v>59.61</v>
      </c>
      <c r="G4">
        <v>19.98</v>
      </c>
      <c r="H4">
        <v>0.28000000000000003</v>
      </c>
      <c r="I4">
        <v>179</v>
      </c>
      <c r="J4">
        <v>188.73</v>
      </c>
      <c r="K4">
        <v>53.44</v>
      </c>
      <c r="L4">
        <v>3</v>
      </c>
      <c r="M4">
        <v>177</v>
      </c>
      <c r="N4">
        <v>37.29</v>
      </c>
      <c r="O4">
        <v>23510.33</v>
      </c>
      <c r="P4">
        <v>741.11</v>
      </c>
      <c r="Q4">
        <v>6608.14</v>
      </c>
      <c r="R4">
        <v>505.64</v>
      </c>
      <c r="S4">
        <v>211.58</v>
      </c>
      <c r="T4">
        <v>140464.38</v>
      </c>
      <c r="U4">
        <v>0.42</v>
      </c>
      <c r="V4">
        <v>0.75</v>
      </c>
      <c r="W4">
        <v>18.850000000000001</v>
      </c>
      <c r="X4">
        <v>8.32</v>
      </c>
      <c r="Y4">
        <v>2</v>
      </c>
      <c r="Z4">
        <v>10</v>
      </c>
      <c r="AA4">
        <v>766.9325746823348</v>
      </c>
      <c r="AB4">
        <v>1049.350983357635</v>
      </c>
      <c r="AC4">
        <v>949.20239827933631</v>
      </c>
      <c r="AD4">
        <v>766932.57468233479</v>
      </c>
      <c r="AE4">
        <v>1049350.9833576339</v>
      </c>
      <c r="AF4">
        <v>2.1392926067289071E-6</v>
      </c>
      <c r="AG4">
        <v>15</v>
      </c>
      <c r="AH4">
        <v>949202.39827933628</v>
      </c>
    </row>
    <row r="5" spans="1:34" x14ac:dyDescent="0.25">
      <c r="A5">
        <v>3</v>
      </c>
      <c r="B5">
        <v>95</v>
      </c>
      <c r="C5" t="s">
        <v>34</v>
      </c>
      <c r="D5">
        <v>1.5654999999999999</v>
      </c>
      <c r="E5">
        <v>63.88</v>
      </c>
      <c r="F5">
        <v>56.87</v>
      </c>
      <c r="G5">
        <v>27.97</v>
      </c>
      <c r="H5">
        <v>0.37</v>
      </c>
      <c r="I5">
        <v>122</v>
      </c>
      <c r="J5">
        <v>190.25</v>
      </c>
      <c r="K5">
        <v>53.44</v>
      </c>
      <c r="L5">
        <v>4</v>
      </c>
      <c r="M5">
        <v>120</v>
      </c>
      <c r="N5">
        <v>37.82</v>
      </c>
      <c r="O5">
        <v>23698.48</v>
      </c>
      <c r="P5">
        <v>671.4</v>
      </c>
      <c r="Q5">
        <v>6607.72</v>
      </c>
      <c r="R5">
        <v>413.31</v>
      </c>
      <c r="S5">
        <v>211.58</v>
      </c>
      <c r="T5">
        <v>94582.74</v>
      </c>
      <c r="U5">
        <v>0.51</v>
      </c>
      <c r="V5">
        <v>0.78</v>
      </c>
      <c r="W5">
        <v>18.739999999999998</v>
      </c>
      <c r="X5">
        <v>5.59</v>
      </c>
      <c r="Y5">
        <v>2</v>
      </c>
      <c r="Z5">
        <v>10</v>
      </c>
      <c r="AA5">
        <v>666.3614342646913</v>
      </c>
      <c r="AB5">
        <v>911.74511215263908</v>
      </c>
      <c r="AC5">
        <v>824.72943829109238</v>
      </c>
      <c r="AD5">
        <v>666361.43426469131</v>
      </c>
      <c r="AE5">
        <v>911745.11215263908</v>
      </c>
      <c r="AF5">
        <v>2.3020776572959191E-6</v>
      </c>
      <c r="AG5">
        <v>14</v>
      </c>
      <c r="AH5">
        <v>824729.4382910924</v>
      </c>
    </row>
    <row r="6" spans="1:34" x14ac:dyDescent="0.25">
      <c r="A6">
        <v>4</v>
      </c>
      <c r="B6">
        <v>95</v>
      </c>
      <c r="C6" t="s">
        <v>34</v>
      </c>
      <c r="D6">
        <v>1.6335999999999999</v>
      </c>
      <c r="E6">
        <v>61.21</v>
      </c>
      <c r="F6">
        <v>55.4</v>
      </c>
      <c r="G6">
        <v>36.93</v>
      </c>
      <c r="H6">
        <v>0.46</v>
      </c>
      <c r="I6">
        <v>90</v>
      </c>
      <c r="J6">
        <v>191.78</v>
      </c>
      <c r="K6">
        <v>53.44</v>
      </c>
      <c r="L6">
        <v>5</v>
      </c>
      <c r="M6">
        <v>88</v>
      </c>
      <c r="N6">
        <v>38.35</v>
      </c>
      <c r="O6">
        <v>23887.360000000001</v>
      </c>
      <c r="P6">
        <v>616.44000000000005</v>
      </c>
      <c r="Q6">
        <v>6606.89</v>
      </c>
      <c r="R6">
        <v>363.29</v>
      </c>
      <c r="S6">
        <v>211.58</v>
      </c>
      <c r="T6">
        <v>69730.41</v>
      </c>
      <c r="U6">
        <v>0.57999999999999996</v>
      </c>
      <c r="V6">
        <v>0.81</v>
      </c>
      <c r="W6">
        <v>18.7</v>
      </c>
      <c r="X6">
        <v>4.12</v>
      </c>
      <c r="Y6">
        <v>2</v>
      </c>
      <c r="Z6">
        <v>10</v>
      </c>
      <c r="AA6">
        <v>601.52669225063221</v>
      </c>
      <c r="AB6">
        <v>823.03535782205643</v>
      </c>
      <c r="AC6">
        <v>744.48601840889819</v>
      </c>
      <c r="AD6">
        <v>601526.69225063222</v>
      </c>
      <c r="AE6">
        <v>823035.35782205639</v>
      </c>
      <c r="AF6">
        <v>2.4022191382680379E-6</v>
      </c>
      <c r="AG6">
        <v>13</v>
      </c>
      <c r="AH6">
        <v>744486.01840889815</v>
      </c>
    </row>
    <row r="7" spans="1:34" x14ac:dyDescent="0.25">
      <c r="A7">
        <v>5</v>
      </c>
      <c r="B7">
        <v>95</v>
      </c>
      <c r="C7" t="s">
        <v>34</v>
      </c>
      <c r="D7">
        <v>1.6711</v>
      </c>
      <c r="E7">
        <v>59.84</v>
      </c>
      <c r="F7">
        <v>54.66</v>
      </c>
      <c r="G7">
        <v>44.92</v>
      </c>
      <c r="H7">
        <v>0.55000000000000004</v>
      </c>
      <c r="I7">
        <v>73</v>
      </c>
      <c r="J7">
        <v>193.32</v>
      </c>
      <c r="K7">
        <v>53.44</v>
      </c>
      <c r="L7">
        <v>6</v>
      </c>
      <c r="M7">
        <v>23</v>
      </c>
      <c r="N7">
        <v>38.89</v>
      </c>
      <c r="O7">
        <v>24076.95</v>
      </c>
      <c r="P7">
        <v>576.52</v>
      </c>
      <c r="Q7">
        <v>6608.26</v>
      </c>
      <c r="R7">
        <v>335.82</v>
      </c>
      <c r="S7">
        <v>211.58</v>
      </c>
      <c r="T7">
        <v>56084.81</v>
      </c>
      <c r="U7">
        <v>0.63</v>
      </c>
      <c r="V7">
        <v>0.82</v>
      </c>
      <c r="W7">
        <v>18.739999999999998</v>
      </c>
      <c r="X7">
        <v>3.37</v>
      </c>
      <c r="Y7">
        <v>2</v>
      </c>
      <c r="Z7">
        <v>10</v>
      </c>
      <c r="AA7">
        <v>567.71556851109267</v>
      </c>
      <c r="AB7">
        <v>776.77348668011371</v>
      </c>
      <c r="AC7">
        <v>702.63931531979858</v>
      </c>
      <c r="AD7">
        <v>567715.56851109269</v>
      </c>
      <c r="AE7">
        <v>776773.48668011371</v>
      </c>
      <c r="AF7">
        <v>2.4573631255874872E-6</v>
      </c>
      <c r="AG7">
        <v>13</v>
      </c>
      <c r="AH7">
        <v>702639.31531979854</v>
      </c>
    </row>
    <row r="8" spans="1:34" x14ac:dyDescent="0.25">
      <c r="A8">
        <v>6</v>
      </c>
      <c r="B8">
        <v>95</v>
      </c>
      <c r="C8" t="s">
        <v>34</v>
      </c>
      <c r="D8">
        <v>1.6758999999999999</v>
      </c>
      <c r="E8">
        <v>59.67</v>
      </c>
      <c r="F8">
        <v>54.56</v>
      </c>
      <c r="G8">
        <v>46.11</v>
      </c>
      <c r="H8">
        <v>0.64</v>
      </c>
      <c r="I8">
        <v>71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24267.279999999999</v>
      </c>
      <c r="P8">
        <v>575.35</v>
      </c>
      <c r="Q8">
        <v>6607.32</v>
      </c>
      <c r="R8">
        <v>332</v>
      </c>
      <c r="S8">
        <v>211.58</v>
      </c>
      <c r="T8">
        <v>54182.33</v>
      </c>
      <c r="U8">
        <v>0.64</v>
      </c>
      <c r="V8">
        <v>0.82</v>
      </c>
      <c r="W8">
        <v>18.75</v>
      </c>
      <c r="X8">
        <v>3.28</v>
      </c>
      <c r="Y8">
        <v>2</v>
      </c>
      <c r="Z8">
        <v>10</v>
      </c>
      <c r="AA8">
        <v>565.52912562072777</v>
      </c>
      <c r="AB8">
        <v>773.78189905846386</v>
      </c>
      <c r="AC8">
        <v>699.93324062203942</v>
      </c>
      <c r="AD8">
        <v>565529.12562072778</v>
      </c>
      <c r="AE8">
        <v>773781.89905846387</v>
      </c>
      <c r="AF8">
        <v>2.4644215559643758E-6</v>
      </c>
      <c r="AG8">
        <v>13</v>
      </c>
      <c r="AH8">
        <v>699933.24062203942</v>
      </c>
    </row>
    <row r="9" spans="1:34" x14ac:dyDescent="0.25">
      <c r="A9">
        <v>7</v>
      </c>
      <c r="B9">
        <v>95</v>
      </c>
      <c r="C9" t="s">
        <v>34</v>
      </c>
      <c r="D9">
        <v>1.6758999999999999</v>
      </c>
      <c r="E9">
        <v>59.67</v>
      </c>
      <c r="F9">
        <v>54.56</v>
      </c>
      <c r="G9">
        <v>46.11</v>
      </c>
      <c r="H9">
        <v>0.72</v>
      </c>
      <c r="I9">
        <v>71</v>
      </c>
      <c r="J9">
        <v>196.41</v>
      </c>
      <c r="K9">
        <v>53.44</v>
      </c>
      <c r="L9">
        <v>8</v>
      </c>
      <c r="M9">
        <v>0</v>
      </c>
      <c r="N9">
        <v>39.979999999999997</v>
      </c>
      <c r="O9">
        <v>24458.36</v>
      </c>
      <c r="P9">
        <v>579.58000000000004</v>
      </c>
      <c r="Q9">
        <v>6607.73</v>
      </c>
      <c r="R9">
        <v>332.03</v>
      </c>
      <c r="S9">
        <v>211.58</v>
      </c>
      <c r="T9">
        <v>54196.27</v>
      </c>
      <c r="U9">
        <v>0.64</v>
      </c>
      <c r="V9">
        <v>0.82</v>
      </c>
      <c r="W9">
        <v>18.75</v>
      </c>
      <c r="X9">
        <v>3.28</v>
      </c>
      <c r="Y9">
        <v>2</v>
      </c>
      <c r="Z9">
        <v>10</v>
      </c>
      <c r="AA9">
        <v>567.72682092362015</v>
      </c>
      <c r="AB9">
        <v>776.78888272735526</v>
      </c>
      <c r="AC9">
        <v>702.65324198989993</v>
      </c>
      <c r="AD9">
        <v>567726.82092362014</v>
      </c>
      <c r="AE9">
        <v>776788.88272735523</v>
      </c>
      <c r="AF9">
        <v>2.4644215559643758E-6</v>
      </c>
      <c r="AG9">
        <v>13</v>
      </c>
      <c r="AH9">
        <v>702653.24198989989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0.6502</v>
      </c>
      <c r="E2">
        <v>153.80000000000001</v>
      </c>
      <c r="F2">
        <v>108.15</v>
      </c>
      <c r="G2">
        <v>5.85</v>
      </c>
      <c r="H2">
        <v>0.09</v>
      </c>
      <c r="I2">
        <v>1109</v>
      </c>
      <c r="J2">
        <v>194.77</v>
      </c>
      <c r="K2">
        <v>54.38</v>
      </c>
      <c r="L2">
        <v>1</v>
      </c>
      <c r="M2">
        <v>1107</v>
      </c>
      <c r="N2">
        <v>39.4</v>
      </c>
      <c r="O2">
        <v>24256.19</v>
      </c>
      <c r="P2">
        <v>1503.17</v>
      </c>
      <c r="Q2">
        <v>6619.55</v>
      </c>
      <c r="R2">
        <v>2158.56</v>
      </c>
      <c r="S2">
        <v>211.58</v>
      </c>
      <c r="T2">
        <v>962272.43</v>
      </c>
      <c r="U2">
        <v>0.1</v>
      </c>
      <c r="V2">
        <v>0.41</v>
      </c>
      <c r="W2">
        <v>20.38</v>
      </c>
      <c r="X2">
        <v>56.81</v>
      </c>
      <c r="Y2">
        <v>2</v>
      </c>
      <c r="Z2">
        <v>10</v>
      </c>
      <c r="AA2">
        <v>3097.4300531642848</v>
      </c>
      <c r="AB2">
        <v>4238.0404477093616</v>
      </c>
      <c r="AC2">
        <v>3833.5678155069472</v>
      </c>
      <c r="AD2">
        <v>3097430.0531642851</v>
      </c>
      <c r="AE2">
        <v>4238040.447709362</v>
      </c>
      <c r="AF2">
        <v>9.485405476400701E-7</v>
      </c>
      <c r="AG2">
        <v>33</v>
      </c>
      <c r="AH2">
        <v>3833567.8155069472</v>
      </c>
    </row>
    <row r="3" spans="1:34" x14ac:dyDescent="0.25">
      <c r="A3">
        <v>1</v>
      </c>
      <c r="B3">
        <v>100</v>
      </c>
      <c r="C3" t="s">
        <v>34</v>
      </c>
      <c r="D3">
        <v>1.2213000000000001</v>
      </c>
      <c r="E3">
        <v>81.88</v>
      </c>
      <c r="F3">
        <v>66.69</v>
      </c>
      <c r="G3">
        <v>12.27</v>
      </c>
      <c r="H3">
        <v>0.18</v>
      </c>
      <c r="I3">
        <v>326</v>
      </c>
      <c r="J3">
        <v>196.32</v>
      </c>
      <c r="K3">
        <v>54.38</v>
      </c>
      <c r="L3">
        <v>2</v>
      </c>
      <c r="M3">
        <v>324</v>
      </c>
      <c r="N3">
        <v>39.950000000000003</v>
      </c>
      <c r="O3">
        <v>24447.22</v>
      </c>
      <c r="P3">
        <v>897.07</v>
      </c>
      <c r="Q3">
        <v>6609.26</v>
      </c>
      <c r="R3">
        <v>745.7</v>
      </c>
      <c r="S3">
        <v>211.58</v>
      </c>
      <c r="T3">
        <v>259757.24</v>
      </c>
      <c r="U3">
        <v>0.28000000000000003</v>
      </c>
      <c r="V3">
        <v>0.67</v>
      </c>
      <c r="W3">
        <v>19.09</v>
      </c>
      <c r="X3">
        <v>15.39</v>
      </c>
      <c r="Y3">
        <v>2</v>
      </c>
      <c r="Z3">
        <v>10</v>
      </c>
      <c r="AA3">
        <v>1059.039353817423</v>
      </c>
      <c r="AB3">
        <v>1449.024365411851</v>
      </c>
      <c r="AC3">
        <v>1310.731513695413</v>
      </c>
      <c r="AD3">
        <v>1059039.353817424</v>
      </c>
      <c r="AE3">
        <v>1449024.3654118511</v>
      </c>
      <c r="AF3">
        <v>1.7816865131233741E-6</v>
      </c>
      <c r="AG3">
        <v>18</v>
      </c>
      <c r="AH3">
        <v>1310731.513695413</v>
      </c>
    </row>
    <row r="4" spans="1:34" x14ac:dyDescent="0.25">
      <c r="A4">
        <v>2</v>
      </c>
      <c r="B4">
        <v>100</v>
      </c>
      <c r="C4" t="s">
        <v>34</v>
      </c>
      <c r="D4">
        <v>1.4315</v>
      </c>
      <c r="E4">
        <v>69.86</v>
      </c>
      <c r="F4">
        <v>60.03</v>
      </c>
      <c r="G4">
        <v>19.16</v>
      </c>
      <c r="H4">
        <v>0.27</v>
      </c>
      <c r="I4">
        <v>188</v>
      </c>
      <c r="J4">
        <v>197.88</v>
      </c>
      <c r="K4">
        <v>54.38</v>
      </c>
      <c r="L4">
        <v>3</v>
      </c>
      <c r="M4">
        <v>186</v>
      </c>
      <c r="N4">
        <v>40.5</v>
      </c>
      <c r="O4">
        <v>24639</v>
      </c>
      <c r="P4">
        <v>776.56</v>
      </c>
      <c r="Q4">
        <v>6608.43</v>
      </c>
      <c r="R4">
        <v>519.83000000000004</v>
      </c>
      <c r="S4">
        <v>211.58</v>
      </c>
      <c r="T4">
        <v>147511.37</v>
      </c>
      <c r="U4">
        <v>0.41</v>
      </c>
      <c r="V4">
        <v>0.74</v>
      </c>
      <c r="W4">
        <v>18.87</v>
      </c>
      <c r="X4">
        <v>8.74</v>
      </c>
      <c r="Y4">
        <v>2</v>
      </c>
      <c r="Z4">
        <v>10</v>
      </c>
      <c r="AA4">
        <v>805.08883629401168</v>
      </c>
      <c r="AB4">
        <v>1101.558063830189</v>
      </c>
      <c r="AC4">
        <v>996.426908264688</v>
      </c>
      <c r="AD4">
        <v>805088.83629401168</v>
      </c>
      <c r="AE4">
        <v>1101558.0638301889</v>
      </c>
      <c r="AF4">
        <v>2.0883355797397109E-6</v>
      </c>
      <c r="AG4">
        <v>15</v>
      </c>
      <c r="AH4">
        <v>996426.90826468798</v>
      </c>
    </row>
    <row r="5" spans="1:34" x14ac:dyDescent="0.25">
      <c r="A5">
        <v>3</v>
      </c>
      <c r="B5">
        <v>100</v>
      </c>
      <c r="C5" t="s">
        <v>34</v>
      </c>
      <c r="D5">
        <v>1.5468</v>
      </c>
      <c r="E5">
        <v>64.650000000000006</v>
      </c>
      <c r="F5">
        <v>57.15</v>
      </c>
      <c r="G5">
        <v>26.79</v>
      </c>
      <c r="H5">
        <v>0.36</v>
      </c>
      <c r="I5">
        <v>128</v>
      </c>
      <c r="J5">
        <v>199.44</v>
      </c>
      <c r="K5">
        <v>54.38</v>
      </c>
      <c r="L5">
        <v>4</v>
      </c>
      <c r="M5">
        <v>126</v>
      </c>
      <c r="N5">
        <v>41.06</v>
      </c>
      <c r="O5">
        <v>24831.54</v>
      </c>
      <c r="P5">
        <v>706.53</v>
      </c>
      <c r="Q5">
        <v>6607.57</v>
      </c>
      <c r="R5">
        <v>422.18</v>
      </c>
      <c r="S5">
        <v>211.58</v>
      </c>
      <c r="T5">
        <v>98987.56</v>
      </c>
      <c r="U5">
        <v>0.5</v>
      </c>
      <c r="V5">
        <v>0.78</v>
      </c>
      <c r="W5">
        <v>18.77</v>
      </c>
      <c r="X5">
        <v>5.87</v>
      </c>
      <c r="Y5">
        <v>2</v>
      </c>
      <c r="Z5">
        <v>10</v>
      </c>
      <c r="AA5">
        <v>697.89237423952318</v>
      </c>
      <c r="AB5">
        <v>954.88713527310085</v>
      </c>
      <c r="AC5">
        <v>863.75404727514683</v>
      </c>
      <c r="AD5">
        <v>697892.3742395232</v>
      </c>
      <c r="AE5">
        <v>954887.13527310081</v>
      </c>
      <c r="AF5">
        <v>2.2565403246534309E-6</v>
      </c>
      <c r="AG5">
        <v>14</v>
      </c>
      <c r="AH5">
        <v>863754.04727514682</v>
      </c>
    </row>
    <row r="6" spans="1:34" x14ac:dyDescent="0.25">
      <c r="A6">
        <v>4</v>
      </c>
      <c r="B6">
        <v>100</v>
      </c>
      <c r="C6" t="s">
        <v>34</v>
      </c>
      <c r="D6">
        <v>1.6176999999999999</v>
      </c>
      <c r="E6">
        <v>61.82</v>
      </c>
      <c r="F6">
        <v>55.61</v>
      </c>
      <c r="G6">
        <v>35.119999999999997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652.58000000000004</v>
      </c>
      <c r="Q6">
        <v>6607.52</v>
      </c>
      <c r="R6">
        <v>369.98</v>
      </c>
      <c r="S6">
        <v>211.58</v>
      </c>
      <c r="T6">
        <v>73050.17</v>
      </c>
      <c r="U6">
        <v>0.56999999999999995</v>
      </c>
      <c r="V6">
        <v>0.8</v>
      </c>
      <c r="W6">
        <v>18.71</v>
      </c>
      <c r="X6">
        <v>4.33</v>
      </c>
      <c r="Y6">
        <v>2</v>
      </c>
      <c r="Z6">
        <v>10</v>
      </c>
      <c r="AA6">
        <v>630.41073614885943</v>
      </c>
      <c r="AB6">
        <v>862.55578095769363</v>
      </c>
      <c r="AC6">
        <v>780.23466782773244</v>
      </c>
      <c r="AD6">
        <v>630410.73614885937</v>
      </c>
      <c r="AE6">
        <v>862555.78095769358</v>
      </c>
      <c r="AF6">
        <v>2.3599723837547539E-6</v>
      </c>
      <c r="AG6">
        <v>13</v>
      </c>
      <c r="AH6">
        <v>780234.6678277324</v>
      </c>
    </row>
    <row r="7" spans="1:34" x14ac:dyDescent="0.25">
      <c r="A7">
        <v>5</v>
      </c>
      <c r="B7">
        <v>100</v>
      </c>
      <c r="C7" t="s">
        <v>34</v>
      </c>
      <c r="D7">
        <v>1.6656</v>
      </c>
      <c r="E7">
        <v>60.04</v>
      </c>
      <c r="F7">
        <v>54.64</v>
      </c>
      <c r="G7">
        <v>44.31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603.24</v>
      </c>
      <c r="Q7">
        <v>6607.07</v>
      </c>
      <c r="R7">
        <v>337.46</v>
      </c>
      <c r="S7">
        <v>211.58</v>
      </c>
      <c r="T7">
        <v>56897.95</v>
      </c>
      <c r="U7">
        <v>0.63</v>
      </c>
      <c r="V7">
        <v>0.82</v>
      </c>
      <c r="W7">
        <v>18.68</v>
      </c>
      <c r="X7">
        <v>3.37</v>
      </c>
      <c r="Y7">
        <v>2</v>
      </c>
      <c r="Z7">
        <v>10</v>
      </c>
      <c r="AA7">
        <v>587.00507542216349</v>
      </c>
      <c r="AB7">
        <v>803.16624102882565</v>
      </c>
      <c r="AC7">
        <v>726.51318223593296</v>
      </c>
      <c r="AD7">
        <v>587005.07542216347</v>
      </c>
      <c r="AE7">
        <v>803166.24102882564</v>
      </c>
      <c r="AF7">
        <v>2.4298510245298382E-6</v>
      </c>
      <c r="AG7">
        <v>13</v>
      </c>
      <c r="AH7">
        <v>726513.18223593291</v>
      </c>
    </row>
    <row r="8" spans="1:34" x14ac:dyDescent="0.25">
      <c r="A8">
        <v>6</v>
      </c>
      <c r="B8">
        <v>100</v>
      </c>
      <c r="C8" t="s">
        <v>34</v>
      </c>
      <c r="D8">
        <v>1.6786000000000001</v>
      </c>
      <c r="E8">
        <v>59.58</v>
      </c>
      <c r="F8">
        <v>54.41</v>
      </c>
      <c r="G8">
        <v>48.01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588.85</v>
      </c>
      <c r="Q8">
        <v>6608.01</v>
      </c>
      <c r="R8">
        <v>327.06</v>
      </c>
      <c r="S8">
        <v>211.58</v>
      </c>
      <c r="T8">
        <v>51726.47</v>
      </c>
      <c r="U8">
        <v>0.65</v>
      </c>
      <c r="V8">
        <v>0.82</v>
      </c>
      <c r="W8">
        <v>18.75</v>
      </c>
      <c r="X8">
        <v>3.13</v>
      </c>
      <c r="Y8">
        <v>2</v>
      </c>
      <c r="Z8">
        <v>10</v>
      </c>
      <c r="AA8">
        <v>575.22865993756568</v>
      </c>
      <c r="AB8">
        <v>787.05322982401481</v>
      </c>
      <c r="AC8">
        <v>711.93797420575606</v>
      </c>
      <c r="AD8">
        <v>575228.65993756568</v>
      </c>
      <c r="AE8">
        <v>787053.22982401482</v>
      </c>
      <c r="AF8">
        <v>2.4488160001055401E-6</v>
      </c>
      <c r="AG8">
        <v>13</v>
      </c>
      <c r="AH8">
        <v>711937.97420575609</v>
      </c>
    </row>
    <row r="9" spans="1:34" x14ac:dyDescent="0.25">
      <c r="A9">
        <v>7</v>
      </c>
      <c r="B9">
        <v>100</v>
      </c>
      <c r="C9" t="s">
        <v>34</v>
      </c>
      <c r="D9">
        <v>1.6783999999999999</v>
      </c>
      <c r="E9">
        <v>59.58</v>
      </c>
      <c r="F9">
        <v>54.42</v>
      </c>
      <c r="G9">
        <v>48.02</v>
      </c>
      <c r="H9">
        <v>0.69</v>
      </c>
      <c r="I9">
        <v>68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592.95000000000005</v>
      </c>
      <c r="Q9">
        <v>6607.83</v>
      </c>
      <c r="R9">
        <v>327.14999999999998</v>
      </c>
      <c r="S9">
        <v>211.58</v>
      </c>
      <c r="T9">
        <v>51772.07</v>
      </c>
      <c r="U9">
        <v>0.65</v>
      </c>
      <c r="V9">
        <v>0.82</v>
      </c>
      <c r="W9">
        <v>18.75</v>
      </c>
      <c r="X9">
        <v>3.14</v>
      </c>
      <c r="Y9">
        <v>2</v>
      </c>
      <c r="Z9">
        <v>10</v>
      </c>
      <c r="AA9">
        <v>577.43899297772134</v>
      </c>
      <c r="AB9">
        <v>790.07750500256748</v>
      </c>
      <c r="AC9">
        <v>714.67361680586453</v>
      </c>
      <c r="AD9">
        <v>577438.99297772138</v>
      </c>
      <c r="AE9">
        <v>790077.50500256743</v>
      </c>
      <c r="AF9">
        <v>2.4485242312505281E-6</v>
      </c>
      <c r="AG9">
        <v>13</v>
      </c>
      <c r="AH9">
        <v>714673.6168058645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1.0766</v>
      </c>
      <c r="E2">
        <v>92.89</v>
      </c>
      <c r="F2">
        <v>77.760000000000005</v>
      </c>
      <c r="G2">
        <v>8.5500000000000007</v>
      </c>
      <c r="H2">
        <v>0.15</v>
      </c>
      <c r="I2">
        <v>546</v>
      </c>
      <c r="J2">
        <v>116.05</v>
      </c>
      <c r="K2">
        <v>43.4</v>
      </c>
      <c r="L2">
        <v>1</v>
      </c>
      <c r="M2">
        <v>544</v>
      </c>
      <c r="N2">
        <v>16.649999999999999</v>
      </c>
      <c r="O2">
        <v>14546.17</v>
      </c>
      <c r="P2">
        <v>748.3</v>
      </c>
      <c r="Q2">
        <v>6612.43</v>
      </c>
      <c r="R2">
        <v>1121.48</v>
      </c>
      <c r="S2">
        <v>211.58</v>
      </c>
      <c r="T2">
        <v>446547.28</v>
      </c>
      <c r="U2">
        <v>0.19</v>
      </c>
      <c r="V2">
        <v>0.56999999999999995</v>
      </c>
      <c r="W2">
        <v>19.47</v>
      </c>
      <c r="X2">
        <v>26.45</v>
      </c>
      <c r="Y2">
        <v>2</v>
      </c>
      <c r="Z2">
        <v>10</v>
      </c>
      <c r="AA2">
        <v>1041.6215461403631</v>
      </c>
      <c r="AB2">
        <v>1425.192552528654</v>
      </c>
      <c r="AC2">
        <v>1289.174175585629</v>
      </c>
      <c r="AD2">
        <v>1041621.546140363</v>
      </c>
      <c r="AE2">
        <v>1425192.552528654</v>
      </c>
      <c r="AF2">
        <v>1.712723007157466E-6</v>
      </c>
      <c r="AG2">
        <v>20</v>
      </c>
      <c r="AH2">
        <v>1289174.175585629</v>
      </c>
    </row>
    <row r="3" spans="1:34" x14ac:dyDescent="0.25">
      <c r="A3">
        <v>1</v>
      </c>
      <c r="B3">
        <v>55</v>
      </c>
      <c r="C3" t="s">
        <v>34</v>
      </c>
      <c r="D3">
        <v>1.5</v>
      </c>
      <c r="E3">
        <v>66.67</v>
      </c>
      <c r="F3">
        <v>60.07</v>
      </c>
      <c r="G3">
        <v>19.07</v>
      </c>
      <c r="H3">
        <v>0.3</v>
      </c>
      <c r="I3">
        <v>189</v>
      </c>
      <c r="J3">
        <v>117.34</v>
      </c>
      <c r="K3">
        <v>43.4</v>
      </c>
      <c r="L3">
        <v>2</v>
      </c>
      <c r="M3">
        <v>187</v>
      </c>
      <c r="N3">
        <v>16.940000000000001</v>
      </c>
      <c r="O3">
        <v>14705.49</v>
      </c>
      <c r="P3">
        <v>520.62</v>
      </c>
      <c r="Q3">
        <v>6608.2</v>
      </c>
      <c r="R3">
        <v>521.6</v>
      </c>
      <c r="S3">
        <v>211.58</v>
      </c>
      <c r="T3">
        <v>148394.49</v>
      </c>
      <c r="U3">
        <v>0.41</v>
      </c>
      <c r="V3">
        <v>0.74</v>
      </c>
      <c r="W3">
        <v>18.86</v>
      </c>
      <c r="X3">
        <v>8.7799999999999994</v>
      </c>
      <c r="Y3">
        <v>2</v>
      </c>
      <c r="Z3">
        <v>10</v>
      </c>
      <c r="AA3">
        <v>568.64995675447494</v>
      </c>
      <c r="AB3">
        <v>778.05195789700917</v>
      </c>
      <c r="AC3">
        <v>703.79577103809936</v>
      </c>
      <c r="AD3">
        <v>568649.9567544749</v>
      </c>
      <c r="AE3">
        <v>778051.95789700921</v>
      </c>
      <c r="AF3">
        <v>2.386294362563811E-6</v>
      </c>
      <c r="AG3">
        <v>14</v>
      </c>
      <c r="AH3">
        <v>703795.77103809931</v>
      </c>
    </row>
    <row r="4" spans="1:34" x14ac:dyDescent="0.25">
      <c r="A4">
        <v>2</v>
      </c>
      <c r="B4">
        <v>55</v>
      </c>
      <c r="C4" t="s">
        <v>34</v>
      </c>
      <c r="D4">
        <v>1.6145</v>
      </c>
      <c r="E4">
        <v>61.94</v>
      </c>
      <c r="F4">
        <v>56.94</v>
      </c>
      <c r="G4">
        <v>28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449.82</v>
      </c>
      <c r="Q4">
        <v>6609.9</v>
      </c>
      <c r="R4">
        <v>410.5</v>
      </c>
      <c r="S4">
        <v>211.58</v>
      </c>
      <c r="T4">
        <v>93176.25</v>
      </c>
      <c r="U4">
        <v>0.52</v>
      </c>
      <c r="V4">
        <v>0.78</v>
      </c>
      <c r="W4">
        <v>18.89</v>
      </c>
      <c r="X4">
        <v>5.66</v>
      </c>
      <c r="Y4">
        <v>2</v>
      </c>
      <c r="Z4">
        <v>10</v>
      </c>
      <c r="AA4">
        <v>482.90059856630188</v>
      </c>
      <c r="AB4">
        <v>660.72590302925801</v>
      </c>
      <c r="AC4">
        <v>597.66715017877402</v>
      </c>
      <c r="AD4">
        <v>482900.59856630192</v>
      </c>
      <c r="AE4">
        <v>660725.90302925801</v>
      </c>
      <c r="AF4">
        <v>2.5684481655728492E-6</v>
      </c>
      <c r="AG4">
        <v>13</v>
      </c>
      <c r="AH4">
        <v>597667.15017877403</v>
      </c>
    </row>
    <row r="5" spans="1:34" x14ac:dyDescent="0.25">
      <c r="A5">
        <v>3</v>
      </c>
      <c r="B5">
        <v>55</v>
      </c>
      <c r="C5" t="s">
        <v>34</v>
      </c>
      <c r="D5">
        <v>1.6142000000000001</v>
      </c>
      <c r="E5">
        <v>61.95</v>
      </c>
      <c r="F5">
        <v>56.95</v>
      </c>
      <c r="G5">
        <v>28.01</v>
      </c>
      <c r="H5">
        <v>0.59</v>
      </c>
      <c r="I5">
        <v>122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453.97</v>
      </c>
      <c r="Q5">
        <v>6609.97</v>
      </c>
      <c r="R5">
        <v>410.48</v>
      </c>
      <c r="S5">
        <v>211.58</v>
      </c>
      <c r="T5">
        <v>93166.05</v>
      </c>
      <c r="U5">
        <v>0.52</v>
      </c>
      <c r="V5">
        <v>0.78</v>
      </c>
      <c r="W5">
        <v>18.899999999999999</v>
      </c>
      <c r="X5">
        <v>5.66</v>
      </c>
      <c r="Y5">
        <v>2</v>
      </c>
      <c r="Z5">
        <v>10</v>
      </c>
      <c r="AA5">
        <v>485.23212757294289</v>
      </c>
      <c r="AB5">
        <v>663.91600387594451</v>
      </c>
      <c r="AC5">
        <v>600.55279227798746</v>
      </c>
      <c r="AD5">
        <v>485232.12757294287</v>
      </c>
      <c r="AE5">
        <v>663916.00387594453</v>
      </c>
      <c r="AF5">
        <v>2.5679709067003361E-6</v>
      </c>
      <c r="AG5">
        <v>13</v>
      </c>
      <c r="AH5">
        <v>600552.79227798746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8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0.6502</v>
      </c>
      <c r="E2">
        <v>153.80000000000001</v>
      </c>
      <c r="F2">
        <v>108.15</v>
      </c>
      <c r="G2">
        <v>5.85</v>
      </c>
      <c r="H2">
        <v>0.09</v>
      </c>
      <c r="I2">
        <v>1109</v>
      </c>
      <c r="J2">
        <v>194.77</v>
      </c>
      <c r="K2">
        <v>54.38</v>
      </c>
      <c r="L2">
        <v>1</v>
      </c>
      <c r="M2">
        <v>1107</v>
      </c>
      <c r="N2">
        <v>39.4</v>
      </c>
      <c r="O2">
        <v>24256.19</v>
      </c>
      <c r="P2">
        <v>1503.17</v>
      </c>
      <c r="Q2">
        <v>6619.55</v>
      </c>
      <c r="R2">
        <v>2158.56</v>
      </c>
      <c r="S2">
        <v>211.58</v>
      </c>
      <c r="T2">
        <v>962272.43</v>
      </c>
      <c r="U2">
        <v>0.1</v>
      </c>
      <c r="V2">
        <v>0.41</v>
      </c>
      <c r="W2">
        <v>20.38</v>
      </c>
      <c r="X2">
        <v>56.81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1.2213000000000001</v>
      </c>
      <c r="E3">
        <v>81.88</v>
      </c>
      <c r="F3">
        <v>66.69</v>
      </c>
      <c r="G3">
        <v>12.27</v>
      </c>
      <c r="H3">
        <v>0.18</v>
      </c>
      <c r="I3">
        <v>326</v>
      </c>
      <c r="J3">
        <v>196.32</v>
      </c>
      <c r="K3">
        <v>54.38</v>
      </c>
      <c r="L3">
        <v>2</v>
      </c>
      <c r="M3">
        <v>324</v>
      </c>
      <c r="N3">
        <v>39.950000000000003</v>
      </c>
      <c r="O3">
        <v>24447.22</v>
      </c>
      <c r="P3">
        <v>897.07</v>
      </c>
      <c r="Q3">
        <v>6609.26</v>
      </c>
      <c r="R3">
        <v>745.7</v>
      </c>
      <c r="S3">
        <v>211.58</v>
      </c>
      <c r="T3">
        <v>259757.24</v>
      </c>
      <c r="U3">
        <v>0.28000000000000003</v>
      </c>
      <c r="V3">
        <v>0.67</v>
      </c>
      <c r="W3">
        <v>19.09</v>
      </c>
      <c r="X3">
        <v>15.39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1.4315</v>
      </c>
      <c r="E4">
        <v>69.86</v>
      </c>
      <c r="F4">
        <v>60.03</v>
      </c>
      <c r="G4">
        <v>19.16</v>
      </c>
      <c r="H4">
        <v>0.27</v>
      </c>
      <c r="I4">
        <v>188</v>
      </c>
      <c r="J4">
        <v>197.88</v>
      </c>
      <c r="K4">
        <v>54.38</v>
      </c>
      <c r="L4">
        <v>3</v>
      </c>
      <c r="M4">
        <v>186</v>
      </c>
      <c r="N4">
        <v>40.5</v>
      </c>
      <c r="O4">
        <v>24639</v>
      </c>
      <c r="P4">
        <v>776.56</v>
      </c>
      <c r="Q4">
        <v>6608.43</v>
      </c>
      <c r="R4">
        <v>519.83000000000004</v>
      </c>
      <c r="S4">
        <v>211.58</v>
      </c>
      <c r="T4">
        <v>147511.37</v>
      </c>
      <c r="U4">
        <v>0.41</v>
      </c>
      <c r="V4">
        <v>0.74</v>
      </c>
      <c r="W4">
        <v>18.87</v>
      </c>
      <c r="X4">
        <v>8.74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1.5468</v>
      </c>
      <c r="E5">
        <v>64.650000000000006</v>
      </c>
      <c r="F5">
        <v>57.15</v>
      </c>
      <c r="G5">
        <v>26.79</v>
      </c>
      <c r="H5">
        <v>0.36</v>
      </c>
      <c r="I5">
        <v>128</v>
      </c>
      <c r="J5">
        <v>199.44</v>
      </c>
      <c r="K5">
        <v>54.38</v>
      </c>
      <c r="L5">
        <v>4</v>
      </c>
      <c r="M5">
        <v>126</v>
      </c>
      <c r="N5">
        <v>41.06</v>
      </c>
      <c r="O5">
        <v>24831.54</v>
      </c>
      <c r="P5">
        <v>706.53</v>
      </c>
      <c r="Q5">
        <v>6607.57</v>
      </c>
      <c r="R5">
        <v>422.18</v>
      </c>
      <c r="S5">
        <v>211.58</v>
      </c>
      <c r="T5">
        <v>98987.56</v>
      </c>
      <c r="U5">
        <v>0.5</v>
      </c>
      <c r="V5">
        <v>0.78</v>
      </c>
      <c r="W5">
        <v>18.77</v>
      </c>
      <c r="X5">
        <v>5.87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1.6176999999999999</v>
      </c>
      <c r="E6">
        <v>61.82</v>
      </c>
      <c r="F6">
        <v>55.61</v>
      </c>
      <c r="G6">
        <v>35.119999999999997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652.58000000000004</v>
      </c>
      <c r="Q6">
        <v>6607.52</v>
      </c>
      <c r="R6">
        <v>369.98</v>
      </c>
      <c r="S6">
        <v>211.58</v>
      </c>
      <c r="T6">
        <v>73050.17</v>
      </c>
      <c r="U6">
        <v>0.56999999999999995</v>
      </c>
      <c r="V6">
        <v>0.8</v>
      </c>
      <c r="W6">
        <v>18.71</v>
      </c>
      <c r="X6">
        <v>4.33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1.6656</v>
      </c>
      <c r="E7">
        <v>60.04</v>
      </c>
      <c r="F7">
        <v>54.64</v>
      </c>
      <c r="G7">
        <v>44.31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603.24</v>
      </c>
      <c r="Q7">
        <v>6607.07</v>
      </c>
      <c r="R7">
        <v>337.46</v>
      </c>
      <c r="S7">
        <v>211.58</v>
      </c>
      <c r="T7">
        <v>56897.95</v>
      </c>
      <c r="U7">
        <v>0.63</v>
      </c>
      <c r="V7">
        <v>0.82</v>
      </c>
      <c r="W7">
        <v>18.68</v>
      </c>
      <c r="X7">
        <v>3.37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1.6786000000000001</v>
      </c>
      <c r="E8">
        <v>59.58</v>
      </c>
      <c r="F8">
        <v>54.41</v>
      </c>
      <c r="G8">
        <v>48.01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588.85</v>
      </c>
      <c r="Q8">
        <v>6608.01</v>
      </c>
      <c r="R8">
        <v>327.06</v>
      </c>
      <c r="S8">
        <v>211.58</v>
      </c>
      <c r="T8">
        <v>51726.47</v>
      </c>
      <c r="U8">
        <v>0.65</v>
      </c>
      <c r="V8">
        <v>0.82</v>
      </c>
      <c r="W8">
        <v>18.75</v>
      </c>
      <c r="X8">
        <v>3.13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1.6783999999999999</v>
      </c>
      <c r="E9">
        <v>59.58</v>
      </c>
      <c r="F9">
        <v>54.42</v>
      </c>
      <c r="G9">
        <v>48.02</v>
      </c>
      <c r="H9">
        <v>0.69</v>
      </c>
      <c r="I9">
        <v>68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592.95000000000005</v>
      </c>
      <c r="Q9">
        <v>6607.83</v>
      </c>
      <c r="R9">
        <v>327.14999999999998</v>
      </c>
      <c r="S9">
        <v>211.58</v>
      </c>
      <c r="T9">
        <v>51772.07</v>
      </c>
      <c r="U9">
        <v>0.65</v>
      </c>
      <c r="V9">
        <v>0.82</v>
      </c>
      <c r="W9">
        <v>18.75</v>
      </c>
      <c r="X9">
        <v>3.14</v>
      </c>
      <c r="Y9">
        <v>2</v>
      </c>
      <c r="Z9">
        <v>10</v>
      </c>
    </row>
    <row r="10" spans="1:26" x14ac:dyDescent="0.25">
      <c r="A10">
        <v>0</v>
      </c>
      <c r="B10">
        <v>40</v>
      </c>
      <c r="C10" t="s">
        <v>34</v>
      </c>
      <c r="D10">
        <v>1.254</v>
      </c>
      <c r="E10">
        <v>79.75</v>
      </c>
      <c r="F10">
        <v>70.290000000000006</v>
      </c>
      <c r="G10">
        <v>10.6</v>
      </c>
      <c r="H10">
        <v>0.2</v>
      </c>
      <c r="I10">
        <v>398</v>
      </c>
      <c r="J10">
        <v>89.87</v>
      </c>
      <c r="K10">
        <v>37.549999999999997</v>
      </c>
      <c r="L10">
        <v>1</v>
      </c>
      <c r="M10">
        <v>396</v>
      </c>
      <c r="N10">
        <v>11.32</v>
      </c>
      <c r="O10">
        <v>11317.98</v>
      </c>
      <c r="P10">
        <v>547.30999999999995</v>
      </c>
      <c r="Q10">
        <v>6609.72</v>
      </c>
      <c r="R10">
        <v>868</v>
      </c>
      <c r="S10">
        <v>211.58</v>
      </c>
      <c r="T10">
        <v>320548.45</v>
      </c>
      <c r="U10">
        <v>0.24</v>
      </c>
      <c r="V10">
        <v>0.63</v>
      </c>
      <c r="W10">
        <v>19.21</v>
      </c>
      <c r="X10">
        <v>18.989999999999998</v>
      </c>
      <c r="Y10">
        <v>2</v>
      </c>
      <c r="Z10">
        <v>10</v>
      </c>
    </row>
    <row r="11" spans="1:26" x14ac:dyDescent="0.25">
      <c r="A11">
        <v>1</v>
      </c>
      <c r="B11">
        <v>40</v>
      </c>
      <c r="C11" t="s">
        <v>34</v>
      </c>
      <c r="D11">
        <v>1.5589</v>
      </c>
      <c r="E11">
        <v>64.150000000000006</v>
      </c>
      <c r="F11">
        <v>59.05</v>
      </c>
      <c r="G11">
        <v>21.22</v>
      </c>
      <c r="H11">
        <v>0.39</v>
      </c>
      <c r="I11">
        <v>167</v>
      </c>
      <c r="J11">
        <v>91.1</v>
      </c>
      <c r="K11">
        <v>37.549999999999997</v>
      </c>
      <c r="L11">
        <v>2</v>
      </c>
      <c r="M11">
        <v>10</v>
      </c>
      <c r="N11">
        <v>11.54</v>
      </c>
      <c r="O11">
        <v>11468.97</v>
      </c>
      <c r="P11">
        <v>400.4</v>
      </c>
      <c r="Q11">
        <v>6609.71</v>
      </c>
      <c r="R11">
        <v>479.76</v>
      </c>
      <c r="S11">
        <v>211.58</v>
      </c>
      <c r="T11">
        <v>127584.54</v>
      </c>
      <c r="U11">
        <v>0.44</v>
      </c>
      <c r="V11">
        <v>0.76</v>
      </c>
      <c r="W11">
        <v>19.03</v>
      </c>
      <c r="X11">
        <v>7.76</v>
      </c>
      <c r="Y11">
        <v>2</v>
      </c>
      <c r="Z11">
        <v>10</v>
      </c>
    </row>
    <row r="12" spans="1:26" x14ac:dyDescent="0.25">
      <c r="A12">
        <v>2</v>
      </c>
      <c r="B12">
        <v>40</v>
      </c>
      <c r="C12" t="s">
        <v>34</v>
      </c>
      <c r="D12">
        <v>1.5583</v>
      </c>
      <c r="E12">
        <v>64.17</v>
      </c>
      <c r="F12">
        <v>59.08</v>
      </c>
      <c r="G12">
        <v>21.23</v>
      </c>
      <c r="H12">
        <v>0.56999999999999995</v>
      </c>
      <c r="I12">
        <v>167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405</v>
      </c>
      <c r="Q12">
        <v>6609.44</v>
      </c>
      <c r="R12">
        <v>480.1</v>
      </c>
      <c r="S12">
        <v>211.58</v>
      </c>
      <c r="T12">
        <v>127750.34</v>
      </c>
      <c r="U12">
        <v>0.44</v>
      </c>
      <c r="V12">
        <v>0.76</v>
      </c>
      <c r="W12">
        <v>19.05</v>
      </c>
      <c r="X12">
        <v>7.79</v>
      </c>
      <c r="Y12">
        <v>2</v>
      </c>
      <c r="Z12">
        <v>10</v>
      </c>
    </row>
    <row r="13" spans="1:26" x14ac:dyDescent="0.25">
      <c r="A13">
        <v>0</v>
      </c>
      <c r="B13">
        <v>30</v>
      </c>
      <c r="C13" t="s">
        <v>34</v>
      </c>
      <c r="D13">
        <v>1.3966000000000001</v>
      </c>
      <c r="E13">
        <v>71.599999999999994</v>
      </c>
      <c r="F13">
        <v>65.180000000000007</v>
      </c>
      <c r="G13">
        <v>13.3</v>
      </c>
      <c r="H13">
        <v>0.24</v>
      </c>
      <c r="I13">
        <v>294</v>
      </c>
      <c r="J13">
        <v>71.52</v>
      </c>
      <c r="K13">
        <v>32.270000000000003</v>
      </c>
      <c r="L13">
        <v>1</v>
      </c>
      <c r="M13">
        <v>276</v>
      </c>
      <c r="N13">
        <v>8.25</v>
      </c>
      <c r="O13">
        <v>9054.6</v>
      </c>
      <c r="P13">
        <v>404.07</v>
      </c>
      <c r="Q13">
        <v>6609.16</v>
      </c>
      <c r="R13">
        <v>694.04</v>
      </c>
      <c r="S13">
        <v>211.58</v>
      </c>
      <c r="T13">
        <v>234086.65</v>
      </c>
      <c r="U13">
        <v>0.3</v>
      </c>
      <c r="V13">
        <v>0.68</v>
      </c>
      <c r="W13">
        <v>19.059999999999999</v>
      </c>
      <c r="X13">
        <v>13.89</v>
      </c>
      <c r="Y13">
        <v>2</v>
      </c>
      <c r="Z13">
        <v>10</v>
      </c>
    </row>
    <row r="14" spans="1:26" x14ac:dyDescent="0.25">
      <c r="A14">
        <v>1</v>
      </c>
      <c r="B14">
        <v>30</v>
      </c>
      <c r="C14" t="s">
        <v>34</v>
      </c>
      <c r="D14">
        <v>1.4932000000000001</v>
      </c>
      <c r="E14">
        <v>66.97</v>
      </c>
      <c r="F14">
        <v>61.67</v>
      </c>
      <c r="G14">
        <v>16.670000000000002</v>
      </c>
      <c r="H14">
        <v>0.48</v>
      </c>
      <c r="I14">
        <v>222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365.89</v>
      </c>
      <c r="Q14">
        <v>6613.09</v>
      </c>
      <c r="R14">
        <v>564.95000000000005</v>
      </c>
      <c r="S14">
        <v>211.58</v>
      </c>
      <c r="T14">
        <v>169904.5</v>
      </c>
      <c r="U14">
        <v>0.37</v>
      </c>
      <c r="V14">
        <v>0.72</v>
      </c>
      <c r="W14">
        <v>19.21</v>
      </c>
      <c r="X14">
        <v>10.38</v>
      </c>
      <c r="Y14">
        <v>2</v>
      </c>
      <c r="Z14">
        <v>10</v>
      </c>
    </row>
    <row r="15" spans="1:26" x14ac:dyDescent="0.25">
      <c r="A15">
        <v>0</v>
      </c>
      <c r="B15">
        <v>15</v>
      </c>
      <c r="C15" t="s">
        <v>34</v>
      </c>
      <c r="D15">
        <v>1.2725</v>
      </c>
      <c r="E15">
        <v>78.58</v>
      </c>
      <c r="F15">
        <v>71.98</v>
      </c>
      <c r="G15">
        <v>9.7899999999999991</v>
      </c>
      <c r="H15">
        <v>0.43</v>
      </c>
      <c r="I15">
        <v>441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286.26</v>
      </c>
      <c r="Q15">
        <v>6617.91</v>
      </c>
      <c r="R15">
        <v>902.44</v>
      </c>
      <c r="S15">
        <v>211.58</v>
      </c>
      <c r="T15">
        <v>337554.24</v>
      </c>
      <c r="U15">
        <v>0.23</v>
      </c>
      <c r="V15">
        <v>0.62</v>
      </c>
      <c r="W15">
        <v>19.89</v>
      </c>
      <c r="X15">
        <v>20.67</v>
      </c>
      <c r="Y15">
        <v>2</v>
      </c>
      <c r="Z15">
        <v>10</v>
      </c>
    </row>
    <row r="16" spans="1:26" x14ac:dyDescent="0.25">
      <c r="A16">
        <v>0</v>
      </c>
      <c r="B16">
        <v>70</v>
      </c>
      <c r="C16" t="s">
        <v>34</v>
      </c>
      <c r="D16">
        <v>0.92300000000000004</v>
      </c>
      <c r="E16">
        <v>108.34</v>
      </c>
      <c r="F16">
        <v>85.83</v>
      </c>
      <c r="G16">
        <v>7.34</v>
      </c>
      <c r="H16">
        <v>0.12</v>
      </c>
      <c r="I16">
        <v>702</v>
      </c>
      <c r="J16">
        <v>141.81</v>
      </c>
      <c r="K16">
        <v>47.83</v>
      </c>
      <c r="L16">
        <v>1</v>
      </c>
      <c r="M16">
        <v>700</v>
      </c>
      <c r="N16">
        <v>22.98</v>
      </c>
      <c r="O16">
        <v>17723.39</v>
      </c>
      <c r="P16">
        <v>958.66</v>
      </c>
      <c r="Q16">
        <v>6612.62</v>
      </c>
      <c r="R16">
        <v>1396.51</v>
      </c>
      <c r="S16">
        <v>211.58</v>
      </c>
      <c r="T16">
        <v>583284.59</v>
      </c>
      <c r="U16">
        <v>0.15</v>
      </c>
      <c r="V16">
        <v>0.52</v>
      </c>
      <c r="W16">
        <v>19.71</v>
      </c>
      <c r="X16">
        <v>34.51</v>
      </c>
      <c r="Y16">
        <v>2</v>
      </c>
      <c r="Z16">
        <v>10</v>
      </c>
    </row>
    <row r="17" spans="1:26" x14ac:dyDescent="0.25">
      <c r="A17">
        <v>1</v>
      </c>
      <c r="B17">
        <v>70</v>
      </c>
      <c r="C17" t="s">
        <v>34</v>
      </c>
      <c r="D17">
        <v>1.3996</v>
      </c>
      <c r="E17">
        <v>71.45</v>
      </c>
      <c r="F17">
        <v>62.37</v>
      </c>
      <c r="G17">
        <v>15.79</v>
      </c>
      <c r="H17">
        <v>0.25</v>
      </c>
      <c r="I17">
        <v>237</v>
      </c>
      <c r="J17">
        <v>143.16999999999999</v>
      </c>
      <c r="K17">
        <v>47.83</v>
      </c>
      <c r="L17">
        <v>2</v>
      </c>
      <c r="M17">
        <v>235</v>
      </c>
      <c r="N17">
        <v>23.34</v>
      </c>
      <c r="O17">
        <v>17891.86</v>
      </c>
      <c r="P17">
        <v>652.96</v>
      </c>
      <c r="Q17">
        <v>6608.22</v>
      </c>
      <c r="R17">
        <v>599.17999999999995</v>
      </c>
      <c r="S17">
        <v>211.58</v>
      </c>
      <c r="T17">
        <v>186941.1</v>
      </c>
      <c r="U17">
        <v>0.35</v>
      </c>
      <c r="V17">
        <v>0.72</v>
      </c>
      <c r="W17">
        <v>18.95</v>
      </c>
      <c r="X17">
        <v>11.09</v>
      </c>
      <c r="Y17">
        <v>2</v>
      </c>
      <c r="Z17">
        <v>10</v>
      </c>
    </row>
    <row r="18" spans="1:26" x14ac:dyDescent="0.25">
      <c r="A18">
        <v>2</v>
      </c>
      <c r="B18">
        <v>70</v>
      </c>
      <c r="C18" t="s">
        <v>34</v>
      </c>
      <c r="D18">
        <v>1.5739000000000001</v>
      </c>
      <c r="E18">
        <v>63.54</v>
      </c>
      <c r="F18">
        <v>57.44</v>
      </c>
      <c r="G18">
        <v>25.72</v>
      </c>
      <c r="H18">
        <v>0.37</v>
      </c>
      <c r="I18">
        <v>134</v>
      </c>
      <c r="J18">
        <v>144.54</v>
      </c>
      <c r="K18">
        <v>47.83</v>
      </c>
      <c r="L18">
        <v>3</v>
      </c>
      <c r="M18">
        <v>132</v>
      </c>
      <c r="N18">
        <v>23.71</v>
      </c>
      <c r="O18">
        <v>18060.849999999999</v>
      </c>
      <c r="P18">
        <v>552.74</v>
      </c>
      <c r="Q18">
        <v>6607.67</v>
      </c>
      <c r="R18">
        <v>432.24</v>
      </c>
      <c r="S18">
        <v>211.58</v>
      </c>
      <c r="T18">
        <v>103985.96</v>
      </c>
      <c r="U18">
        <v>0.49</v>
      </c>
      <c r="V18">
        <v>0.78</v>
      </c>
      <c r="W18">
        <v>18.77</v>
      </c>
      <c r="X18">
        <v>6.15</v>
      </c>
      <c r="Y18">
        <v>2</v>
      </c>
      <c r="Z18">
        <v>10</v>
      </c>
    </row>
    <row r="19" spans="1:26" x14ac:dyDescent="0.25">
      <c r="A19">
        <v>3</v>
      </c>
      <c r="B19">
        <v>70</v>
      </c>
      <c r="C19" t="s">
        <v>34</v>
      </c>
      <c r="D19">
        <v>1.6425000000000001</v>
      </c>
      <c r="E19">
        <v>60.88</v>
      </c>
      <c r="F19">
        <v>55.85</v>
      </c>
      <c r="G19">
        <v>34.549999999999997</v>
      </c>
      <c r="H19">
        <v>0.49</v>
      </c>
      <c r="I19">
        <v>97</v>
      </c>
      <c r="J19">
        <v>145.91999999999999</v>
      </c>
      <c r="K19">
        <v>47.83</v>
      </c>
      <c r="L19">
        <v>4</v>
      </c>
      <c r="M19">
        <v>14</v>
      </c>
      <c r="N19">
        <v>24.09</v>
      </c>
      <c r="O19">
        <v>18230.349999999999</v>
      </c>
      <c r="P19">
        <v>497.86</v>
      </c>
      <c r="Q19">
        <v>6608.24</v>
      </c>
      <c r="R19">
        <v>374.62</v>
      </c>
      <c r="S19">
        <v>211.58</v>
      </c>
      <c r="T19">
        <v>75365.03</v>
      </c>
      <c r="U19">
        <v>0.56000000000000005</v>
      </c>
      <c r="V19">
        <v>0.8</v>
      </c>
      <c r="W19">
        <v>18.829999999999998</v>
      </c>
      <c r="X19">
        <v>4.57</v>
      </c>
      <c r="Y19">
        <v>2</v>
      </c>
      <c r="Z19">
        <v>10</v>
      </c>
    </row>
    <row r="20" spans="1:26" x14ac:dyDescent="0.25">
      <c r="A20">
        <v>4</v>
      </c>
      <c r="B20">
        <v>70</v>
      </c>
      <c r="C20" t="s">
        <v>34</v>
      </c>
      <c r="D20">
        <v>1.6465000000000001</v>
      </c>
      <c r="E20">
        <v>60.73</v>
      </c>
      <c r="F20">
        <v>55.73</v>
      </c>
      <c r="G20">
        <v>34.83</v>
      </c>
      <c r="H20">
        <v>0.6</v>
      </c>
      <c r="I20">
        <v>96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500.72</v>
      </c>
      <c r="Q20">
        <v>6608.08</v>
      </c>
      <c r="R20">
        <v>370.5</v>
      </c>
      <c r="S20">
        <v>211.58</v>
      </c>
      <c r="T20">
        <v>73306.460000000006</v>
      </c>
      <c r="U20">
        <v>0.56999999999999995</v>
      </c>
      <c r="V20">
        <v>0.8</v>
      </c>
      <c r="W20">
        <v>18.829999999999998</v>
      </c>
      <c r="X20">
        <v>4.45</v>
      </c>
      <c r="Y20">
        <v>2</v>
      </c>
      <c r="Z20">
        <v>10</v>
      </c>
    </row>
    <row r="21" spans="1:26" x14ac:dyDescent="0.25">
      <c r="A21">
        <v>0</v>
      </c>
      <c r="B21">
        <v>90</v>
      </c>
      <c r="C21" t="s">
        <v>34</v>
      </c>
      <c r="D21">
        <v>0.73770000000000002</v>
      </c>
      <c r="E21">
        <v>135.55000000000001</v>
      </c>
      <c r="F21">
        <v>99.32</v>
      </c>
      <c r="G21">
        <v>6.27</v>
      </c>
      <c r="H21">
        <v>0.1</v>
      </c>
      <c r="I21">
        <v>951</v>
      </c>
      <c r="J21">
        <v>176.73</v>
      </c>
      <c r="K21">
        <v>52.44</v>
      </c>
      <c r="L21">
        <v>1</v>
      </c>
      <c r="M21">
        <v>949</v>
      </c>
      <c r="N21">
        <v>33.29</v>
      </c>
      <c r="O21">
        <v>22031.19</v>
      </c>
      <c r="P21">
        <v>1293.21</v>
      </c>
      <c r="Q21">
        <v>6614.68</v>
      </c>
      <c r="R21">
        <v>1856.03</v>
      </c>
      <c r="S21">
        <v>211.58</v>
      </c>
      <c r="T21">
        <v>811795.68</v>
      </c>
      <c r="U21">
        <v>0.11</v>
      </c>
      <c r="V21">
        <v>0.45</v>
      </c>
      <c r="W21">
        <v>20.149999999999999</v>
      </c>
      <c r="X21">
        <v>47.99</v>
      </c>
      <c r="Y21">
        <v>2</v>
      </c>
      <c r="Z21">
        <v>10</v>
      </c>
    </row>
    <row r="22" spans="1:26" x14ac:dyDescent="0.25">
      <c r="A22">
        <v>1</v>
      </c>
      <c r="B22">
        <v>90</v>
      </c>
      <c r="C22" t="s">
        <v>34</v>
      </c>
      <c r="D22">
        <v>1.2788999999999999</v>
      </c>
      <c r="E22">
        <v>78.19</v>
      </c>
      <c r="F22">
        <v>65.25</v>
      </c>
      <c r="G22">
        <v>13.23</v>
      </c>
      <c r="H22">
        <v>0.2</v>
      </c>
      <c r="I22">
        <v>296</v>
      </c>
      <c r="J22">
        <v>178.21</v>
      </c>
      <c r="K22">
        <v>52.44</v>
      </c>
      <c r="L22">
        <v>2</v>
      </c>
      <c r="M22">
        <v>294</v>
      </c>
      <c r="N22">
        <v>33.770000000000003</v>
      </c>
      <c r="O22">
        <v>22213.89</v>
      </c>
      <c r="P22">
        <v>816.28</v>
      </c>
      <c r="Q22">
        <v>6609.81</v>
      </c>
      <c r="R22">
        <v>696.39</v>
      </c>
      <c r="S22">
        <v>211.58</v>
      </c>
      <c r="T22">
        <v>235251.33</v>
      </c>
      <c r="U22">
        <v>0.3</v>
      </c>
      <c r="V22">
        <v>0.68</v>
      </c>
      <c r="W22">
        <v>19.059999999999999</v>
      </c>
      <c r="X22">
        <v>13.96</v>
      </c>
      <c r="Y22">
        <v>2</v>
      </c>
      <c r="Z22">
        <v>10</v>
      </c>
    </row>
    <row r="23" spans="1:26" x14ac:dyDescent="0.25">
      <c r="A23">
        <v>2</v>
      </c>
      <c r="B23">
        <v>90</v>
      </c>
      <c r="C23" t="s">
        <v>34</v>
      </c>
      <c r="D23">
        <v>1.4765999999999999</v>
      </c>
      <c r="E23">
        <v>67.72</v>
      </c>
      <c r="F23">
        <v>59.22</v>
      </c>
      <c r="G23">
        <v>20.78</v>
      </c>
      <c r="H23">
        <v>0.3</v>
      </c>
      <c r="I23">
        <v>171</v>
      </c>
      <c r="J23">
        <v>179.7</v>
      </c>
      <c r="K23">
        <v>52.44</v>
      </c>
      <c r="L23">
        <v>3</v>
      </c>
      <c r="M23">
        <v>169</v>
      </c>
      <c r="N23">
        <v>34.26</v>
      </c>
      <c r="O23">
        <v>22397.24</v>
      </c>
      <c r="P23">
        <v>705.97</v>
      </c>
      <c r="Q23">
        <v>6607.93</v>
      </c>
      <c r="R23">
        <v>492.54</v>
      </c>
      <c r="S23">
        <v>211.58</v>
      </c>
      <c r="T23">
        <v>133950.78</v>
      </c>
      <c r="U23">
        <v>0.43</v>
      </c>
      <c r="V23">
        <v>0.75</v>
      </c>
      <c r="W23">
        <v>18.84</v>
      </c>
      <c r="X23">
        <v>7.94</v>
      </c>
      <c r="Y23">
        <v>2</v>
      </c>
      <c r="Z23">
        <v>10</v>
      </c>
    </row>
    <row r="24" spans="1:26" x14ac:dyDescent="0.25">
      <c r="A24">
        <v>3</v>
      </c>
      <c r="B24">
        <v>90</v>
      </c>
      <c r="C24" t="s">
        <v>34</v>
      </c>
      <c r="D24">
        <v>1.5842000000000001</v>
      </c>
      <c r="E24">
        <v>63.12</v>
      </c>
      <c r="F24">
        <v>56.58</v>
      </c>
      <c r="G24">
        <v>29.26</v>
      </c>
      <c r="H24">
        <v>0.39</v>
      </c>
      <c r="I24">
        <v>116</v>
      </c>
      <c r="J24">
        <v>181.19</v>
      </c>
      <c r="K24">
        <v>52.44</v>
      </c>
      <c r="L24">
        <v>4</v>
      </c>
      <c r="M24">
        <v>114</v>
      </c>
      <c r="N24">
        <v>34.75</v>
      </c>
      <c r="O24">
        <v>22581.25</v>
      </c>
      <c r="P24">
        <v>636.24</v>
      </c>
      <c r="Q24">
        <v>6607.79</v>
      </c>
      <c r="R24">
        <v>402.98</v>
      </c>
      <c r="S24">
        <v>211.58</v>
      </c>
      <c r="T24">
        <v>89446.3</v>
      </c>
      <c r="U24">
        <v>0.53</v>
      </c>
      <c r="V24">
        <v>0.79</v>
      </c>
      <c r="W24">
        <v>18.739999999999998</v>
      </c>
      <c r="X24">
        <v>5.3</v>
      </c>
      <c r="Y24">
        <v>2</v>
      </c>
      <c r="Z24">
        <v>10</v>
      </c>
    </row>
    <row r="25" spans="1:26" x14ac:dyDescent="0.25">
      <c r="A25">
        <v>4</v>
      </c>
      <c r="B25">
        <v>90</v>
      </c>
      <c r="C25" t="s">
        <v>34</v>
      </c>
      <c r="D25">
        <v>1.6528</v>
      </c>
      <c r="E25">
        <v>60.5</v>
      </c>
      <c r="F25">
        <v>55.1</v>
      </c>
      <c r="G25">
        <v>39.35</v>
      </c>
      <c r="H25">
        <v>0.49</v>
      </c>
      <c r="I25">
        <v>84</v>
      </c>
      <c r="J25">
        <v>182.69</v>
      </c>
      <c r="K25">
        <v>52.44</v>
      </c>
      <c r="L25">
        <v>5</v>
      </c>
      <c r="M25">
        <v>76</v>
      </c>
      <c r="N25">
        <v>35.25</v>
      </c>
      <c r="O25">
        <v>22766.06</v>
      </c>
      <c r="P25">
        <v>577.6</v>
      </c>
      <c r="Q25">
        <v>6607.53</v>
      </c>
      <c r="R25">
        <v>352.55</v>
      </c>
      <c r="S25">
        <v>211.58</v>
      </c>
      <c r="T25">
        <v>64393.66</v>
      </c>
      <c r="U25">
        <v>0.6</v>
      </c>
      <c r="V25">
        <v>0.81</v>
      </c>
      <c r="W25">
        <v>18.7</v>
      </c>
      <c r="X25">
        <v>3.82</v>
      </c>
      <c r="Y25">
        <v>2</v>
      </c>
      <c r="Z25">
        <v>10</v>
      </c>
    </row>
    <row r="26" spans="1:26" x14ac:dyDescent="0.25">
      <c r="A26">
        <v>5</v>
      </c>
      <c r="B26">
        <v>90</v>
      </c>
      <c r="C26" t="s">
        <v>34</v>
      </c>
      <c r="D26">
        <v>1.6715</v>
      </c>
      <c r="E26">
        <v>59.83</v>
      </c>
      <c r="F26">
        <v>54.74</v>
      </c>
      <c r="G26">
        <v>43.79</v>
      </c>
      <c r="H26">
        <v>0.57999999999999996</v>
      </c>
      <c r="I26">
        <v>75</v>
      </c>
      <c r="J26">
        <v>184.19</v>
      </c>
      <c r="K26">
        <v>52.44</v>
      </c>
      <c r="L26">
        <v>6</v>
      </c>
      <c r="M26">
        <v>4</v>
      </c>
      <c r="N26">
        <v>35.75</v>
      </c>
      <c r="O26">
        <v>22951.43</v>
      </c>
      <c r="P26">
        <v>558.45000000000005</v>
      </c>
      <c r="Q26">
        <v>6608.92</v>
      </c>
      <c r="R26">
        <v>337.63</v>
      </c>
      <c r="S26">
        <v>211.58</v>
      </c>
      <c r="T26">
        <v>56978.38</v>
      </c>
      <c r="U26">
        <v>0.63</v>
      </c>
      <c r="V26">
        <v>0.81</v>
      </c>
      <c r="W26">
        <v>18.77</v>
      </c>
      <c r="X26">
        <v>3.46</v>
      </c>
      <c r="Y26">
        <v>2</v>
      </c>
      <c r="Z26">
        <v>10</v>
      </c>
    </row>
    <row r="27" spans="1:26" x14ac:dyDescent="0.25">
      <c r="A27">
        <v>6</v>
      </c>
      <c r="B27">
        <v>90</v>
      </c>
      <c r="C27" t="s">
        <v>34</v>
      </c>
      <c r="D27">
        <v>1.6718</v>
      </c>
      <c r="E27">
        <v>59.81</v>
      </c>
      <c r="F27">
        <v>54.73</v>
      </c>
      <c r="G27">
        <v>43.78</v>
      </c>
      <c r="H27">
        <v>0.67</v>
      </c>
      <c r="I27">
        <v>75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562.23</v>
      </c>
      <c r="Q27">
        <v>6608.26</v>
      </c>
      <c r="R27">
        <v>337.48</v>
      </c>
      <c r="S27">
        <v>211.58</v>
      </c>
      <c r="T27">
        <v>56903.42</v>
      </c>
      <c r="U27">
        <v>0.63</v>
      </c>
      <c r="V27">
        <v>0.82</v>
      </c>
      <c r="W27">
        <v>18.760000000000002</v>
      </c>
      <c r="X27">
        <v>3.45</v>
      </c>
      <c r="Y27">
        <v>2</v>
      </c>
      <c r="Z27">
        <v>10</v>
      </c>
    </row>
    <row r="28" spans="1:26" x14ac:dyDescent="0.25">
      <c r="A28">
        <v>0</v>
      </c>
      <c r="B28">
        <v>10</v>
      </c>
      <c r="C28" t="s">
        <v>34</v>
      </c>
      <c r="D28">
        <v>1.0964</v>
      </c>
      <c r="E28">
        <v>91.2</v>
      </c>
      <c r="F28">
        <v>82.22</v>
      </c>
      <c r="G28">
        <v>7.47</v>
      </c>
      <c r="H28">
        <v>0.64</v>
      </c>
      <c r="I28">
        <v>660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238.81</v>
      </c>
      <c r="Q28">
        <v>6623.01</v>
      </c>
      <c r="R28">
        <v>1239.28</v>
      </c>
      <c r="S28">
        <v>211.58</v>
      </c>
      <c r="T28">
        <v>504875.89</v>
      </c>
      <c r="U28">
        <v>0.17</v>
      </c>
      <c r="V28">
        <v>0.54</v>
      </c>
      <c r="W28">
        <v>20.5</v>
      </c>
      <c r="X28">
        <v>30.89</v>
      </c>
      <c r="Y28">
        <v>2</v>
      </c>
      <c r="Z28">
        <v>10</v>
      </c>
    </row>
    <row r="29" spans="1:26" x14ac:dyDescent="0.25">
      <c r="A29">
        <v>0</v>
      </c>
      <c r="B29">
        <v>45</v>
      </c>
      <c r="C29" t="s">
        <v>34</v>
      </c>
      <c r="D29">
        <v>1.1907000000000001</v>
      </c>
      <c r="E29">
        <v>83.98</v>
      </c>
      <c r="F29">
        <v>72.790000000000006</v>
      </c>
      <c r="G29">
        <v>9.75</v>
      </c>
      <c r="H29">
        <v>0.18</v>
      </c>
      <c r="I29">
        <v>448</v>
      </c>
      <c r="J29">
        <v>98.71</v>
      </c>
      <c r="K29">
        <v>39.72</v>
      </c>
      <c r="L29">
        <v>1</v>
      </c>
      <c r="M29">
        <v>446</v>
      </c>
      <c r="N29">
        <v>12.99</v>
      </c>
      <c r="O29">
        <v>12407.75</v>
      </c>
      <c r="P29">
        <v>614.83000000000004</v>
      </c>
      <c r="Q29">
        <v>6610.67</v>
      </c>
      <c r="R29">
        <v>952.95</v>
      </c>
      <c r="S29">
        <v>211.58</v>
      </c>
      <c r="T29">
        <v>362774.36</v>
      </c>
      <c r="U29">
        <v>0.22</v>
      </c>
      <c r="V29">
        <v>0.61</v>
      </c>
      <c r="W29">
        <v>19.29</v>
      </c>
      <c r="X29">
        <v>21.48</v>
      </c>
      <c r="Y29">
        <v>2</v>
      </c>
      <c r="Z29">
        <v>10</v>
      </c>
    </row>
    <row r="30" spans="1:26" x14ac:dyDescent="0.25">
      <c r="A30">
        <v>1</v>
      </c>
      <c r="B30">
        <v>45</v>
      </c>
      <c r="C30" t="s">
        <v>34</v>
      </c>
      <c r="D30">
        <v>1.5658000000000001</v>
      </c>
      <c r="E30">
        <v>63.86</v>
      </c>
      <c r="F30">
        <v>58.63</v>
      </c>
      <c r="G30">
        <v>22.26</v>
      </c>
      <c r="H30">
        <v>0.35</v>
      </c>
      <c r="I30">
        <v>158</v>
      </c>
      <c r="J30">
        <v>99.95</v>
      </c>
      <c r="K30">
        <v>39.72</v>
      </c>
      <c r="L30">
        <v>2</v>
      </c>
      <c r="M30">
        <v>86</v>
      </c>
      <c r="N30">
        <v>13.24</v>
      </c>
      <c r="O30">
        <v>12561.45</v>
      </c>
      <c r="P30">
        <v>425.71</v>
      </c>
      <c r="Q30">
        <v>6609.71</v>
      </c>
      <c r="R30">
        <v>469.29</v>
      </c>
      <c r="S30">
        <v>211.58</v>
      </c>
      <c r="T30">
        <v>122393.59</v>
      </c>
      <c r="U30">
        <v>0.45</v>
      </c>
      <c r="V30">
        <v>0.76</v>
      </c>
      <c r="W30">
        <v>18.899999999999999</v>
      </c>
      <c r="X30">
        <v>7.34</v>
      </c>
      <c r="Y30">
        <v>2</v>
      </c>
      <c r="Z30">
        <v>10</v>
      </c>
    </row>
    <row r="31" spans="1:26" x14ac:dyDescent="0.25">
      <c r="A31">
        <v>2</v>
      </c>
      <c r="B31">
        <v>45</v>
      </c>
      <c r="C31" t="s">
        <v>34</v>
      </c>
      <c r="D31">
        <v>1.5821000000000001</v>
      </c>
      <c r="E31">
        <v>63.21</v>
      </c>
      <c r="F31">
        <v>58.18</v>
      </c>
      <c r="G31">
        <v>23.59</v>
      </c>
      <c r="H31">
        <v>0.52</v>
      </c>
      <c r="I31">
        <v>148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420.59</v>
      </c>
      <c r="Q31">
        <v>6611.3</v>
      </c>
      <c r="R31">
        <v>450.06</v>
      </c>
      <c r="S31">
        <v>211.58</v>
      </c>
      <c r="T31">
        <v>112826.37</v>
      </c>
      <c r="U31">
        <v>0.47</v>
      </c>
      <c r="V31">
        <v>0.77</v>
      </c>
      <c r="W31">
        <v>18.989999999999998</v>
      </c>
      <c r="X31">
        <v>6.89</v>
      </c>
      <c r="Y31">
        <v>2</v>
      </c>
      <c r="Z31">
        <v>10</v>
      </c>
    </row>
    <row r="32" spans="1:26" x14ac:dyDescent="0.25">
      <c r="A32">
        <v>0</v>
      </c>
      <c r="B32">
        <v>60</v>
      </c>
      <c r="C32" t="s">
        <v>34</v>
      </c>
      <c r="D32">
        <v>1.0223</v>
      </c>
      <c r="E32">
        <v>97.82</v>
      </c>
      <c r="F32">
        <v>80.430000000000007</v>
      </c>
      <c r="G32">
        <v>8.08</v>
      </c>
      <c r="H32">
        <v>0.14000000000000001</v>
      </c>
      <c r="I32">
        <v>597</v>
      </c>
      <c r="J32">
        <v>124.63</v>
      </c>
      <c r="K32">
        <v>45</v>
      </c>
      <c r="L32">
        <v>1</v>
      </c>
      <c r="M32">
        <v>595</v>
      </c>
      <c r="N32">
        <v>18.64</v>
      </c>
      <c r="O32">
        <v>15605.44</v>
      </c>
      <c r="P32">
        <v>817.21</v>
      </c>
      <c r="Q32">
        <v>6611.34</v>
      </c>
      <c r="R32">
        <v>1212.29</v>
      </c>
      <c r="S32">
        <v>211.58</v>
      </c>
      <c r="T32">
        <v>491696.11</v>
      </c>
      <c r="U32">
        <v>0.17</v>
      </c>
      <c r="V32">
        <v>0.55000000000000004</v>
      </c>
      <c r="W32">
        <v>19.55</v>
      </c>
      <c r="X32">
        <v>29.12</v>
      </c>
      <c r="Y32">
        <v>2</v>
      </c>
      <c r="Z32">
        <v>10</v>
      </c>
    </row>
    <row r="33" spans="1:26" x14ac:dyDescent="0.25">
      <c r="A33">
        <v>1</v>
      </c>
      <c r="B33">
        <v>60</v>
      </c>
      <c r="C33" t="s">
        <v>34</v>
      </c>
      <c r="D33">
        <v>1.464</v>
      </c>
      <c r="E33">
        <v>68.31</v>
      </c>
      <c r="F33">
        <v>60.91</v>
      </c>
      <c r="G33">
        <v>17.739999999999998</v>
      </c>
      <c r="H33">
        <v>0.28000000000000003</v>
      </c>
      <c r="I33">
        <v>206</v>
      </c>
      <c r="J33">
        <v>125.95</v>
      </c>
      <c r="K33">
        <v>45</v>
      </c>
      <c r="L33">
        <v>2</v>
      </c>
      <c r="M33">
        <v>204</v>
      </c>
      <c r="N33">
        <v>18.95</v>
      </c>
      <c r="O33">
        <v>15767.7</v>
      </c>
      <c r="P33">
        <v>567.14</v>
      </c>
      <c r="Q33">
        <v>6609.65</v>
      </c>
      <c r="R33">
        <v>549.73</v>
      </c>
      <c r="S33">
        <v>211.58</v>
      </c>
      <c r="T33">
        <v>162371.62</v>
      </c>
      <c r="U33">
        <v>0.38</v>
      </c>
      <c r="V33">
        <v>0.73</v>
      </c>
      <c r="W33">
        <v>18.899999999999999</v>
      </c>
      <c r="X33">
        <v>9.6199999999999992</v>
      </c>
      <c r="Y33">
        <v>2</v>
      </c>
      <c r="Z33">
        <v>10</v>
      </c>
    </row>
    <row r="34" spans="1:26" x14ac:dyDescent="0.25">
      <c r="A34">
        <v>2</v>
      </c>
      <c r="B34">
        <v>60</v>
      </c>
      <c r="C34" t="s">
        <v>34</v>
      </c>
      <c r="D34">
        <v>1.6173999999999999</v>
      </c>
      <c r="E34">
        <v>61.83</v>
      </c>
      <c r="F34">
        <v>56.71</v>
      </c>
      <c r="G34">
        <v>29.08</v>
      </c>
      <c r="H34">
        <v>0.42</v>
      </c>
      <c r="I34">
        <v>117</v>
      </c>
      <c r="J34">
        <v>127.27</v>
      </c>
      <c r="K34">
        <v>45</v>
      </c>
      <c r="L34">
        <v>3</v>
      </c>
      <c r="M34">
        <v>62</v>
      </c>
      <c r="N34">
        <v>19.27</v>
      </c>
      <c r="O34">
        <v>15930.42</v>
      </c>
      <c r="P34">
        <v>472.1</v>
      </c>
      <c r="Q34">
        <v>6608.48</v>
      </c>
      <c r="R34">
        <v>404.73</v>
      </c>
      <c r="S34">
        <v>211.58</v>
      </c>
      <c r="T34">
        <v>90318.43</v>
      </c>
      <c r="U34">
        <v>0.52</v>
      </c>
      <c r="V34">
        <v>0.79</v>
      </c>
      <c r="W34">
        <v>18.82</v>
      </c>
      <c r="X34">
        <v>5.42</v>
      </c>
      <c r="Y34">
        <v>2</v>
      </c>
      <c r="Z34">
        <v>10</v>
      </c>
    </row>
    <row r="35" spans="1:26" x14ac:dyDescent="0.25">
      <c r="A35">
        <v>3</v>
      </c>
      <c r="B35">
        <v>60</v>
      </c>
      <c r="C35" t="s">
        <v>34</v>
      </c>
      <c r="D35">
        <v>1.627</v>
      </c>
      <c r="E35">
        <v>61.46</v>
      </c>
      <c r="F35">
        <v>56.47</v>
      </c>
      <c r="G35">
        <v>30.25</v>
      </c>
      <c r="H35">
        <v>0.55000000000000004</v>
      </c>
      <c r="I35">
        <v>112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468.29</v>
      </c>
      <c r="Q35">
        <v>6608.89</v>
      </c>
      <c r="R35">
        <v>394.81</v>
      </c>
      <c r="S35">
        <v>211.58</v>
      </c>
      <c r="T35">
        <v>85381.94</v>
      </c>
      <c r="U35">
        <v>0.54</v>
      </c>
      <c r="V35">
        <v>0.79</v>
      </c>
      <c r="W35">
        <v>18.87</v>
      </c>
      <c r="X35">
        <v>5.19</v>
      </c>
      <c r="Y35">
        <v>2</v>
      </c>
      <c r="Z35">
        <v>10</v>
      </c>
    </row>
    <row r="36" spans="1:26" x14ac:dyDescent="0.25">
      <c r="A36">
        <v>0</v>
      </c>
      <c r="B36">
        <v>80</v>
      </c>
      <c r="C36" t="s">
        <v>34</v>
      </c>
      <c r="D36">
        <v>0.8276</v>
      </c>
      <c r="E36">
        <v>120.84</v>
      </c>
      <c r="F36">
        <v>92.12</v>
      </c>
      <c r="G36">
        <v>6.75</v>
      </c>
      <c r="H36">
        <v>0.11</v>
      </c>
      <c r="I36">
        <v>819</v>
      </c>
      <c r="J36">
        <v>159.12</v>
      </c>
      <c r="K36">
        <v>50.28</v>
      </c>
      <c r="L36">
        <v>1</v>
      </c>
      <c r="M36">
        <v>817</v>
      </c>
      <c r="N36">
        <v>27.84</v>
      </c>
      <c r="O36">
        <v>19859.16</v>
      </c>
      <c r="P36">
        <v>1116.02</v>
      </c>
      <c r="Q36">
        <v>6613.24</v>
      </c>
      <c r="R36">
        <v>1610.93</v>
      </c>
      <c r="S36">
        <v>211.58</v>
      </c>
      <c r="T36">
        <v>689907.78</v>
      </c>
      <c r="U36">
        <v>0.13</v>
      </c>
      <c r="V36">
        <v>0.48</v>
      </c>
      <c r="W36">
        <v>19.920000000000002</v>
      </c>
      <c r="X36">
        <v>40.81</v>
      </c>
      <c r="Y36">
        <v>2</v>
      </c>
      <c r="Z36">
        <v>10</v>
      </c>
    </row>
    <row r="37" spans="1:26" x14ac:dyDescent="0.25">
      <c r="A37">
        <v>1</v>
      </c>
      <c r="B37">
        <v>80</v>
      </c>
      <c r="C37" t="s">
        <v>34</v>
      </c>
      <c r="D37">
        <v>1.3378000000000001</v>
      </c>
      <c r="E37">
        <v>74.75</v>
      </c>
      <c r="F37">
        <v>63.82</v>
      </c>
      <c r="G37">
        <v>14.34</v>
      </c>
      <c r="H37">
        <v>0.22</v>
      </c>
      <c r="I37">
        <v>267</v>
      </c>
      <c r="J37">
        <v>160.54</v>
      </c>
      <c r="K37">
        <v>50.28</v>
      </c>
      <c r="L37">
        <v>2</v>
      </c>
      <c r="M37">
        <v>265</v>
      </c>
      <c r="N37">
        <v>28.26</v>
      </c>
      <c r="O37">
        <v>20034.400000000001</v>
      </c>
      <c r="P37">
        <v>735.48</v>
      </c>
      <c r="Q37">
        <v>6609.22</v>
      </c>
      <c r="R37">
        <v>648.35</v>
      </c>
      <c r="S37">
        <v>211.58</v>
      </c>
      <c r="T37">
        <v>211375.35999999999</v>
      </c>
      <c r="U37">
        <v>0.33</v>
      </c>
      <c r="V37">
        <v>0.7</v>
      </c>
      <c r="W37">
        <v>18.989999999999998</v>
      </c>
      <c r="X37">
        <v>12.53</v>
      </c>
      <c r="Y37">
        <v>2</v>
      </c>
      <c r="Z37">
        <v>10</v>
      </c>
    </row>
    <row r="38" spans="1:26" x14ac:dyDescent="0.25">
      <c r="A38">
        <v>2</v>
      </c>
      <c r="B38">
        <v>80</v>
      </c>
      <c r="C38" t="s">
        <v>34</v>
      </c>
      <c r="D38">
        <v>1.5230999999999999</v>
      </c>
      <c r="E38">
        <v>65.66</v>
      </c>
      <c r="F38">
        <v>58.4</v>
      </c>
      <c r="G38">
        <v>22.9</v>
      </c>
      <c r="H38">
        <v>0.33</v>
      </c>
      <c r="I38">
        <v>153</v>
      </c>
      <c r="J38">
        <v>161.97</v>
      </c>
      <c r="K38">
        <v>50.28</v>
      </c>
      <c r="L38">
        <v>3</v>
      </c>
      <c r="M38">
        <v>151</v>
      </c>
      <c r="N38">
        <v>28.69</v>
      </c>
      <c r="O38">
        <v>20210.21</v>
      </c>
      <c r="P38">
        <v>632.28</v>
      </c>
      <c r="Q38">
        <v>6608.07</v>
      </c>
      <c r="R38">
        <v>464.39</v>
      </c>
      <c r="S38">
        <v>211.58</v>
      </c>
      <c r="T38">
        <v>119965.54</v>
      </c>
      <c r="U38">
        <v>0.46</v>
      </c>
      <c r="V38">
        <v>0.76</v>
      </c>
      <c r="W38">
        <v>18.82</v>
      </c>
      <c r="X38">
        <v>7.12</v>
      </c>
      <c r="Y38">
        <v>2</v>
      </c>
      <c r="Z38">
        <v>10</v>
      </c>
    </row>
    <row r="39" spans="1:26" x14ac:dyDescent="0.25">
      <c r="A39">
        <v>3</v>
      </c>
      <c r="B39">
        <v>80</v>
      </c>
      <c r="C39" t="s">
        <v>34</v>
      </c>
      <c r="D39">
        <v>1.6248</v>
      </c>
      <c r="E39">
        <v>61.55</v>
      </c>
      <c r="F39">
        <v>55.94</v>
      </c>
      <c r="G39">
        <v>32.9</v>
      </c>
      <c r="H39">
        <v>0.43</v>
      </c>
      <c r="I39">
        <v>102</v>
      </c>
      <c r="J39">
        <v>163.4</v>
      </c>
      <c r="K39">
        <v>50.28</v>
      </c>
      <c r="L39">
        <v>4</v>
      </c>
      <c r="M39">
        <v>99</v>
      </c>
      <c r="N39">
        <v>29.12</v>
      </c>
      <c r="O39">
        <v>20386.62</v>
      </c>
      <c r="P39">
        <v>558.75</v>
      </c>
      <c r="Q39">
        <v>6607.31</v>
      </c>
      <c r="R39">
        <v>381.38</v>
      </c>
      <c r="S39">
        <v>211.58</v>
      </c>
      <c r="T39">
        <v>78717.929999999993</v>
      </c>
      <c r="U39">
        <v>0.55000000000000004</v>
      </c>
      <c r="V39">
        <v>0.8</v>
      </c>
      <c r="W39">
        <v>18.72</v>
      </c>
      <c r="X39">
        <v>4.66</v>
      </c>
      <c r="Y39">
        <v>2</v>
      </c>
      <c r="Z39">
        <v>10</v>
      </c>
    </row>
    <row r="40" spans="1:26" x14ac:dyDescent="0.25">
      <c r="A40">
        <v>4</v>
      </c>
      <c r="B40">
        <v>80</v>
      </c>
      <c r="C40" t="s">
        <v>34</v>
      </c>
      <c r="D40">
        <v>1.6615</v>
      </c>
      <c r="E40">
        <v>60.19</v>
      </c>
      <c r="F40">
        <v>55.15</v>
      </c>
      <c r="G40">
        <v>39.4</v>
      </c>
      <c r="H40">
        <v>0.54</v>
      </c>
      <c r="I40">
        <v>84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526.62</v>
      </c>
      <c r="Q40">
        <v>6608.86</v>
      </c>
      <c r="R40">
        <v>351.87</v>
      </c>
      <c r="S40">
        <v>211.58</v>
      </c>
      <c r="T40">
        <v>64050.59</v>
      </c>
      <c r="U40">
        <v>0.6</v>
      </c>
      <c r="V40">
        <v>0.81</v>
      </c>
      <c r="W40">
        <v>18.78</v>
      </c>
      <c r="X40">
        <v>3.87</v>
      </c>
      <c r="Y40">
        <v>2</v>
      </c>
      <c r="Z40">
        <v>10</v>
      </c>
    </row>
    <row r="41" spans="1:26" x14ac:dyDescent="0.25">
      <c r="A41">
        <v>5</v>
      </c>
      <c r="B41">
        <v>80</v>
      </c>
      <c r="C41" t="s">
        <v>34</v>
      </c>
      <c r="D41">
        <v>1.6611</v>
      </c>
      <c r="E41">
        <v>60.2</v>
      </c>
      <c r="F41">
        <v>55.17</v>
      </c>
      <c r="G41">
        <v>39.409999999999997</v>
      </c>
      <c r="H41">
        <v>0.64</v>
      </c>
      <c r="I41">
        <v>84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529.62</v>
      </c>
      <c r="Q41">
        <v>6609.04</v>
      </c>
      <c r="R41">
        <v>351.72</v>
      </c>
      <c r="S41">
        <v>211.58</v>
      </c>
      <c r="T41">
        <v>63979.69</v>
      </c>
      <c r="U41">
        <v>0.6</v>
      </c>
      <c r="V41">
        <v>0.81</v>
      </c>
      <c r="W41">
        <v>18.8</v>
      </c>
      <c r="X41">
        <v>3.89</v>
      </c>
      <c r="Y41">
        <v>2</v>
      </c>
      <c r="Z41">
        <v>10</v>
      </c>
    </row>
    <row r="42" spans="1:26" x14ac:dyDescent="0.25">
      <c r="A42">
        <v>0</v>
      </c>
      <c r="B42">
        <v>35</v>
      </c>
      <c r="C42" t="s">
        <v>34</v>
      </c>
      <c r="D42">
        <v>1.3213999999999999</v>
      </c>
      <c r="E42">
        <v>75.67</v>
      </c>
      <c r="F42">
        <v>67.81</v>
      </c>
      <c r="G42">
        <v>11.72</v>
      </c>
      <c r="H42">
        <v>0.22</v>
      </c>
      <c r="I42">
        <v>347</v>
      </c>
      <c r="J42">
        <v>80.84</v>
      </c>
      <c r="K42">
        <v>35.1</v>
      </c>
      <c r="L42">
        <v>1</v>
      </c>
      <c r="M42">
        <v>345</v>
      </c>
      <c r="N42">
        <v>9.74</v>
      </c>
      <c r="O42">
        <v>10204.209999999999</v>
      </c>
      <c r="P42">
        <v>478.02</v>
      </c>
      <c r="Q42">
        <v>6609.97</v>
      </c>
      <c r="R42">
        <v>783.13</v>
      </c>
      <c r="S42">
        <v>211.58</v>
      </c>
      <c r="T42">
        <v>278366.76</v>
      </c>
      <c r="U42">
        <v>0.27</v>
      </c>
      <c r="V42">
        <v>0.66</v>
      </c>
      <c r="W42">
        <v>19.149999999999999</v>
      </c>
      <c r="X42">
        <v>16.510000000000002</v>
      </c>
      <c r="Y42">
        <v>2</v>
      </c>
      <c r="Z42">
        <v>10</v>
      </c>
    </row>
    <row r="43" spans="1:26" x14ac:dyDescent="0.25">
      <c r="A43">
        <v>1</v>
      </c>
      <c r="B43">
        <v>35</v>
      </c>
      <c r="C43" t="s">
        <v>34</v>
      </c>
      <c r="D43">
        <v>1.5298</v>
      </c>
      <c r="E43">
        <v>65.37</v>
      </c>
      <c r="F43">
        <v>60.2</v>
      </c>
      <c r="G43">
        <v>19.010000000000002</v>
      </c>
      <c r="H43">
        <v>0.43</v>
      </c>
      <c r="I43">
        <v>190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384.32</v>
      </c>
      <c r="Q43">
        <v>6611.83</v>
      </c>
      <c r="R43">
        <v>516.79999999999995</v>
      </c>
      <c r="S43">
        <v>211.58</v>
      </c>
      <c r="T43">
        <v>145986.23999999999</v>
      </c>
      <c r="U43">
        <v>0.41</v>
      </c>
      <c r="V43">
        <v>0.74</v>
      </c>
      <c r="W43">
        <v>19.12</v>
      </c>
      <c r="X43">
        <v>8.91</v>
      </c>
      <c r="Y43">
        <v>2</v>
      </c>
      <c r="Z43">
        <v>10</v>
      </c>
    </row>
    <row r="44" spans="1:26" x14ac:dyDescent="0.25">
      <c r="A44">
        <v>0</v>
      </c>
      <c r="B44">
        <v>50</v>
      </c>
      <c r="C44" t="s">
        <v>34</v>
      </c>
      <c r="D44">
        <v>1.1316999999999999</v>
      </c>
      <c r="E44">
        <v>88.36</v>
      </c>
      <c r="F44">
        <v>75.28</v>
      </c>
      <c r="G44">
        <v>9.09</v>
      </c>
      <c r="H44">
        <v>0.16</v>
      </c>
      <c r="I44">
        <v>497</v>
      </c>
      <c r="J44">
        <v>107.41</v>
      </c>
      <c r="K44">
        <v>41.65</v>
      </c>
      <c r="L44">
        <v>1</v>
      </c>
      <c r="M44">
        <v>495</v>
      </c>
      <c r="N44">
        <v>14.77</v>
      </c>
      <c r="O44">
        <v>13481.73</v>
      </c>
      <c r="P44">
        <v>681.62</v>
      </c>
      <c r="Q44">
        <v>6610.47</v>
      </c>
      <c r="R44">
        <v>1038</v>
      </c>
      <c r="S44">
        <v>211.58</v>
      </c>
      <c r="T44">
        <v>405053.8</v>
      </c>
      <c r="U44">
        <v>0.2</v>
      </c>
      <c r="V44">
        <v>0.59</v>
      </c>
      <c r="W44">
        <v>19.36</v>
      </c>
      <c r="X44">
        <v>23.98</v>
      </c>
      <c r="Y44">
        <v>2</v>
      </c>
      <c r="Z44">
        <v>10</v>
      </c>
    </row>
    <row r="45" spans="1:26" x14ac:dyDescent="0.25">
      <c r="A45">
        <v>1</v>
      </c>
      <c r="B45">
        <v>50</v>
      </c>
      <c r="C45" t="s">
        <v>34</v>
      </c>
      <c r="D45">
        <v>1.5368999999999999</v>
      </c>
      <c r="E45">
        <v>65.06</v>
      </c>
      <c r="F45">
        <v>59.23</v>
      </c>
      <c r="G45">
        <v>20.78</v>
      </c>
      <c r="H45">
        <v>0.32</v>
      </c>
      <c r="I45">
        <v>171</v>
      </c>
      <c r="J45">
        <v>108.68</v>
      </c>
      <c r="K45">
        <v>41.65</v>
      </c>
      <c r="L45">
        <v>2</v>
      </c>
      <c r="M45">
        <v>165</v>
      </c>
      <c r="N45">
        <v>15.03</v>
      </c>
      <c r="O45">
        <v>13638.32</v>
      </c>
      <c r="P45">
        <v>471.78</v>
      </c>
      <c r="Q45">
        <v>6607.85</v>
      </c>
      <c r="R45">
        <v>492.7</v>
      </c>
      <c r="S45">
        <v>211.58</v>
      </c>
      <c r="T45">
        <v>134030.54</v>
      </c>
      <c r="U45">
        <v>0.43</v>
      </c>
      <c r="V45">
        <v>0.75</v>
      </c>
      <c r="W45">
        <v>18.84</v>
      </c>
      <c r="X45">
        <v>7.94</v>
      </c>
      <c r="Y45">
        <v>2</v>
      </c>
      <c r="Z45">
        <v>10</v>
      </c>
    </row>
    <row r="46" spans="1:26" x14ac:dyDescent="0.25">
      <c r="A46">
        <v>2</v>
      </c>
      <c r="B46">
        <v>50</v>
      </c>
      <c r="C46" t="s">
        <v>34</v>
      </c>
      <c r="D46">
        <v>1.5988</v>
      </c>
      <c r="E46">
        <v>62.55</v>
      </c>
      <c r="F46">
        <v>57.53</v>
      </c>
      <c r="G46">
        <v>25.76</v>
      </c>
      <c r="H46">
        <v>0.48</v>
      </c>
      <c r="I46">
        <v>134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435.64</v>
      </c>
      <c r="Q46">
        <v>6610.48</v>
      </c>
      <c r="R46">
        <v>429.21</v>
      </c>
      <c r="S46">
        <v>211.58</v>
      </c>
      <c r="T46">
        <v>102471.91</v>
      </c>
      <c r="U46">
        <v>0.49</v>
      </c>
      <c r="V46">
        <v>0.78</v>
      </c>
      <c r="W46">
        <v>18.95</v>
      </c>
      <c r="X46">
        <v>6.25</v>
      </c>
      <c r="Y46">
        <v>2</v>
      </c>
      <c r="Z46">
        <v>10</v>
      </c>
    </row>
    <row r="47" spans="1:26" x14ac:dyDescent="0.25">
      <c r="A47">
        <v>3</v>
      </c>
      <c r="B47">
        <v>50</v>
      </c>
      <c r="C47" t="s">
        <v>34</v>
      </c>
      <c r="D47">
        <v>1.5988</v>
      </c>
      <c r="E47">
        <v>62.55</v>
      </c>
      <c r="F47">
        <v>57.53</v>
      </c>
      <c r="G47">
        <v>25.76</v>
      </c>
      <c r="H47">
        <v>0.63</v>
      </c>
      <c r="I47">
        <v>134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440.21</v>
      </c>
      <c r="Q47">
        <v>6610.71</v>
      </c>
      <c r="R47">
        <v>429.25</v>
      </c>
      <c r="S47">
        <v>211.58</v>
      </c>
      <c r="T47">
        <v>102492.13</v>
      </c>
      <c r="U47">
        <v>0.49</v>
      </c>
      <c r="V47">
        <v>0.78</v>
      </c>
      <c r="W47">
        <v>18.95</v>
      </c>
      <c r="X47">
        <v>6.24</v>
      </c>
      <c r="Y47">
        <v>2</v>
      </c>
      <c r="Z47">
        <v>10</v>
      </c>
    </row>
    <row r="48" spans="1:26" x14ac:dyDescent="0.25">
      <c r="A48">
        <v>0</v>
      </c>
      <c r="B48">
        <v>25</v>
      </c>
      <c r="C48" t="s">
        <v>34</v>
      </c>
      <c r="D48">
        <v>1.4358</v>
      </c>
      <c r="E48">
        <v>69.650000000000006</v>
      </c>
      <c r="F48">
        <v>64.06</v>
      </c>
      <c r="G48">
        <v>14.08</v>
      </c>
      <c r="H48">
        <v>0.28000000000000003</v>
      </c>
      <c r="I48">
        <v>273</v>
      </c>
      <c r="J48">
        <v>61.76</v>
      </c>
      <c r="K48">
        <v>28.92</v>
      </c>
      <c r="L48">
        <v>1</v>
      </c>
      <c r="M48">
        <v>64</v>
      </c>
      <c r="N48">
        <v>6.84</v>
      </c>
      <c r="O48">
        <v>7851.41</v>
      </c>
      <c r="P48">
        <v>344.69</v>
      </c>
      <c r="Q48">
        <v>6613.13</v>
      </c>
      <c r="R48">
        <v>646.33000000000004</v>
      </c>
      <c r="S48">
        <v>211.58</v>
      </c>
      <c r="T48">
        <v>210337.64</v>
      </c>
      <c r="U48">
        <v>0.33</v>
      </c>
      <c r="V48">
        <v>0.7</v>
      </c>
      <c r="W48">
        <v>19.28</v>
      </c>
      <c r="X48">
        <v>12.76</v>
      </c>
      <c r="Y48">
        <v>2</v>
      </c>
      <c r="Z48">
        <v>10</v>
      </c>
    </row>
    <row r="49" spans="1:26" x14ac:dyDescent="0.25">
      <c r="A49">
        <v>1</v>
      </c>
      <c r="B49">
        <v>25</v>
      </c>
      <c r="C49" t="s">
        <v>34</v>
      </c>
      <c r="D49">
        <v>1.4461999999999999</v>
      </c>
      <c r="E49">
        <v>69.150000000000006</v>
      </c>
      <c r="F49">
        <v>63.67</v>
      </c>
      <c r="G49">
        <v>14.42</v>
      </c>
      <c r="H49">
        <v>0.55000000000000004</v>
      </c>
      <c r="I49">
        <v>265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345.67</v>
      </c>
      <c r="Q49">
        <v>6611.62</v>
      </c>
      <c r="R49">
        <v>630.51</v>
      </c>
      <c r="S49">
        <v>211.58</v>
      </c>
      <c r="T49">
        <v>202468.8</v>
      </c>
      <c r="U49">
        <v>0.34</v>
      </c>
      <c r="V49">
        <v>0.7</v>
      </c>
      <c r="W49">
        <v>19.34</v>
      </c>
      <c r="X49">
        <v>12.38</v>
      </c>
      <c r="Y49">
        <v>2</v>
      </c>
      <c r="Z49">
        <v>10</v>
      </c>
    </row>
    <row r="50" spans="1:26" x14ac:dyDescent="0.25">
      <c r="A50">
        <v>0</v>
      </c>
      <c r="B50">
        <v>85</v>
      </c>
      <c r="C50" t="s">
        <v>34</v>
      </c>
      <c r="D50">
        <v>0.78190000000000004</v>
      </c>
      <c r="E50">
        <v>127.89</v>
      </c>
      <c r="F50">
        <v>95.59</v>
      </c>
      <c r="G50">
        <v>6.5</v>
      </c>
      <c r="H50">
        <v>0.11</v>
      </c>
      <c r="I50">
        <v>883</v>
      </c>
      <c r="J50">
        <v>167.88</v>
      </c>
      <c r="K50">
        <v>51.39</v>
      </c>
      <c r="L50">
        <v>1</v>
      </c>
      <c r="M50">
        <v>881</v>
      </c>
      <c r="N50">
        <v>30.49</v>
      </c>
      <c r="O50">
        <v>20939.59</v>
      </c>
      <c r="P50">
        <v>1201.75</v>
      </c>
      <c r="Q50">
        <v>6616.85</v>
      </c>
      <c r="R50">
        <v>1728.52</v>
      </c>
      <c r="S50">
        <v>211.58</v>
      </c>
      <c r="T50">
        <v>748381.8</v>
      </c>
      <c r="U50">
        <v>0.12</v>
      </c>
      <c r="V50">
        <v>0.47</v>
      </c>
      <c r="W50">
        <v>20.04</v>
      </c>
      <c r="X50">
        <v>44.26</v>
      </c>
      <c r="Y50">
        <v>2</v>
      </c>
      <c r="Z50">
        <v>10</v>
      </c>
    </row>
    <row r="51" spans="1:26" x14ac:dyDescent="0.25">
      <c r="A51">
        <v>1</v>
      </c>
      <c r="B51">
        <v>85</v>
      </c>
      <c r="C51" t="s">
        <v>34</v>
      </c>
      <c r="D51">
        <v>1.3090999999999999</v>
      </c>
      <c r="E51">
        <v>76.39</v>
      </c>
      <c r="F51">
        <v>64.489999999999995</v>
      </c>
      <c r="G51">
        <v>13.77</v>
      </c>
      <c r="H51">
        <v>0.21</v>
      </c>
      <c r="I51">
        <v>281</v>
      </c>
      <c r="J51">
        <v>169.33</v>
      </c>
      <c r="K51">
        <v>51.39</v>
      </c>
      <c r="L51">
        <v>2</v>
      </c>
      <c r="M51">
        <v>279</v>
      </c>
      <c r="N51">
        <v>30.94</v>
      </c>
      <c r="O51">
        <v>21118.46</v>
      </c>
      <c r="P51">
        <v>774.83</v>
      </c>
      <c r="Q51">
        <v>6609.21</v>
      </c>
      <c r="R51">
        <v>671.9</v>
      </c>
      <c r="S51">
        <v>211.58</v>
      </c>
      <c r="T51">
        <v>223084.82</v>
      </c>
      <c r="U51">
        <v>0.31</v>
      </c>
      <c r="V51">
        <v>0.69</v>
      </c>
      <c r="W51">
        <v>19</v>
      </c>
      <c r="X51">
        <v>13.2</v>
      </c>
      <c r="Y51">
        <v>2</v>
      </c>
      <c r="Z51">
        <v>10</v>
      </c>
    </row>
    <row r="52" spans="1:26" x14ac:dyDescent="0.25">
      <c r="A52">
        <v>2</v>
      </c>
      <c r="B52">
        <v>85</v>
      </c>
      <c r="C52" t="s">
        <v>34</v>
      </c>
      <c r="D52">
        <v>1.5007999999999999</v>
      </c>
      <c r="E52">
        <v>66.63</v>
      </c>
      <c r="F52">
        <v>58.77</v>
      </c>
      <c r="G52">
        <v>21.77</v>
      </c>
      <c r="H52">
        <v>0.31</v>
      </c>
      <c r="I52">
        <v>162</v>
      </c>
      <c r="J52">
        <v>170.79</v>
      </c>
      <c r="K52">
        <v>51.39</v>
      </c>
      <c r="L52">
        <v>3</v>
      </c>
      <c r="M52">
        <v>160</v>
      </c>
      <c r="N52">
        <v>31.4</v>
      </c>
      <c r="O52">
        <v>21297.94</v>
      </c>
      <c r="P52">
        <v>668.4</v>
      </c>
      <c r="Q52">
        <v>6608.15</v>
      </c>
      <c r="R52">
        <v>477.77</v>
      </c>
      <c r="S52">
        <v>211.58</v>
      </c>
      <c r="T52">
        <v>126611.57</v>
      </c>
      <c r="U52">
        <v>0.44</v>
      </c>
      <c r="V52">
        <v>0.76</v>
      </c>
      <c r="W52">
        <v>18.809999999999999</v>
      </c>
      <c r="X52">
        <v>7.48</v>
      </c>
      <c r="Y52">
        <v>2</v>
      </c>
      <c r="Z52">
        <v>10</v>
      </c>
    </row>
    <row r="53" spans="1:26" x14ac:dyDescent="0.25">
      <c r="A53">
        <v>3</v>
      </c>
      <c r="B53">
        <v>85</v>
      </c>
      <c r="C53" t="s">
        <v>34</v>
      </c>
      <c r="D53">
        <v>1.6031</v>
      </c>
      <c r="E53">
        <v>62.38</v>
      </c>
      <c r="F53">
        <v>56.31</v>
      </c>
      <c r="G53">
        <v>31</v>
      </c>
      <c r="H53">
        <v>0.41</v>
      </c>
      <c r="I53">
        <v>109</v>
      </c>
      <c r="J53">
        <v>172.25</v>
      </c>
      <c r="K53">
        <v>51.39</v>
      </c>
      <c r="L53">
        <v>4</v>
      </c>
      <c r="M53">
        <v>107</v>
      </c>
      <c r="N53">
        <v>31.86</v>
      </c>
      <c r="O53">
        <v>21478.05</v>
      </c>
      <c r="P53">
        <v>598.4</v>
      </c>
      <c r="Q53">
        <v>6607.53</v>
      </c>
      <c r="R53">
        <v>394.39</v>
      </c>
      <c r="S53">
        <v>211.58</v>
      </c>
      <c r="T53">
        <v>85185.39</v>
      </c>
      <c r="U53">
        <v>0.54</v>
      </c>
      <c r="V53">
        <v>0.79</v>
      </c>
      <c r="W53">
        <v>18.73</v>
      </c>
      <c r="X53">
        <v>5.03</v>
      </c>
      <c r="Y53">
        <v>2</v>
      </c>
      <c r="Z53">
        <v>10</v>
      </c>
    </row>
    <row r="54" spans="1:26" x14ac:dyDescent="0.25">
      <c r="A54">
        <v>4</v>
      </c>
      <c r="B54">
        <v>85</v>
      </c>
      <c r="C54" t="s">
        <v>34</v>
      </c>
      <c r="D54">
        <v>1.6605000000000001</v>
      </c>
      <c r="E54">
        <v>60.22</v>
      </c>
      <c r="F54">
        <v>55.07</v>
      </c>
      <c r="G54">
        <v>40.299999999999997</v>
      </c>
      <c r="H54">
        <v>0.51</v>
      </c>
      <c r="I54">
        <v>82</v>
      </c>
      <c r="J54">
        <v>173.71</v>
      </c>
      <c r="K54">
        <v>51.39</v>
      </c>
      <c r="L54">
        <v>5</v>
      </c>
      <c r="M54">
        <v>37</v>
      </c>
      <c r="N54">
        <v>32.32</v>
      </c>
      <c r="O54">
        <v>21658.78</v>
      </c>
      <c r="P54">
        <v>546.96</v>
      </c>
      <c r="Q54">
        <v>6607.89</v>
      </c>
      <c r="R54">
        <v>349.9</v>
      </c>
      <c r="S54">
        <v>211.58</v>
      </c>
      <c r="T54">
        <v>63077.68</v>
      </c>
      <c r="U54">
        <v>0.6</v>
      </c>
      <c r="V54">
        <v>0.81</v>
      </c>
      <c r="W54">
        <v>18.75</v>
      </c>
      <c r="X54">
        <v>3.79</v>
      </c>
      <c r="Y54">
        <v>2</v>
      </c>
      <c r="Z54">
        <v>10</v>
      </c>
    </row>
    <row r="55" spans="1:26" x14ac:dyDescent="0.25">
      <c r="A55">
        <v>5</v>
      </c>
      <c r="B55">
        <v>85</v>
      </c>
      <c r="C55" t="s">
        <v>34</v>
      </c>
      <c r="D55">
        <v>1.6668000000000001</v>
      </c>
      <c r="E55">
        <v>59.99</v>
      </c>
      <c r="F55">
        <v>54.94</v>
      </c>
      <c r="G55">
        <v>41.73</v>
      </c>
      <c r="H55">
        <v>0.61</v>
      </c>
      <c r="I55">
        <v>79</v>
      </c>
      <c r="J55">
        <v>175.18</v>
      </c>
      <c r="K55">
        <v>51.39</v>
      </c>
      <c r="L55">
        <v>6</v>
      </c>
      <c r="M55">
        <v>0</v>
      </c>
      <c r="N55">
        <v>32.79</v>
      </c>
      <c r="O55">
        <v>21840.16</v>
      </c>
      <c r="P55">
        <v>544.30999999999995</v>
      </c>
      <c r="Q55">
        <v>6608.98</v>
      </c>
      <c r="R55">
        <v>344.12</v>
      </c>
      <c r="S55">
        <v>211.58</v>
      </c>
      <c r="T55">
        <v>60204.95</v>
      </c>
      <c r="U55">
        <v>0.61</v>
      </c>
      <c r="V55">
        <v>0.81</v>
      </c>
      <c r="W55">
        <v>18.79</v>
      </c>
      <c r="X55">
        <v>3.66</v>
      </c>
      <c r="Y55">
        <v>2</v>
      </c>
      <c r="Z55">
        <v>10</v>
      </c>
    </row>
    <row r="56" spans="1:26" x14ac:dyDescent="0.25">
      <c r="A56">
        <v>0</v>
      </c>
      <c r="B56">
        <v>20</v>
      </c>
      <c r="C56" t="s">
        <v>34</v>
      </c>
      <c r="D56">
        <v>1.3781000000000001</v>
      </c>
      <c r="E56">
        <v>72.56</v>
      </c>
      <c r="F56">
        <v>66.77</v>
      </c>
      <c r="G56">
        <v>12.1</v>
      </c>
      <c r="H56">
        <v>0.34</v>
      </c>
      <c r="I56">
        <v>331</v>
      </c>
      <c r="J56">
        <v>51.33</v>
      </c>
      <c r="K56">
        <v>24.83</v>
      </c>
      <c r="L56">
        <v>1</v>
      </c>
      <c r="M56">
        <v>1</v>
      </c>
      <c r="N56">
        <v>5.51</v>
      </c>
      <c r="O56">
        <v>6564.78</v>
      </c>
      <c r="P56">
        <v>316.23</v>
      </c>
      <c r="Q56">
        <v>6615.44</v>
      </c>
      <c r="R56">
        <v>731.65</v>
      </c>
      <c r="S56">
        <v>211.58</v>
      </c>
      <c r="T56">
        <v>252708.64</v>
      </c>
      <c r="U56">
        <v>0.28999999999999998</v>
      </c>
      <c r="V56">
        <v>0.67</v>
      </c>
      <c r="W56">
        <v>19.55</v>
      </c>
      <c r="X56">
        <v>15.47</v>
      </c>
      <c r="Y56">
        <v>2</v>
      </c>
      <c r="Z56">
        <v>10</v>
      </c>
    </row>
    <row r="57" spans="1:26" x14ac:dyDescent="0.25">
      <c r="A57">
        <v>1</v>
      </c>
      <c r="B57">
        <v>20</v>
      </c>
      <c r="C57" t="s">
        <v>34</v>
      </c>
      <c r="D57">
        <v>1.3781000000000001</v>
      </c>
      <c r="E57">
        <v>72.569999999999993</v>
      </c>
      <c r="F57">
        <v>66.77</v>
      </c>
      <c r="G57">
        <v>12.1</v>
      </c>
      <c r="H57">
        <v>0.66</v>
      </c>
      <c r="I57">
        <v>331</v>
      </c>
      <c r="J57">
        <v>52.47</v>
      </c>
      <c r="K57">
        <v>24.83</v>
      </c>
      <c r="L57">
        <v>2</v>
      </c>
      <c r="M57">
        <v>0</v>
      </c>
      <c r="N57">
        <v>5.64</v>
      </c>
      <c r="O57">
        <v>6705.1</v>
      </c>
      <c r="P57">
        <v>322.76</v>
      </c>
      <c r="Q57">
        <v>6616.05</v>
      </c>
      <c r="R57">
        <v>731.61</v>
      </c>
      <c r="S57">
        <v>211.58</v>
      </c>
      <c r="T57">
        <v>252688.5</v>
      </c>
      <c r="U57">
        <v>0.28999999999999998</v>
      </c>
      <c r="V57">
        <v>0.67</v>
      </c>
      <c r="W57">
        <v>19.55</v>
      </c>
      <c r="X57">
        <v>15.47</v>
      </c>
      <c r="Y57">
        <v>2</v>
      </c>
      <c r="Z57">
        <v>10</v>
      </c>
    </row>
    <row r="58" spans="1:26" x14ac:dyDescent="0.25">
      <c r="A58">
        <v>0</v>
      </c>
      <c r="B58">
        <v>65</v>
      </c>
      <c r="C58" t="s">
        <v>34</v>
      </c>
      <c r="D58">
        <v>0.97170000000000001</v>
      </c>
      <c r="E58">
        <v>102.92</v>
      </c>
      <c r="F58">
        <v>83.07</v>
      </c>
      <c r="G58">
        <v>7.68</v>
      </c>
      <c r="H58">
        <v>0.13</v>
      </c>
      <c r="I58">
        <v>649</v>
      </c>
      <c r="J58">
        <v>133.21</v>
      </c>
      <c r="K58">
        <v>46.47</v>
      </c>
      <c r="L58">
        <v>1</v>
      </c>
      <c r="M58">
        <v>647</v>
      </c>
      <c r="N58">
        <v>20.75</v>
      </c>
      <c r="O58">
        <v>16663.419999999998</v>
      </c>
      <c r="P58">
        <v>886.76</v>
      </c>
      <c r="Q58">
        <v>6613.98</v>
      </c>
      <c r="R58">
        <v>1302.49</v>
      </c>
      <c r="S58">
        <v>211.58</v>
      </c>
      <c r="T58">
        <v>536536.30000000005</v>
      </c>
      <c r="U58">
        <v>0.16</v>
      </c>
      <c r="V58">
        <v>0.54</v>
      </c>
      <c r="W58">
        <v>19.62</v>
      </c>
      <c r="X58">
        <v>31.75</v>
      </c>
      <c r="Y58">
        <v>2</v>
      </c>
      <c r="Z58">
        <v>10</v>
      </c>
    </row>
    <row r="59" spans="1:26" x14ac:dyDescent="0.25">
      <c r="A59">
        <v>1</v>
      </c>
      <c r="B59">
        <v>65</v>
      </c>
      <c r="C59" t="s">
        <v>34</v>
      </c>
      <c r="D59">
        <v>1.4318</v>
      </c>
      <c r="E59">
        <v>69.84</v>
      </c>
      <c r="F59">
        <v>61.64</v>
      </c>
      <c r="G59">
        <v>16.739999999999998</v>
      </c>
      <c r="H59">
        <v>0.26</v>
      </c>
      <c r="I59">
        <v>221</v>
      </c>
      <c r="J59">
        <v>134.55000000000001</v>
      </c>
      <c r="K59">
        <v>46.47</v>
      </c>
      <c r="L59">
        <v>2</v>
      </c>
      <c r="M59">
        <v>219</v>
      </c>
      <c r="N59">
        <v>21.09</v>
      </c>
      <c r="O59">
        <v>16828.84</v>
      </c>
      <c r="P59">
        <v>609.99</v>
      </c>
      <c r="Q59">
        <v>6608.48</v>
      </c>
      <c r="R59">
        <v>574.29</v>
      </c>
      <c r="S59">
        <v>211.58</v>
      </c>
      <c r="T59">
        <v>174577.66</v>
      </c>
      <c r="U59">
        <v>0.37</v>
      </c>
      <c r="V59">
        <v>0.72</v>
      </c>
      <c r="W59">
        <v>18.93</v>
      </c>
      <c r="X59">
        <v>10.36</v>
      </c>
      <c r="Y59">
        <v>2</v>
      </c>
      <c r="Z59">
        <v>10</v>
      </c>
    </row>
    <row r="60" spans="1:26" x14ac:dyDescent="0.25">
      <c r="A60">
        <v>2</v>
      </c>
      <c r="B60">
        <v>65</v>
      </c>
      <c r="C60" t="s">
        <v>34</v>
      </c>
      <c r="D60">
        <v>1.5987</v>
      </c>
      <c r="E60">
        <v>62.55</v>
      </c>
      <c r="F60">
        <v>57</v>
      </c>
      <c r="G60">
        <v>27.58</v>
      </c>
      <c r="H60">
        <v>0.39</v>
      </c>
      <c r="I60">
        <v>124</v>
      </c>
      <c r="J60">
        <v>135.9</v>
      </c>
      <c r="K60">
        <v>46.47</v>
      </c>
      <c r="L60">
        <v>3</v>
      </c>
      <c r="M60">
        <v>116</v>
      </c>
      <c r="N60">
        <v>21.43</v>
      </c>
      <c r="O60">
        <v>16994.64</v>
      </c>
      <c r="P60">
        <v>510.63</v>
      </c>
      <c r="Q60">
        <v>6607.36</v>
      </c>
      <c r="R60">
        <v>417.41</v>
      </c>
      <c r="S60">
        <v>211.58</v>
      </c>
      <c r="T60">
        <v>96622.12</v>
      </c>
      <c r="U60">
        <v>0.51</v>
      </c>
      <c r="V60">
        <v>0.78</v>
      </c>
      <c r="W60">
        <v>18.75</v>
      </c>
      <c r="X60">
        <v>5.71</v>
      </c>
      <c r="Y60">
        <v>2</v>
      </c>
      <c r="Z60">
        <v>10</v>
      </c>
    </row>
    <row r="61" spans="1:26" x14ac:dyDescent="0.25">
      <c r="A61">
        <v>3</v>
      </c>
      <c r="B61">
        <v>65</v>
      </c>
      <c r="C61" t="s">
        <v>34</v>
      </c>
      <c r="D61">
        <v>1.6380999999999999</v>
      </c>
      <c r="E61">
        <v>61.05</v>
      </c>
      <c r="F61">
        <v>56.06</v>
      </c>
      <c r="G61">
        <v>32.659999999999997</v>
      </c>
      <c r="H61">
        <v>0.52</v>
      </c>
      <c r="I61">
        <v>103</v>
      </c>
      <c r="J61">
        <v>137.25</v>
      </c>
      <c r="K61">
        <v>46.47</v>
      </c>
      <c r="L61">
        <v>4</v>
      </c>
      <c r="M61">
        <v>1</v>
      </c>
      <c r="N61">
        <v>21.78</v>
      </c>
      <c r="O61">
        <v>17160.919999999998</v>
      </c>
      <c r="P61">
        <v>482.94</v>
      </c>
      <c r="Q61">
        <v>6610.34</v>
      </c>
      <c r="R61">
        <v>380.86</v>
      </c>
      <c r="S61">
        <v>211.58</v>
      </c>
      <c r="T61">
        <v>78451.759999999995</v>
      </c>
      <c r="U61">
        <v>0.56000000000000005</v>
      </c>
      <c r="V61">
        <v>0.8</v>
      </c>
      <c r="W61">
        <v>18.86</v>
      </c>
      <c r="X61">
        <v>4.78</v>
      </c>
      <c r="Y61">
        <v>2</v>
      </c>
      <c r="Z61">
        <v>10</v>
      </c>
    </row>
    <row r="62" spans="1:26" x14ac:dyDescent="0.25">
      <c r="A62">
        <v>4</v>
      </c>
      <c r="B62">
        <v>65</v>
      </c>
      <c r="C62" t="s">
        <v>34</v>
      </c>
      <c r="D62">
        <v>1.6382000000000001</v>
      </c>
      <c r="E62">
        <v>61.04</v>
      </c>
      <c r="F62">
        <v>56.06</v>
      </c>
      <c r="G62">
        <v>32.659999999999997</v>
      </c>
      <c r="H62">
        <v>0.64</v>
      </c>
      <c r="I62">
        <v>103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17327.689999999999</v>
      </c>
      <c r="P62">
        <v>487.38</v>
      </c>
      <c r="Q62">
        <v>6609.75</v>
      </c>
      <c r="R62">
        <v>380.92</v>
      </c>
      <c r="S62">
        <v>211.58</v>
      </c>
      <c r="T62">
        <v>78481.42</v>
      </c>
      <c r="U62">
        <v>0.56000000000000005</v>
      </c>
      <c r="V62">
        <v>0.8</v>
      </c>
      <c r="W62">
        <v>18.850000000000001</v>
      </c>
      <c r="X62">
        <v>4.7699999999999996</v>
      </c>
      <c r="Y62">
        <v>2</v>
      </c>
      <c r="Z62">
        <v>10</v>
      </c>
    </row>
    <row r="63" spans="1:26" x14ac:dyDescent="0.25">
      <c r="A63">
        <v>0</v>
      </c>
      <c r="B63">
        <v>75</v>
      </c>
      <c r="C63" t="s">
        <v>34</v>
      </c>
      <c r="D63">
        <v>0.87460000000000004</v>
      </c>
      <c r="E63">
        <v>114.34</v>
      </c>
      <c r="F63">
        <v>88.87</v>
      </c>
      <c r="G63">
        <v>7.03</v>
      </c>
      <c r="H63">
        <v>0.12</v>
      </c>
      <c r="I63">
        <v>759</v>
      </c>
      <c r="J63">
        <v>150.44</v>
      </c>
      <c r="K63">
        <v>49.1</v>
      </c>
      <c r="L63">
        <v>1</v>
      </c>
      <c r="M63">
        <v>757</v>
      </c>
      <c r="N63">
        <v>25.34</v>
      </c>
      <c r="O63">
        <v>18787.759999999998</v>
      </c>
      <c r="P63">
        <v>1035.3</v>
      </c>
      <c r="Q63">
        <v>6615.24</v>
      </c>
      <c r="R63">
        <v>1500.1</v>
      </c>
      <c r="S63">
        <v>211.58</v>
      </c>
      <c r="T63">
        <v>634793.19999999995</v>
      </c>
      <c r="U63">
        <v>0.14000000000000001</v>
      </c>
      <c r="V63">
        <v>0.5</v>
      </c>
      <c r="W63">
        <v>19.79</v>
      </c>
      <c r="X63">
        <v>37.54</v>
      </c>
      <c r="Y63">
        <v>2</v>
      </c>
      <c r="Z63">
        <v>10</v>
      </c>
    </row>
    <row r="64" spans="1:26" x14ac:dyDescent="0.25">
      <c r="A64">
        <v>1</v>
      </c>
      <c r="B64">
        <v>75</v>
      </c>
      <c r="C64" t="s">
        <v>34</v>
      </c>
      <c r="D64">
        <v>1.3686</v>
      </c>
      <c r="E64">
        <v>73.069999999999993</v>
      </c>
      <c r="F64">
        <v>63.09</v>
      </c>
      <c r="G64">
        <v>15.02</v>
      </c>
      <c r="H64">
        <v>0.23</v>
      </c>
      <c r="I64">
        <v>252</v>
      </c>
      <c r="J64">
        <v>151.83000000000001</v>
      </c>
      <c r="K64">
        <v>49.1</v>
      </c>
      <c r="L64">
        <v>2</v>
      </c>
      <c r="M64">
        <v>250</v>
      </c>
      <c r="N64">
        <v>25.73</v>
      </c>
      <c r="O64">
        <v>18959.54</v>
      </c>
      <c r="P64">
        <v>694.02</v>
      </c>
      <c r="Q64">
        <v>6608.82</v>
      </c>
      <c r="R64">
        <v>623.62</v>
      </c>
      <c r="S64">
        <v>211.58</v>
      </c>
      <c r="T64">
        <v>199088.42</v>
      </c>
      <c r="U64">
        <v>0.34</v>
      </c>
      <c r="V64">
        <v>0.71</v>
      </c>
      <c r="W64">
        <v>18.97</v>
      </c>
      <c r="X64">
        <v>11.8</v>
      </c>
      <c r="Y64">
        <v>2</v>
      </c>
      <c r="Z64">
        <v>10</v>
      </c>
    </row>
    <row r="65" spans="1:26" x14ac:dyDescent="0.25">
      <c r="A65">
        <v>2</v>
      </c>
      <c r="B65">
        <v>75</v>
      </c>
      <c r="C65" t="s">
        <v>34</v>
      </c>
      <c r="D65">
        <v>1.5497000000000001</v>
      </c>
      <c r="E65">
        <v>64.53</v>
      </c>
      <c r="F65">
        <v>57.88</v>
      </c>
      <c r="G65">
        <v>24.29</v>
      </c>
      <c r="H65">
        <v>0.35</v>
      </c>
      <c r="I65">
        <v>143</v>
      </c>
      <c r="J65">
        <v>153.22999999999999</v>
      </c>
      <c r="K65">
        <v>49.1</v>
      </c>
      <c r="L65">
        <v>3</v>
      </c>
      <c r="M65">
        <v>141</v>
      </c>
      <c r="N65">
        <v>26.13</v>
      </c>
      <c r="O65">
        <v>19131.849999999999</v>
      </c>
      <c r="P65">
        <v>592.80999999999995</v>
      </c>
      <c r="Q65">
        <v>6607.57</v>
      </c>
      <c r="R65">
        <v>447.13</v>
      </c>
      <c r="S65">
        <v>211.58</v>
      </c>
      <c r="T65">
        <v>111385.47</v>
      </c>
      <c r="U65">
        <v>0.47</v>
      </c>
      <c r="V65">
        <v>0.77</v>
      </c>
      <c r="W65">
        <v>18.79</v>
      </c>
      <c r="X65">
        <v>6.6</v>
      </c>
      <c r="Y65">
        <v>2</v>
      </c>
      <c r="Z65">
        <v>10</v>
      </c>
    </row>
    <row r="66" spans="1:26" x14ac:dyDescent="0.25">
      <c r="A66">
        <v>3</v>
      </c>
      <c r="B66">
        <v>75</v>
      </c>
      <c r="C66" t="s">
        <v>34</v>
      </c>
      <c r="D66">
        <v>1.6415</v>
      </c>
      <c r="E66">
        <v>60.92</v>
      </c>
      <c r="F66">
        <v>55.71</v>
      </c>
      <c r="G66">
        <v>34.82</v>
      </c>
      <c r="H66">
        <v>0.46</v>
      </c>
      <c r="I66">
        <v>96</v>
      </c>
      <c r="J66">
        <v>154.63</v>
      </c>
      <c r="K66">
        <v>49.1</v>
      </c>
      <c r="L66">
        <v>4</v>
      </c>
      <c r="M66">
        <v>68</v>
      </c>
      <c r="N66">
        <v>26.53</v>
      </c>
      <c r="O66">
        <v>19304.72</v>
      </c>
      <c r="P66">
        <v>522.47</v>
      </c>
      <c r="Q66">
        <v>6607.12</v>
      </c>
      <c r="R66">
        <v>372.65</v>
      </c>
      <c r="S66">
        <v>211.58</v>
      </c>
      <c r="T66">
        <v>74384.72</v>
      </c>
      <c r="U66">
        <v>0.56999999999999995</v>
      </c>
      <c r="V66">
        <v>0.8</v>
      </c>
      <c r="W66">
        <v>18.739999999999998</v>
      </c>
      <c r="X66">
        <v>4.43</v>
      </c>
      <c r="Y66">
        <v>2</v>
      </c>
      <c r="Z66">
        <v>10</v>
      </c>
    </row>
    <row r="67" spans="1:26" x14ac:dyDescent="0.25">
      <c r="A67">
        <v>4</v>
      </c>
      <c r="B67">
        <v>75</v>
      </c>
      <c r="C67" t="s">
        <v>34</v>
      </c>
      <c r="D67">
        <v>1.6533</v>
      </c>
      <c r="E67">
        <v>60.48</v>
      </c>
      <c r="F67">
        <v>55.46</v>
      </c>
      <c r="G67">
        <v>36.97</v>
      </c>
      <c r="H67">
        <v>0.56999999999999995</v>
      </c>
      <c r="I67">
        <v>90</v>
      </c>
      <c r="J67">
        <v>156.03</v>
      </c>
      <c r="K67">
        <v>49.1</v>
      </c>
      <c r="L67">
        <v>5</v>
      </c>
      <c r="M67">
        <v>1</v>
      </c>
      <c r="N67">
        <v>26.94</v>
      </c>
      <c r="O67">
        <v>19478.150000000001</v>
      </c>
      <c r="P67">
        <v>514.44000000000005</v>
      </c>
      <c r="Q67">
        <v>6608.67</v>
      </c>
      <c r="R67">
        <v>361.13</v>
      </c>
      <c r="S67">
        <v>211.58</v>
      </c>
      <c r="T67">
        <v>68653.67</v>
      </c>
      <c r="U67">
        <v>0.59</v>
      </c>
      <c r="V67">
        <v>0.8</v>
      </c>
      <c r="W67">
        <v>18.82</v>
      </c>
      <c r="X67">
        <v>4.18</v>
      </c>
      <c r="Y67">
        <v>2</v>
      </c>
      <c r="Z67">
        <v>10</v>
      </c>
    </row>
    <row r="68" spans="1:26" x14ac:dyDescent="0.25">
      <c r="A68">
        <v>5</v>
      </c>
      <c r="B68">
        <v>75</v>
      </c>
      <c r="C68" t="s">
        <v>34</v>
      </c>
      <c r="D68">
        <v>1.6534</v>
      </c>
      <c r="E68">
        <v>60.48</v>
      </c>
      <c r="F68">
        <v>55.46</v>
      </c>
      <c r="G68">
        <v>36.97</v>
      </c>
      <c r="H68">
        <v>0.67</v>
      </c>
      <c r="I68">
        <v>90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518.54</v>
      </c>
      <c r="Q68">
        <v>6608.54</v>
      </c>
      <c r="R68">
        <v>361.15</v>
      </c>
      <c r="S68">
        <v>211.58</v>
      </c>
      <c r="T68">
        <v>68664.100000000006</v>
      </c>
      <c r="U68">
        <v>0.59</v>
      </c>
      <c r="V68">
        <v>0.8</v>
      </c>
      <c r="W68">
        <v>18.809999999999999</v>
      </c>
      <c r="X68">
        <v>4.17</v>
      </c>
      <c r="Y68">
        <v>2</v>
      </c>
      <c r="Z68">
        <v>10</v>
      </c>
    </row>
    <row r="69" spans="1:26" x14ac:dyDescent="0.25">
      <c r="A69">
        <v>0</v>
      </c>
      <c r="B69">
        <v>95</v>
      </c>
      <c r="C69" t="s">
        <v>34</v>
      </c>
      <c r="D69">
        <v>0.69379999999999997</v>
      </c>
      <c r="E69">
        <v>144.13999999999999</v>
      </c>
      <c r="F69">
        <v>103.48</v>
      </c>
      <c r="G69">
        <v>6.05</v>
      </c>
      <c r="H69">
        <v>0.1</v>
      </c>
      <c r="I69">
        <v>1026</v>
      </c>
      <c r="J69">
        <v>185.69</v>
      </c>
      <c r="K69">
        <v>53.44</v>
      </c>
      <c r="L69">
        <v>1</v>
      </c>
      <c r="M69">
        <v>1024</v>
      </c>
      <c r="N69">
        <v>36.26</v>
      </c>
      <c r="O69">
        <v>23136.14</v>
      </c>
      <c r="P69">
        <v>1393.1</v>
      </c>
      <c r="Q69">
        <v>6616.51</v>
      </c>
      <c r="R69">
        <v>1998.68</v>
      </c>
      <c r="S69">
        <v>211.58</v>
      </c>
      <c r="T69">
        <v>882748.15</v>
      </c>
      <c r="U69">
        <v>0.11</v>
      </c>
      <c r="V69">
        <v>0.43</v>
      </c>
      <c r="W69">
        <v>20.260000000000002</v>
      </c>
      <c r="X69">
        <v>52.14</v>
      </c>
      <c r="Y69">
        <v>2</v>
      </c>
      <c r="Z69">
        <v>10</v>
      </c>
    </row>
    <row r="70" spans="1:26" x14ac:dyDescent="0.25">
      <c r="A70">
        <v>1</v>
      </c>
      <c r="B70">
        <v>95</v>
      </c>
      <c r="C70" t="s">
        <v>34</v>
      </c>
      <c r="D70">
        <v>1.2499</v>
      </c>
      <c r="E70">
        <v>80.010000000000005</v>
      </c>
      <c r="F70">
        <v>65.959999999999994</v>
      </c>
      <c r="G70">
        <v>12.73</v>
      </c>
      <c r="H70">
        <v>0.19</v>
      </c>
      <c r="I70">
        <v>311</v>
      </c>
      <c r="J70">
        <v>187.21</v>
      </c>
      <c r="K70">
        <v>53.44</v>
      </c>
      <c r="L70">
        <v>2</v>
      </c>
      <c r="M70">
        <v>309</v>
      </c>
      <c r="N70">
        <v>36.770000000000003</v>
      </c>
      <c r="O70">
        <v>23322.880000000001</v>
      </c>
      <c r="P70">
        <v>856.39</v>
      </c>
      <c r="Q70">
        <v>6609.14</v>
      </c>
      <c r="R70">
        <v>721.31</v>
      </c>
      <c r="S70">
        <v>211.58</v>
      </c>
      <c r="T70">
        <v>247635.46</v>
      </c>
      <c r="U70">
        <v>0.28999999999999998</v>
      </c>
      <c r="V70">
        <v>0.68</v>
      </c>
      <c r="W70">
        <v>19.059999999999999</v>
      </c>
      <c r="X70">
        <v>14.67</v>
      </c>
      <c r="Y70">
        <v>2</v>
      </c>
      <c r="Z70">
        <v>10</v>
      </c>
    </row>
    <row r="71" spans="1:26" x14ac:dyDescent="0.25">
      <c r="A71">
        <v>2</v>
      </c>
      <c r="B71">
        <v>95</v>
      </c>
      <c r="C71" t="s">
        <v>34</v>
      </c>
      <c r="D71">
        <v>1.4548000000000001</v>
      </c>
      <c r="E71">
        <v>68.739999999999995</v>
      </c>
      <c r="F71">
        <v>59.61</v>
      </c>
      <c r="G71">
        <v>19.98</v>
      </c>
      <c r="H71">
        <v>0.28000000000000003</v>
      </c>
      <c r="I71">
        <v>179</v>
      </c>
      <c r="J71">
        <v>188.73</v>
      </c>
      <c r="K71">
        <v>53.44</v>
      </c>
      <c r="L71">
        <v>3</v>
      </c>
      <c r="M71">
        <v>177</v>
      </c>
      <c r="N71">
        <v>37.29</v>
      </c>
      <c r="O71">
        <v>23510.33</v>
      </c>
      <c r="P71">
        <v>741.11</v>
      </c>
      <c r="Q71">
        <v>6608.14</v>
      </c>
      <c r="R71">
        <v>505.64</v>
      </c>
      <c r="S71">
        <v>211.58</v>
      </c>
      <c r="T71">
        <v>140464.38</v>
      </c>
      <c r="U71">
        <v>0.42</v>
      </c>
      <c r="V71">
        <v>0.75</v>
      </c>
      <c r="W71">
        <v>18.850000000000001</v>
      </c>
      <c r="X71">
        <v>8.32</v>
      </c>
      <c r="Y71">
        <v>2</v>
      </c>
      <c r="Z71">
        <v>10</v>
      </c>
    </row>
    <row r="72" spans="1:26" x14ac:dyDescent="0.25">
      <c r="A72">
        <v>3</v>
      </c>
      <c r="B72">
        <v>95</v>
      </c>
      <c r="C72" t="s">
        <v>34</v>
      </c>
      <c r="D72">
        <v>1.5654999999999999</v>
      </c>
      <c r="E72">
        <v>63.88</v>
      </c>
      <c r="F72">
        <v>56.87</v>
      </c>
      <c r="G72">
        <v>27.97</v>
      </c>
      <c r="H72">
        <v>0.37</v>
      </c>
      <c r="I72">
        <v>122</v>
      </c>
      <c r="J72">
        <v>190.25</v>
      </c>
      <c r="K72">
        <v>53.44</v>
      </c>
      <c r="L72">
        <v>4</v>
      </c>
      <c r="M72">
        <v>120</v>
      </c>
      <c r="N72">
        <v>37.82</v>
      </c>
      <c r="O72">
        <v>23698.48</v>
      </c>
      <c r="P72">
        <v>671.4</v>
      </c>
      <c r="Q72">
        <v>6607.72</v>
      </c>
      <c r="R72">
        <v>413.31</v>
      </c>
      <c r="S72">
        <v>211.58</v>
      </c>
      <c r="T72">
        <v>94582.74</v>
      </c>
      <c r="U72">
        <v>0.51</v>
      </c>
      <c r="V72">
        <v>0.78</v>
      </c>
      <c r="W72">
        <v>18.739999999999998</v>
      </c>
      <c r="X72">
        <v>5.59</v>
      </c>
      <c r="Y72">
        <v>2</v>
      </c>
      <c r="Z72">
        <v>10</v>
      </c>
    </row>
    <row r="73" spans="1:26" x14ac:dyDescent="0.25">
      <c r="A73">
        <v>4</v>
      </c>
      <c r="B73">
        <v>95</v>
      </c>
      <c r="C73" t="s">
        <v>34</v>
      </c>
      <c r="D73">
        <v>1.6335999999999999</v>
      </c>
      <c r="E73">
        <v>61.21</v>
      </c>
      <c r="F73">
        <v>55.4</v>
      </c>
      <c r="G73">
        <v>36.93</v>
      </c>
      <c r="H73">
        <v>0.46</v>
      </c>
      <c r="I73">
        <v>90</v>
      </c>
      <c r="J73">
        <v>191.78</v>
      </c>
      <c r="K73">
        <v>53.44</v>
      </c>
      <c r="L73">
        <v>5</v>
      </c>
      <c r="M73">
        <v>88</v>
      </c>
      <c r="N73">
        <v>38.35</v>
      </c>
      <c r="O73">
        <v>23887.360000000001</v>
      </c>
      <c r="P73">
        <v>616.44000000000005</v>
      </c>
      <c r="Q73">
        <v>6606.89</v>
      </c>
      <c r="R73">
        <v>363.29</v>
      </c>
      <c r="S73">
        <v>211.58</v>
      </c>
      <c r="T73">
        <v>69730.41</v>
      </c>
      <c r="U73">
        <v>0.57999999999999996</v>
      </c>
      <c r="V73">
        <v>0.81</v>
      </c>
      <c r="W73">
        <v>18.7</v>
      </c>
      <c r="X73">
        <v>4.12</v>
      </c>
      <c r="Y73">
        <v>2</v>
      </c>
      <c r="Z73">
        <v>10</v>
      </c>
    </row>
    <row r="74" spans="1:26" x14ac:dyDescent="0.25">
      <c r="A74">
        <v>5</v>
      </c>
      <c r="B74">
        <v>95</v>
      </c>
      <c r="C74" t="s">
        <v>34</v>
      </c>
      <c r="D74">
        <v>1.6711</v>
      </c>
      <c r="E74">
        <v>59.84</v>
      </c>
      <c r="F74">
        <v>54.66</v>
      </c>
      <c r="G74">
        <v>44.92</v>
      </c>
      <c r="H74">
        <v>0.55000000000000004</v>
      </c>
      <c r="I74">
        <v>73</v>
      </c>
      <c r="J74">
        <v>193.32</v>
      </c>
      <c r="K74">
        <v>53.44</v>
      </c>
      <c r="L74">
        <v>6</v>
      </c>
      <c r="M74">
        <v>23</v>
      </c>
      <c r="N74">
        <v>38.89</v>
      </c>
      <c r="O74">
        <v>24076.95</v>
      </c>
      <c r="P74">
        <v>576.52</v>
      </c>
      <c r="Q74">
        <v>6608.26</v>
      </c>
      <c r="R74">
        <v>335.82</v>
      </c>
      <c r="S74">
        <v>211.58</v>
      </c>
      <c r="T74">
        <v>56084.81</v>
      </c>
      <c r="U74">
        <v>0.63</v>
      </c>
      <c r="V74">
        <v>0.82</v>
      </c>
      <c r="W74">
        <v>18.739999999999998</v>
      </c>
      <c r="X74">
        <v>3.37</v>
      </c>
      <c r="Y74">
        <v>2</v>
      </c>
      <c r="Z74">
        <v>10</v>
      </c>
    </row>
    <row r="75" spans="1:26" x14ac:dyDescent="0.25">
      <c r="A75">
        <v>6</v>
      </c>
      <c r="B75">
        <v>95</v>
      </c>
      <c r="C75" t="s">
        <v>34</v>
      </c>
      <c r="D75">
        <v>1.6758999999999999</v>
      </c>
      <c r="E75">
        <v>59.67</v>
      </c>
      <c r="F75">
        <v>54.56</v>
      </c>
      <c r="G75">
        <v>46.11</v>
      </c>
      <c r="H75">
        <v>0.64</v>
      </c>
      <c r="I75">
        <v>71</v>
      </c>
      <c r="J75">
        <v>194.86</v>
      </c>
      <c r="K75">
        <v>53.44</v>
      </c>
      <c r="L75">
        <v>7</v>
      </c>
      <c r="M75">
        <v>1</v>
      </c>
      <c r="N75">
        <v>39.43</v>
      </c>
      <c r="O75">
        <v>24267.279999999999</v>
      </c>
      <c r="P75">
        <v>575.35</v>
      </c>
      <c r="Q75">
        <v>6607.32</v>
      </c>
      <c r="R75">
        <v>332</v>
      </c>
      <c r="S75">
        <v>211.58</v>
      </c>
      <c r="T75">
        <v>54182.33</v>
      </c>
      <c r="U75">
        <v>0.64</v>
      </c>
      <c r="V75">
        <v>0.82</v>
      </c>
      <c r="W75">
        <v>18.75</v>
      </c>
      <c r="X75">
        <v>3.28</v>
      </c>
      <c r="Y75">
        <v>2</v>
      </c>
      <c r="Z75">
        <v>10</v>
      </c>
    </row>
    <row r="76" spans="1:26" x14ac:dyDescent="0.25">
      <c r="A76">
        <v>7</v>
      </c>
      <c r="B76">
        <v>95</v>
      </c>
      <c r="C76" t="s">
        <v>34</v>
      </c>
      <c r="D76">
        <v>1.6758999999999999</v>
      </c>
      <c r="E76">
        <v>59.67</v>
      </c>
      <c r="F76">
        <v>54.56</v>
      </c>
      <c r="G76">
        <v>46.11</v>
      </c>
      <c r="H76">
        <v>0.72</v>
      </c>
      <c r="I76">
        <v>71</v>
      </c>
      <c r="J76">
        <v>196.41</v>
      </c>
      <c r="K76">
        <v>53.44</v>
      </c>
      <c r="L76">
        <v>8</v>
      </c>
      <c r="M76">
        <v>0</v>
      </c>
      <c r="N76">
        <v>39.979999999999997</v>
      </c>
      <c r="O76">
        <v>24458.36</v>
      </c>
      <c r="P76">
        <v>579.58000000000004</v>
      </c>
      <c r="Q76">
        <v>6607.73</v>
      </c>
      <c r="R76">
        <v>332.03</v>
      </c>
      <c r="S76">
        <v>211.58</v>
      </c>
      <c r="T76">
        <v>54196.27</v>
      </c>
      <c r="U76">
        <v>0.64</v>
      </c>
      <c r="V76">
        <v>0.82</v>
      </c>
      <c r="W76">
        <v>18.75</v>
      </c>
      <c r="X76">
        <v>3.28</v>
      </c>
      <c r="Y76">
        <v>2</v>
      </c>
      <c r="Z76">
        <v>10</v>
      </c>
    </row>
    <row r="77" spans="1:26" x14ac:dyDescent="0.25">
      <c r="A77">
        <v>0</v>
      </c>
      <c r="B77">
        <v>55</v>
      </c>
      <c r="C77" t="s">
        <v>34</v>
      </c>
      <c r="D77">
        <v>1.0766</v>
      </c>
      <c r="E77">
        <v>92.89</v>
      </c>
      <c r="F77">
        <v>77.760000000000005</v>
      </c>
      <c r="G77">
        <v>8.5500000000000007</v>
      </c>
      <c r="H77">
        <v>0.15</v>
      </c>
      <c r="I77">
        <v>546</v>
      </c>
      <c r="J77">
        <v>116.05</v>
      </c>
      <c r="K77">
        <v>43.4</v>
      </c>
      <c r="L77">
        <v>1</v>
      </c>
      <c r="M77">
        <v>544</v>
      </c>
      <c r="N77">
        <v>16.649999999999999</v>
      </c>
      <c r="O77">
        <v>14546.17</v>
      </c>
      <c r="P77">
        <v>748.3</v>
      </c>
      <c r="Q77">
        <v>6612.43</v>
      </c>
      <c r="R77">
        <v>1121.48</v>
      </c>
      <c r="S77">
        <v>211.58</v>
      </c>
      <c r="T77">
        <v>446547.28</v>
      </c>
      <c r="U77">
        <v>0.19</v>
      </c>
      <c r="V77">
        <v>0.56999999999999995</v>
      </c>
      <c r="W77">
        <v>19.47</v>
      </c>
      <c r="X77">
        <v>26.45</v>
      </c>
      <c r="Y77">
        <v>2</v>
      </c>
      <c r="Z77">
        <v>10</v>
      </c>
    </row>
    <row r="78" spans="1:26" x14ac:dyDescent="0.25">
      <c r="A78">
        <v>1</v>
      </c>
      <c r="B78">
        <v>55</v>
      </c>
      <c r="C78" t="s">
        <v>34</v>
      </c>
      <c r="D78">
        <v>1.5</v>
      </c>
      <c r="E78">
        <v>66.67</v>
      </c>
      <c r="F78">
        <v>60.07</v>
      </c>
      <c r="G78">
        <v>19.07</v>
      </c>
      <c r="H78">
        <v>0.3</v>
      </c>
      <c r="I78">
        <v>189</v>
      </c>
      <c r="J78">
        <v>117.34</v>
      </c>
      <c r="K78">
        <v>43.4</v>
      </c>
      <c r="L78">
        <v>2</v>
      </c>
      <c r="M78">
        <v>187</v>
      </c>
      <c r="N78">
        <v>16.940000000000001</v>
      </c>
      <c r="O78">
        <v>14705.49</v>
      </c>
      <c r="P78">
        <v>520.62</v>
      </c>
      <c r="Q78">
        <v>6608.2</v>
      </c>
      <c r="R78">
        <v>521.6</v>
      </c>
      <c r="S78">
        <v>211.58</v>
      </c>
      <c r="T78">
        <v>148394.49</v>
      </c>
      <c r="U78">
        <v>0.41</v>
      </c>
      <c r="V78">
        <v>0.74</v>
      </c>
      <c r="W78">
        <v>18.86</v>
      </c>
      <c r="X78">
        <v>8.7799999999999994</v>
      </c>
      <c r="Y78">
        <v>2</v>
      </c>
      <c r="Z78">
        <v>10</v>
      </c>
    </row>
    <row r="79" spans="1:26" x14ac:dyDescent="0.25">
      <c r="A79">
        <v>2</v>
      </c>
      <c r="B79">
        <v>55</v>
      </c>
      <c r="C79" t="s">
        <v>34</v>
      </c>
      <c r="D79">
        <v>1.6145</v>
      </c>
      <c r="E79">
        <v>61.94</v>
      </c>
      <c r="F79">
        <v>56.94</v>
      </c>
      <c r="G79">
        <v>28</v>
      </c>
      <c r="H79">
        <v>0.45</v>
      </c>
      <c r="I79">
        <v>122</v>
      </c>
      <c r="J79">
        <v>118.63</v>
      </c>
      <c r="K79">
        <v>43.4</v>
      </c>
      <c r="L79">
        <v>3</v>
      </c>
      <c r="M79">
        <v>6</v>
      </c>
      <c r="N79">
        <v>17.23</v>
      </c>
      <c r="O79">
        <v>14865.24</v>
      </c>
      <c r="P79">
        <v>449.82</v>
      </c>
      <c r="Q79">
        <v>6609.9</v>
      </c>
      <c r="R79">
        <v>410.5</v>
      </c>
      <c r="S79">
        <v>211.58</v>
      </c>
      <c r="T79">
        <v>93176.25</v>
      </c>
      <c r="U79">
        <v>0.52</v>
      </c>
      <c r="V79">
        <v>0.78</v>
      </c>
      <c r="W79">
        <v>18.89</v>
      </c>
      <c r="X79">
        <v>5.66</v>
      </c>
      <c r="Y79">
        <v>2</v>
      </c>
      <c r="Z79">
        <v>10</v>
      </c>
    </row>
    <row r="80" spans="1:26" x14ac:dyDescent="0.25">
      <c r="A80">
        <v>3</v>
      </c>
      <c r="B80">
        <v>55</v>
      </c>
      <c r="C80" t="s">
        <v>34</v>
      </c>
      <c r="D80">
        <v>1.6142000000000001</v>
      </c>
      <c r="E80">
        <v>61.95</v>
      </c>
      <c r="F80">
        <v>56.95</v>
      </c>
      <c r="G80">
        <v>28.01</v>
      </c>
      <c r="H80">
        <v>0.59</v>
      </c>
      <c r="I80">
        <v>122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453.97</v>
      </c>
      <c r="Q80">
        <v>6609.97</v>
      </c>
      <c r="R80">
        <v>410.48</v>
      </c>
      <c r="S80">
        <v>211.58</v>
      </c>
      <c r="T80">
        <v>93166.05</v>
      </c>
      <c r="U80">
        <v>0.52</v>
      </c>
      <c r="V80">
        <v>0.78</v>
      </c>
      <c r="W80">
        <v>18.899999999999999</v>
      </c>
      <c r="X80">
        <v>5.66</v>
      </c>
      <c r="Y80">
        <v>2</v>
      </c>
      <c r="Z8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85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INDEX(resultados!$A$2:$ZZ$80, 1, MATCH($B$1, resultados!$A$1:$ZZ$1, 0))</f>
        <v>#N/A</v>
      </c>
      <c r="B7" t="e">
        <f>INDEX(resultados!$A$2:$ZZ$80, 1, MATCH($B$2, resultados!$A$1:$ZZ$1, 0))</f>
        <v>#N/A</v>
      </c>
      <c r="C7" t="e">
        <f>INDEX(resultados!$A$2:$ZZ$80, 1, MATCH($B$3, resultados!$A$1:$ZZ$1, 0))</f>
        <v>#N/A</v>
      </c>
    </row>
    <row r="8" spans="1:3" x14ac:dyDescent="0.25">
      <c r="A8" t="e">
        <f>INDEX(resultados!$A$2:$ZZ$80, 2, MATCH($B$1, resultados!$A$1:$ZZ$1, 0))</f>
        <v>#N/A</v>
      </c>
      <c r="B8" t="e">
        <f>INDEX(resultados!$A$2:$ZZ$80, 2, MATCH($B$2, resultados!$A$1:$ZZ$1, 0))</f>
        <v>#N/A</v>
      </c>
      <c r="C8" t="e">
        <f>INDEX(resultados!$A$2:$ZZ$80, 2, MATCH($B$3, resultados!$A$1:$ZZ$1, 0))</f>
        <v>#N/A</v>
      </c>
    </row>
    <row r="9" spans="1:3" x14ac:dyDescent="0.25">
      <c r="A9" t="e">
        <f>INDEX(resultados!$A$2:$ZZ$80, 3, MATCH($B$1, resultados!$A$1:$ZZ$1, 0))</f>
        <v>#N/A</v>
      </c>
      <c r="B9" t="e">
        <f>INDEX(resultados!$A$2:$ZZ$80, 3, MATCH($B$2, resultados!$A$1:$ZZ$1, 0))</f>
        <v>#N/A</v>
      </c>
      <c r="C9" t="e">
        <f>INDEX(resultados!$A$2:$ZZ$80, 3, MATCH($B$3, resultados!$A$1:$ZZ$1, 0))</f>
        <v>#N/A</v>
      </c>
    </row>
    <row r="10" spans="1:3" x14ac:dyDescent="0.25">
      <c r="A10" t="e">
        <f>INDEX(resultados!$A$2:$ZZ$80, 4, MATCH($B$1, resultados!$A$1:$ZZ$1, 0))</f>
        <v>#N/A</v>
      </c>
      <c r="B10" t="e">
        <f>INDEX(resultados!$A$2:$ZZ$80, 4, MATCH($B$2, resultados!$A$1:$ZZ$1, 0))</f>
        <v>#N/A</v>
      </c>
      <c r="C10" t="e">
        <f>INDEX(resultados!$A$2:$ZZ$80, 4, MATCH($B$3, resultados!$A$1:$ZZ$1, 0))</f>
        <v>#N/A</v>
      </c>
    </row>
    <row r="11" spans="1:3" x14ac:dyDescent="0.25">
      <c r="A11" t="e">
        <f>INDEX(resultados!$A$2:$ZZ$80, 5, MATCH($B$1, resultados!$A$1:$ZZ$1, 0))</f>
        <v>#N/A</v>
      </c>
      <c r="B11" t="e">
        <f>INDEX(resultados!$A$2:$ZZ$80, 5, MATCH($B$2, resultados!$A$1:$ZZ$1, 0))</f>
        <v>#N/A</v>
      </c>
      <c r="C11" t="e">
        <f>INDEX(resultados!$A$2:$ZZ$80, 5, MATCH($B$3, resultados!$A$1:$ZZ$1, 0))</f>
        <v>#N/A</v>
      </c>
    </row>
    <row r="12" spans="1:3" x14ac:dyDescent="0.25">
      <c r="A12" t="e">
        <f>INDEX(resultados!$A$2:$ZZ$80, 6, MATCH($B$1, resultados!$A$1:$ZZ$1, 0))</f>
        <v>#N/A</v>
      </c>
      <c r="B12" t="e">
        <f>INDEX(resultados!$A$2:$ZZ$80, 6, MATCH($B$2, resultados!$A$1:$ZZ$1, 0))</f>
        <v>#N/A</v>
      </c>
      <c r="C12" t="e">
        <f>INDEX(resultados!$A$2:$ZZ$80, 6, MATCH($B$3, resultados!$A$1:$ZZ$1, 0))</f>
        <v>#N/A</v>
      </c>
    </row>
    <row r="13" spans="1:3" x14ac:dyDescent="0.25">
      <c r="A13" t="e">
        <f>INDEX(resultados!$A$2:$ZZ$80, 7, MATCH($B$1, resultados!$A$1:$ZZ$1, 0))</f>
        <v>#N/A</v>
      </c>
      <c r="B13" t="e">
        <f>INDEX(resultados!$A$2:$ZZ$80, 7, MATCH($B$2, resultados!$A$1:$ZZ$1, 0))</f>
        <v>#N/A</v>
      </c>
      <c r="C13" t="e">
        <f>INDEX(resultados!$A$2:$ZZ$80, 7, MATCH($B$3, resultados!$A$1:$ZZ$1, 0))</f>
        <v>#N/A</v>
      </c>
    </row>
    <row r="14" spans="1:3" x14ac:dyDescent="0.25">
      <c r="A14" t="e">
        <f>INDEX(resultados!$A$2:$ZZ$80, 8, MATCH($B$1, resultados!$A$1:$ZZ$1, 0))</f>
        <v>#N/A</v>
      </c>
      <c r="B14" t="e">
        <f>INDEX(resultados!$A$2:$ZZ$80, 8, MATCH($B$2, resultados!$A$1:$ZZ$1, 0))</f>
        <v>#N/A</v>
      </c>
      <c r="C14" t="e">
        <f>INDEX(resultados!$A$2:$ZZ$80, 8, MATCH($B$3, resultados!$A$1:$ZZ$1, 0))</f>
        <v>#N/A</v>
      </c>
    </row>
    <row r="15" spans="1:3" x14ac:dyDescent="0.25">
      <c r="A15" t="e">
        <f>INDEX(resultados!$A$2:$ZZ$80, 9, MATCH($B$1, resultados!$A$1:$ZZ$1, 0))</f>
        <v>#N/A</v>
      </c>
      <c r="B15" t="e">
        <f>INDEX(resultados!$A$2:$ZZ$80, 9, MATCH($B$2, resultados!$A$1:$ZZ$1, 0))</f>
        <v>#N/A</v>
      </c>
      <c r="C15" t="e">
        <f>INDEX(resultados!$A$2:$ZZ$80, 9, MATCH($B$3, resultados!$A$1:$ZZ$1, 0))</f>
        <v>#N/A</v>
      </c>
    </row>
    <row r="16" spans="1:3" x14ac:dyDescent="0.25">
      <c r="A16" t="e">
        <f>INDEX(resultados!$A$2:$ZZ$80, 10, MATCH($B$1, resultados!$A$1:$ZZ$1, 0))</f>
        <v>#N/A</v>
      </c>
      <c r="B16" t="e">
        <f>INDEX(resultados!$A$2:$ZZ$80, 10, MATCH($B$2, resultados!$A$1:$ZZ$1, 0))</f>
        <v>#N/A</v>
      </c>
      <c r="C16" t="e">
        <f>INDEX(resultados!$A$2:$ZZ$80, 10, MATCH($B$3, resultados!$A$1:$ZZ$1, 0))</f>
        <v>#N/A</v>
      </c>
    </row>
    <row r="17" spans="1:3" x14ac:dyDescent="0.25">
      <c r="A17" t="e">
        <f>INDEX(resultados!$A$2:$ZZ$80, 11, MATCH($B$1, resultados!$A$1:$ZZ$1, 0))</f>
        <v>#N/A</v>
      </c>
      <c r="B17" t="e">
        <f>INDEX(resultados!$A$2:$ZZ$80, 11, MATCH($B$2, resultados!$A$1:$ZZ$1, 0))</f>
        <v>#N/A</v>
      </c>
      <c r="C17" t="e">
        <f>INDEX(resultados!$A$2:$ZZ$80, 11, MATCH($B$3, resultados!$A$1:$ZZ$1, 0))</f>
        <v>#N/A</v>
      </c>
    </row>
    <row r="18" spans="1:3" x14ac:dyDescent="0.25">
      <c r="A18" t="e">
        <f>INDEX(resultados!$A$2:$ZZ$80, 12, MATCH($B$1, resultados!$A$1:$ZZ$1, 0))</f>
        <v>#N/A</v>
      </c>
      <c r="B18" t="e">
        <f>INDEX(resultados!$A$2:$ZZ$80, 12, MATCH($B$2, resultados!$A$1:$ZZ$1, 0))</f>
        <v>#N/A</v>
      </c>
      <c r="C18" t="e">
        <f>INDEX(resultados!$A$2:$ZZ$80, 12, MATCH($B$3, resultados!$A$1:$ZZ$1, 0))</f>
        <v>#N/A</v>
      </c>
    </row>
    <row r="19" spans="1:3" x14ac:dyDescent="0.25">
      <c r="A19" t="e">
        <f>INDEX(resultados!$A$2:$ZZ$80, 13, MATCH($B$1, resultados!$A$1:$ZZ$1, 0))</f>
        <v>#N/A</v>
      </c>
      <c r="B19" t="e">
        <f>INDEX(resultados!$A$2:$ZZ$80, 13, MATCH($B$2, resultados!$A$1:$ZZ$1, 0))</f>
        <v>#N/A</v>
      </c>
      <c r="C19" t="e">
        <f>INDEX(resultados!$A$2:$ZZ$80, 13, MATCH($B$3, resultados!$A$1:$ZZ$1, 0))</f>
        <v>#N/A</v>
      </c>
    </row>
    <row r="20" spans="1:3" x14ac:dyDescent="0.25">
      <c r="A20" t="e">
        <f>INDEX(resultados!$A$2:$ZZ$80, 14, MATCH($B$1, resultados!$A$1:$ZZ$1, 0))</f>
        <v>#N/A</v>
      </c>
      <c r="B20" t="e">
        <f>INDEX(resultados!$A$2:$ZZ$80, 14, MATCH($B$2, resultados!$A$1:$ZZ$1, 0))</f>
        <v>#N/A</v>
      </c>
      <c r="C20" t="e">
        <f>INDEX(resultados!$A$2:$ZZ$80, 14, MATCH($B$3, resultados!$A$1:$ZZ$1, 0))</f>
        <v>#N/A</v>
      </c>
    </row>
    <row r="21" spans="1:3" x14ac:dyDescent="0.25">
      <c r="A21" t="e">
        <f>INDEX(resultados!$A$2:$ZZ$80, 15, MATCH($B$1, resultados!$A$1:$ZZ$1, 0))</f>
        <v>#N/A</v>
      </c>
      <c r="B21" t="e">
        <f>INDEX(resultados!$A$2:$ZZ$80, 15, MATCH($B$2, resultados!$A$1:$ZZ$1, 0))</f>
        <v>#N/A</v>
      </c>
      <c r="C21" t="e">
        <f>INDEX(resultados!$A$2:$ZZ$80, 15, MATCH($B$3, resultados!$A$1:$ZZ$1, 0))</f>
        <v>#N/A</v>
      </c>
    </row>
    <row r="22" spans="1:3" x14ac:dyDescent="0.25">
      <c r="A22" t="e">
        <f>INDEX(resultados!$A$2:$ZZ$80, 16, MATCH($B$1, resultados!$A$1:$ZZ$1, 0))</f>
        <v>#N/A</v>
      </c>
      <c r="B22" t="e">
        <f>INDEX(resultados!$A$2:$ZZ$80, 16, MATCH($B$2, resultados!$A$1:$ZZ$1, 0))</f>
        <v>#N/A</v>
      </c>
      <c r="C22" t="e">
        <f>INDEX(resultados!$A$2:$ZZ$80, 16, MATCH($B$3, resultados!$A$1:$ZZ$1, 0))</f>
        <v>#N/A</v>
      </c>
    </row>
    <row r="23" spans="1:3" x14ac:dyDescent="0.25">
      <c r="A23" t="e">
        <f>INDEX(resultados!$A$2:$ZZ$80, 17, MATCH($B$1, resultados!$A$1:$ZZ$1, 0))</f>
        <v>#N/A</v>
      </c>
      <c r="B23" t="e">
        <f>INDEX(resultados!$A$2:$ZZ$80, 17, MATCH($B$2, resultados!$A$1:$ZZ$1, 0))</f>
        <v>#N/A</v>
      </c>
      <c r="C23" t="e">
        <f>INDEX(resultados!$A$2:$ZZ$80, 17, MATCH($B$3, resultados!$A$1:$ZZ$1, 0))</f>
        <v>#N/A</v>
      </c>
    </row>
    <row r="24" spans="1:3" x14ac:dyDescent="0.25">
      <c r="A24" t="e">
        <f>INDEX(resultados!$A$2:$ZZ$80, 18, MATCH($B$1, resultados!$A$1:$ZZ$1, 0))</f>
        <v>#N/A</v>
      </c>
      <c r="B24" t="e">
        <f>INDEX(resultados!$A$2:$ZZ$80, 18, MATCH($B$2, resultados!$A$1:$ZZ$1, 0))</f>
        <v>#N/A</v>
      </c>
      <c r="C24" t="e">
        <f>INDEX(resultados!$A$2:$ZZ$80, 18, MATCH($B$3, resultados!$A$1:$ZZ$1, 0))</f>
        <v>#N/A</v>
      </c>
    </row>
    <row r="25" spans="1:3" x14ac:dyDescent="0.25">
      <c r="A25" t="e">
        <f>INDEX(resultados!$A$2:$ZZ$80, 19, MATCH($B$1, resultados!$A$1:$ZZ$1, 0))</f>
        <v>#N/A</v>
      </c>
      <c r="B25" t="e">
        <f>INDEX(resultados!$A$2:$ZZ$80, 19, MATCH($B$2, resultados!$A$1:$ZZ$1, 0))</f>
        <v>#N/A</v>
      </c>
      <c r="C25" t="e">
        <f>INDEX(resultados!$A$2:$ZZ$80, 19, MATCH($B$3, resultados!$A$1:$ZZ$1, 0))</f>
        <v>#N/A</v>
      </c>
    </row>
    <row r="26" spans="1:3" x14ac:dyDescent="0.25">
      <c r="A26" t="e">
        <f>INDEX(resultados!$A$2:$ZZ$80, 20, MATCH($B$1, resultados!$A$1:$ZZ$1, 0))</f>
        <v>#N/A</v>
      </c>
      <c r="B26" t="e">
        <f>INDEX(resultados!$A$2:$ZZ$80, 20, MATCH($B$2, resultados!$A$1:$ZZ$1, 0))</f>
        <v>#N/A</v>
      </c>
      <c r="C26" t="e">
        <f>INDEX(resultados!$A$2:$ZZ$80, 20, MATCH($B$3, resultados!$A$1:$ZZ$1, 0))</f>
        <v>#N/A</v>
      </c>
    </row>
    <row r="27" spans="1:3" x14ac:dyDescent="0.25">
      <c r="A27" t="e">
        <f>INDEX(resultados!$A$2:$ZZ$80, 21, MATCH($B$1, resultados!$A$1:$ZZ$1, 0))</f>
        <v>#N/A</v>
      </c>
      <c r="B27" t="e">
        <f>INDEX(resultados!$A$2:$ZZ$80, 21, MATCH($B$2, resultados!$A$1:$ZZ$1, 0))</f>
        <v>#N/A</v>
      </c>
      <c r="C27" t="e">
        <f>INDEX(resultados!$A$2:$ZZ$80, 21, MATCH($B$3, resultados!$A$1:$ZZ$1, 0))</f>
        <v>#N/A</v>
      </c>
    </row>
    <row r="28" spans="1:3" x14ac:dyDescent="0.25">
      <c r="A28" t="e">
        <f>INDEX(resultados!$A$2:$ZZ$80, 22, MATCH($B$1, resultados!$A$1:$ZZ$1, 0))</f>
        <v>#N/A</v>
      </c>
      <c r="B28" t="e">
        <f>INDEX(resultados!$A$2:$ZZ$80, 22, MATCH($B$2, resultados!$A$1:$ZZ$1, 0))</f>
        <v>#N/A</v>
      </c>
      <c r="C28" t="e">
        <f>INDEX(resultados!$A$2:$ZZ$80, 22, MATCH($B$3, resultados!$A$1:$ZZ$1, 0))</f>
        <v>#N/A</v>
      </c>
    </row>
    <row r="29" spans="1:3" x14ac:dyDescent="0.25">
      <c r="A29" t="e">
        <f>INDEX(resultados!$A$2:$ZZ$80, 23, MATCH($B$1, resultados!$A$1:$ZZ$1, 0))</f>
        <v>#N/A</v>
      </c>
      <c r="B29" t="e">
        <f>INDEX(resultados!$A$2:$ZZ$80, 23, MATCH($B$2, resultados!$A$1:$ZZ$1, 0))</f>
        <v>#N/A</v>
      </c>
      <c r="C29" t="e">
        <f>INDEX(resultados!$A$2:$ZZ$80, 23, MATCH($B$3, resultados!$A$1:$ZZ$1, 0))</f>
        <v>#N/A</v>
      </c>
    </row>
    <row r="30" spans="1:3" x14ac:dyDescent="0.25">
      <c r="A30" t="e">
        <f>INDEX(resultados!$A$2:$ZZ$80, 24, MATCH($B$1, resultados!$A$1:$ZZ$1, 0))</f>
        <v>#N/A</v>
      </c>
      <c r="B30" t="e">
        <f>INDEX(resultados!$A$2:$ZZ$80, 24, MATCH($B$2, resultados!$A$1:$ZZ$1, 0))</f>
        <v>#N/A</v>
      </c>
      <c r="C30" t="e">
        <f>INDEX(resultados!$A$2:$ZZ$80, 24, MATCH($B$3, resultados!$A$1:$ZZ$1, 0))</f>
        <v>#N/A</v>
      </c>
    </row>
    <row r="31" spans="1:3" x14ac:dyDescent="0.25">
      <c r="A31" t="e">
        <f>INDEX(resultados!$A$2:$ZZ$80, 25, MATCH($B$1, resultados!$A$1:$ZZ$1, 0))</f>
        <v>#N/A</v>
      </c>
      <c r="B31" t="e">
        <f>INDEX(resultados!$A$2:$ZZ$80, 25, MATCH($B$2, resultados!$A$1:$ZZ$1, 0))</f>
        <v>#N/A</v>
      </c>
      <c r="C31" t="e">
        <f>INDEX(resultados!$A$2:$ZZ$80, 25, MATCH($B$3, resultados!$A$1:$ZZ$1, 0))</f>
        <v>#N/A</v>
      </c>
    </row>
    <row r="32" spans="1:3" x14ac:dyDescent="0.25">
      <c r="A32" t="e">
        <f>INDEX(resultados!$A$2:$ZZ$80, 26, MATCH($B$1, resultados!$A$1:$ZZ$1, 0))</f>
        <v>#N/A</v>
      </c>
      <c r="B32" t="e">
        <f>INDEX(resultados!$A$2:$ZZ$80, 26, MATCH($B$2, resultados!$A$1:$ZZ$1, 0))</f>
        <v>#N/A</v>
      </c>
      <c r="C32" t="e">
        <f>INDEX(resultados!$A$2:$ZZ$80, 26, MATCH($B$3, resultados!$A$1:$ZZ$1, 0))</f>
        <v>#N/A</v>
      </c>
    </row>
    <row r="33" spans="1:3" x14ac:dyDescent="0.25">
      <c r="A33" t="e">
        <f>INDEX(resultados!$A$2:$ZZ$80, 27, MATCH($B$1, resultados!$A$1:$ZZ$1, 0))</f>
        <v>#N/A</v>
      </c>
      <c r="B33" t="e">
        <f>INDEX(resultados!$A$2:$ZZ$80, 27, MATCH($B$2, resultados!$A$1:$ZZ$1, 0))</f>
        <v>#N/A</v>
      </c>
      <c r="C33" t="e">
        <f>INDEX(resultados!$A$2:$ZZ$80, 27, MATCH($B$3, resultados!$A$1:$ZZ$1, 0))</f>
        <v>#N/A</v>
      </c>
    </row>
    <row r="34" spans="1:3" x14ac:dyDescent="0.25">
      <c r="A34" t="e">
        <f>INDEX(resultados!$A$2:$ZZ$80, 28, MATCH($B$1, resultados!$A$1:$ZZ$1, 0))</f>
        <v>#N/A</v>
      </c>
      <c r="B34" t="e">
        <f>INDEX(resultados!$A$2:$ZZ$80, 28, MATCH($B$2, resultados!$A$1:$ZZ$1, 0))</f>
        <v>#N/A</v>
      </c>
      <c r="C34" t="e">
        <f>INDEX(resultados!$A$2:$ZZ$80, 28, MATCH($B$3, resultados!$A$1:$ZZ$1, 0))</f>
        <v>#N/A</v>
      </c>
    </row>
    <row r="35" spans="1:3" x14ac:dyDescent="0.25">
      <c r="A35" t="e">
        <f>INDEX(resultados!$A$2:$ZZ$80, 29, MATCH($B$1, resultados!$A$1:$ZZ$1, 0))</f>
        <v>#N/A</v>
      </c>
      <c r="B35" t="e">
        <f>INDEX(resultados!$A$2:$ZZ$80, 29, MATCH($B$2, resultados!$A$1:$ZZ$1, 0))</f>
        <v>#N/A</v>
      </c>
      <c r="C35" t="e">
        <f>INDEX(resultados!$A$2:$ZZ$80, 29, MATCH($B$3, resultados!$A$1:$ZZ$1, 0))</f>
        <v>#N/A</v>
      </c>
    </row>
    <row r="36" spans="1:3" x14ac:dyDescent="0.25">
      <c r="A36" t="e">
        <f>INDEX(resultados!$A$2:$ZZ$80, 30, MATCH($B$1, resultados!$A$1:$ZZ$1, 0))</f>
        <v>#N/A</v>
      </c>
      <c r="B36" t="e">
        <f>INDEX(resultados!$A$2:$ZZ$80, 30, MATCH($B$2, resultados!$A$1:$ZZ$1, 0))</f>
        <v>#N/A</v>
      </c>
      <c r="C36" t="e">
        <f>INDEX(resultados!$A$2:$ZZ$80, 30, MATCH($B$3, resultados!$A$1:$ZZ$1, 0))</f>
        <v>#N/A</v>
      </c>
    </row>
    <row r="37" spans="1:3" x14ac:dyDescent="0.25">
      <c r="A37" t="e">
        <f>INDEX(resultados!$A$2:$ZZ$80, 31, MATCH($B$1, resultados!$A$1:$ZZ$1, 0))</f>
        <v>#N/A</v>
      </c>
      <c r="B37" t="e">
        <f>INDEX(resultados!$A$2:$ZZ$80, 31, MATCH($B$2, resultados!$A$1:$ZZ$1, 0))</f>
        <v>#N/A</v>
      </c>
      <c r="C37" t="e">
        <f>INDEX(resultados!$A$2:$ZZ$80, 31, MATCH($B$3, resultados!$A$1:$ZZ$1, 0))</f>
        <v>#N/A</v>
      </c>
    </row>
    <row r="38" spans="1:3" x14ac:dyDescent="0.25">
      <c r="A38" t="e">
        <f>INDEX(resultados!$A$2:$ZZ$80, 32, MATCH($B$1, resultados!$A$1:$ZZ$1, 0))</f>
        <v>#N/A</v>
      </c>
      <c r="B38" t="e">
        <f>INDEX(resultados!$A$2:$ZZ$80, 32, MATCH($B$2, resultados!$A$1:$ZZ$1, 0))</f>
        <v>#N/A</v>
      </c>
      <c r="C38" t="e">
        <f>INDEX(resultados!$A$2:$ZZ$80, 32, MATCH($B$3, resultados!$A$1:$ZZ$1, 0))</f>
        <v>#N/A</v>
      </c>
    </row>
    <row r="39" spans="1:3" x14ac:dyDescent="0.25">
      <c r="A39" t="e">
        <f>INDEX(resultados!$A$2:$ZZ$80, 33, MATCH($B$1, resultados!$A$1:$ZZ$1, 0))</f>
        <v>#N/A</v>
      </c>
      <c r="B39" t="e">
        <f>INDEX(resultados!$A$2:$ZZ$80, 33, MATCH($B$2, resultados!$A$1:$ZZ$1, 0))</f>
        <v>#N/A</v>
      </c>
      <c r="C39" t="e">
        <f>INDEX(resultados!$A$2:$ZZ$80, 33, MATCH($B$3, resultados!$A$1:$ZZ$1, 0))</f>
        <v>#N/A</v>
      </c>
    </row>
    <row r="40" spans="1:3" x14ac:dyDescent="0.25">
      <c r="A40" t="e">
        <f>INDEX(resultados!$A$2:$ZZ$80, 34, MATCH($B$1, resultados!$A$1:$ZZ$1, 0))</f>
        <v>#N/A</v>
      </c>
      <c r="B40" t="e">
        <f>INDEX(resultados!$A$2:$ZZ$80, 34, MATCH($B$2, resultados!$A$1:$ZZ$1, 0))</f>
        <v>#N/A</v>
      </c>
      <c r="C40" t="e">
        <f>INDEX(resultados!$A$2:$ZZ$80, 34, MATCH($B$3, resultados!$A$1:$ZZ$1, 0))</f>
        <v>#N/A</v>
      </c>
    </row>
    <row r="41" spans="1:3" x14ac:dyDescent="0.25">
      <c r="A41" t="e">
        <f>INDEX(resultados!$A$2:$ZZ$80, 35, MATCH($B$1, resultados!$A$1:$ZZ$1, 0))</f>
        <v>#N/A</v>
      </c>
      <c r="B41" t="e">
        <f>INDEX(resultados!$A$2:$ZZ$80, 35, MATCH($B$2, resultados!$A$1:$ZZ$1, 0))</f>
        <v>#N/A</v>
      </c>
      <c r="C41" t="e">
        <f>INDEX(resultados!$A$2:$ZZ$80, 35, MATCH($B$3, resultados!$A$1:$ZZ$1, 0))</f>
        <v>#N/A</v>
      </c>
    </row>
    <row r="42" spans="1:3" x14ac:dyDescent="0.25">
      <c r="A42" t="e">
        <f>INDEX(resultados!$A$2:$ZZ$80, 36, MATCH($B$1, resultados!$A$1:$ZZ$1, 0))</f>
        <v>#N/A</v>
      </c>
      <c r="B42" t="e">
        <f>INDEX(resultados!$A$2:$ZZ$80, 36, MATCH($B$2, resultados!$A$1:$ZZ$1, 0))</f>
        <v>#N/A</v>
      </c>
      <c r="C42" t="e">
        <f>INDEX(resultados!$A$2:$ZZ$80, 36, MATCH($B$3, resultados!$A$1:$ZZ$1, 0))</f>
        <v>#N/A</v>
      </c>
    </row>
    <row r="43" spans="1:3" x14ac:dyDescent="0.25">
      <c r="A43" t="e">
        <f>INDEX(resultados!$A$2:$ZZ$80, 37, MATCH($B$1, resultados!$A$1:$ZZ$1, 0))</f>
        <v>#N/A</v>
      </c>
      <c r="B43" t="e">
        <f>INDEX(resultados!$A$2:$ZZ$80, 37, MATCH($B$2, resultados!$A$1:$ZZ$1, 0))</f>
        <v>#N/A</v>
      </c>
      <c r="C43" t="e">
        <f>INDEX(resultados!$A$2:$ZZ$80, 37, MATCH($B$3, resultados!$A$1:$ZZ$1, 0))</f>
        <v>#N/A</v>
      </c>
    </row>
    <row r="44" spans="1:3" x14ac:dyDescent="0.25">
      <c r="A44" t="e">
        <f>INDEX(resultados!$A$2:$ZZ$80, 38, MATCH($B$1, resultados!$A$1:$ZZ$1, 0))</f>
        <v>#N/A</v>
      </c>
      <c r="B44" t="e">
        <f>INDEX(resultados!$A$2:$ZZ$80, 38, MATCH($B$2, resultados!$A$1:$ZZ$1, 0))</f>
        <v>#N/A</v>
      </c>
      <c r="C44" t="e">
        <f>INDEX(resultados!$A$2:$ZZ$80, 38, MATCH($B$3, resultados!$A$1:$ZZ$1, 0))</f>
        <v>#N/A</v>
      </c>
    </row>
    <row r="45" spans="1:3" x14ac:dyDescent="0.25">
      <c r="A45" t="e">
        <f>INDEX(resultados!$A$2:$ZZ$80, 39, MATCH($B$1, resultados!$A$1:$ZZ$1, 0))</f>
        <v>#N/A</v>
      </c>
      <c r="B45" t="e">
        <f>INDEX(resultados!$A$2:$ZZ$80, 39, MATCH($B$2, resultados!$A$1:$ZZ$1, 0))</f>
        <v>#N/A</v>
      </c>
      <c r="C45" t="e">
        <f>INDEX(resultados!$A$2:$ZZ$80, 39, MATCH($B$3, resultados!$A$1:$ZZ$1, 0))</f>
        <v>#N/A</v>
      </c>
    </row>
    <row r="46" spans="1:3" x14ac:dyDescent="0.25">
      <c r="A46" t="e">
        <f>INDEX(resultados!$A$2:$ZZ$80, 40, MATCH($B$1, resultados!$A$1:$ZZ$1, 0))</f>
        <v>#N/A</v>
      </c>
      <c r="B46" t="e">
        <f>INDEX(resultados!$A$2:$ZZ$80, 40, MATCH($B$2, resultados!$A$1:$ZZ$1, 0))</f>
        <v>#N/A</v>
      </c>
      <c r="C46" t="e">
        <f>INDEX(resultados!$A$2:$ZZ$80, 40, MATCH($B$3, resultados!$A$1:$ZZ$1, 0))</f>
        <v>#N/A</v>
      </c>
    </row>
    <row r="47" spans="1:3" x14ac:dyDescent="0.25">
      <c r="A47" t="e">
        <f>INDEX(resultados!$A$2:$ZZ$80, 41, MATCH($B$1, resultados!$A$1:$ZZ$1, 0))</f>
        <v>#N/A</v>
      </c>
      <c r="B47" t="e">
        <f>INDEX(resultados!$A$2:$ZZ$80, 41, MATCH($B$2, resultados!$A$1:$ZZ$1, 0))</f>
        <v>#N/A</v>
      </c>
      <c r="C47" t="e">
        <f>INDEX(resultados!$A$2:$ZZ$80, 41, MATCH($B$3, resultados!$A$1:$ZZ$1, 0))</f>
        <v>#N/A</v>
      </c>
    </row>
    <row r="48" spans="1:3" x14ac:dyDescent="0.25">
      <c r="A48" t="e">
        <f>INDEX(resultados!$A$2:$ZZ$80, 42, MATCH($B$1, resultados!$A$1:$ZZ$1, 0))</f>
        <v>#N/A</v>
      </c>
      <c r="B48" t="e">
        <f>INDEX(resultados!$A$2:$ZZ$80, 42, MATCH($B$2, resultados!$A$1:$ZZ$1, 0))</f>
        <v>#N/A</v>
      </c>
      <c r="C48" t="e">
        <f>INDEX(resultados!$A$2:$ZZ$80, 42, MATCH($B$3, resultados!$A$1:$ZZ$1, 0))</f>
        <v>#N/A</v>
      </c>
    </row>
    <row r="49" spans="1:3" x14ac:dyDescent="0.25">
      <c r="A49" t="e">
        <f>INDEX(resultados!$A$2:$ZZ$80, 43, MATCH($B$1, resultados!$A$1:$ZZ$1, 0))</f>
        <v>#N/A</v>
      </c>
      <c r="B49" t="e">
        <f>INDEX(resultados!$A$2:$ZZ$80, 43, MATCH($B$2, resultados!$A$1:$ZZ$1, 0))</f>
        <v>#N/A</v>
      </c>
      <c r="C49" t="e">
        <f>INDEX(resultados!$A$2:$ZZ$80, 43, MATCH($B$3, resultados!$A$1:$ZZ$1, 0))</f>
        <v>#N/A</v>
      </c>
    </row>
    <row r="50" spans="1:3" x14ac:dyDescent="0.25">
      <c r="A50" t="e">
        <f>INDEX(resultados!$A$2:$ZZ$80, 44, MATCH($B$1, resultados!$A$1:$ZZ$1, 0))</f>
        <v>#N/A</v>
      </c>
      <c r="B50" t="e">
        <f>INDEX(resultados!$A$2:$ZZ$80, 44, MATCH($B$2, resultados!$A$1:$ZZ$1, 0))</f>
        <v>#N/A</v>
      </c>
      <c r="C50" t="e">
        <f>INDEX(resultados!$A$2:$ZZ$80, 44, MATCH($B$3, resultados!$A$1:$ZZ$1, 0))</f>
        <v>#N/A</v>
      </c>
    </row>
    <row r="51" spans="1:3" x14ac:dyDescent="0.25">
      <c r="A51" t="e">
        <f>INDEX(resultados!$A$2:$ZZ$80, 45, MATCH($B$1, resultados!$A$1:$ZZ$1, 0))</f>
        <v>#N/A</v>
      </c>
      <c r="B51" t="e">
        <f>INDEX(resultados!$A$2:$ZZ$80, 45, MATCH($B$2, resultados!$A$1:$ZZ$1, 0))</f>
        <v>#N/A</v>
      </c>
      <c r="C51" t="e">
        <f>INDEX(resultados!$A$2:$ZZ$80, 45, MATCH($B$3, resultados!$A$1:$ZZ$1, 0))</f>
        <v>#N/A</v>
      </c>
    </row>
    <row r="52" spans="1:3" x14ac:dyDescent="0.25">
      <c r="A52" t="e">
        <f>INDEX(resultados!$A$2:$ZZ$80, 46, MATCH($B$1, resultados!$A$1:$ZZ$1, 0))</f>
        <v>#N/A</v>
      </c>
      <c r="B52" t="e">
        <f>INDEX(resultados!$A$2:$ZZ$80, 46, MATCH($B$2, resultados!$A$1:$ZZ$1, 0))</f>
        <v>#N/A</v>
      </c>
      <c r="C52" t="e">
        <f>INDEX(resultados!$A$2:$ZZ$80, 46, MATCH($B$3, resultados!$A$1:$ZZ$1, 0))</f>
        <v>#N/A</v>
      </c>
    </row>
    <row r="53" spans="1:3" x14ac:dyDescent="0.25">
      <c r="A53" t="e">
        <f>INDEX(resultados!$A$2:$ZZ$80, 47, MATCH($B$1, resultados!$A$1:$ZZ$1, 0))</f>
        <v>#N/A</v>
      </c>
      <c r="B53" t="e">
        <f>INDEX(resultados!$A$2:$ZZ$80, 47, MATCH($B$2, resultados!$A$1:$ZZ$1, 0))</f>
        <v>#N/A</v>
      </c>
      <c r="C53" t="e">
        <f>INDEX(resultados!$A$2:$ZZ$80, 47, MATCH($B$3, resultados!$A$1:$ZZ$1, 0))</f>
        <v>#N/A</v>
      </c>
    </row>
    <row r="54" spans="1:3" x14ac:dyDescent="0.25">
      <c r="A54" t="e">
        <f>INDEX(resultados!$A$2:$ZZ$80, 48, MATCH($B$1, resultados!$A$1:$ZZ$1, 0))</f>
        <v>#N/A</v>
      </c>
      <c r="B54" t="e">
        <f>INDEX(resultados!$A$2:$ZZ$80, 48, MATCH($B$2, resultados!$A$1:$ZZ$1, 0))</f>
        <v>#N/A</v>
      </c>
      <c r="C54" t="e">
        <f>INDEX(resultados!$A$2:$ZZ$80, 48, MATCH($B$3, resultados!$A$1:$ZZ$1, 0))</f>
        <v>#N/A</v>
      </c>
    </row>
    <row r="55" spans="1:3" x14ac:dyDescent="0.25">
      <c r="A55" t="e">
        <f>INDEX(resultados!$A$2:$ZZ$80, 49, MATCH($B$1, resultados!$A$1:$ZZ$1, 0))</f>
        <v>#N/A</v>
      </c>
      <c r="B55" t="e">
        <f>INDEX(resultados!$A$2:$ZZ$80, 49, MATCH($B$2, resultados!$A$1:$ZZ$1, 0))</f>
        <v>#N/A</v>
      </c>
      <c r="C55" t="e">
        <f>INDEX(resultados!$A$2:$ZZ$80, 49, MATCH($B$3, resultados!$A$1:$ZZ$1, 0))</f>
        <v>#N/A</v>
      </c>
    </row>
    <row r="56" spans="1:3" x14ac:dyDescent="0.25">
      <c r="A56" t="e">
        <f>INDEX(resultados!$A$2:$ZZ$80, 50, MATCH($B$1, resultados!$A$1:$ZZ$1, 0))</f>
        <v>#N/A</v>
      </c>
      <c r="B56" t="e">
        <f>INDEX(resultados!$A$2:$ZZ$80, 50, MATCH($B$2, resultados!$A$1:$ZZ$1, 0))</f>
        <v>#N/A</v>
      </c>
      <c r="C56" t="e">
        <f>INDEX(resultados!$A$2:$ZZ$80, 50, MATCH($B$3, resultados!$A$1:$ZZ$1, 0))</f>
        <v>#N/A</v>
      </c>
    </row>
    <row r="57" spans="1:3" x14ac:dyDescent="0.25">
      <c r="A57" t="e">
        <f>INDEX(resultados!$A$2:$ZZ$80, 51, MATCH($B$1, resultados!$A$1:$ZZ$1, 0))</f>
        <v>#N/A</v>
      </c>
      <c r="B57" t="e">
        <f>INDEX(resultados!$A$2:$ZZ$80, 51, MATCH($B$2, resultados!$A$1:$ZZ$1, 0))</f>
        <v>#N/A</v>
      </c>
      <c r="C57" t="e">
        <f>INDEX(resultados!$A$2:$ZZ$80, 51, MATCH($B$3, resultados!$A$1:$ZZ$1, 0))</f>
        <v>#N/A</v>
      </c>
    </row>
    <row r="58" spans="1:3" x14ac:dyDescent="0.25">
      <c r="A58" t="e">
        <f>INDEX(resultados!$A$2:$ZZ$80, 52, MATCH($B$1, resultados!$A$1:$ZZ$1, 0))</f>
        <v>#N/A</v>
      </c>
      <c r="B58" t="e">
        <f>INDEX(resultados!$A$2:$ZZ$80, 52, MATCH($B$2, resultados!$A$1:$ZZ$1, 0))</f>
        <v>#N/A</v>
      </c>
      <c r="C58" t="e">
        <f>INDEX(resultados!$A$2:$ZZ$80, 52, MATCH($B$3, resultados!$A$1:$ZZ$1, 0))</f>
        <v>#N/A</v>
      </c>
    </row>
    <row r="59" spans="1:3" x14ac:dyDescent="0.25">
      <c r="A59" t="e">
        <f>INDEX(resultados!$A$2:$ZZ$80, 53, MATCH($B$1, resultados!$A$1:$ZZ$1, 0))</f>
        <v>#N/A</v>
      </c>
      <c r="B59" t="e">
        <f>INDEX(resultados!$A$2:$ZZ$80, 53, MATCH($B$2, resultados!$A$1:$ZZ$1, 0))</f>
        <v>#N/A</v>
      </c>
      <c r="C59" t="e">
        <f>INDEX(resultados!$A$2:$ZZ$80, 53, MATCH($B$3, resultados!$A$1:$ZZ$1, 0))</f>
        <v>#N/A</v>
      </c>
    </row>
    <row r="60" spans="1:3" x14ac:dyDescent="0.25">
      <c r="A60" t="e">
        <f>INDEX(resultados!$A$2:$ZZ$80, 54, MATCH($B$1, resultados!$A$1:$ZZ$1, 0))</f>
        <v>#N/A</v>
      </c>
      <c r="B60" t="e">
        <f>INDEX(resultados!$A$2:$ZZ$80, 54, MATCH($B$2, resultados!$A$1:$ZZ$1, 0))</f>
        <v>#N/A</v>
      </c>
      <c r="C60" t="e">
        <f>INDEX(resultados!$A$2:$ZZ$80, 54, MATCH($B$3, resultados!$A$1:$ZZ$1, 0))</f>
        <v>#N/A</v>
      </c>
    </row>
    <row r="61" spans="1:3" x14ac:dyDescent="0.25">
      <c r="A61" t="e">
        <f>INDEX(resultados!$A$2:$ZZ$80, 55, MATCH($B$1, resultados!$A$1:$ZZ$1, 0))</f>
        <v>#N/A</v>
      </c>
      <c r="B61" t="e">
        <f>INDEX(resultados!$A$2:$ZZ$80, 55, MATCH($B$2, resultados!$A$1:$ZZ$1, 0))</f>
        <v>#N/A</v>
      </c>
      <c r="C61" t="e">
        <f>INDEX(resultados!$A$2:$ZZ$80, 55, MATCH($B$3, resultados!$A$1:$ZZ$1, 0))</f>
        <v>#N/A</v>
      </c>
    </row>
    <row r="62" spans="1:3" x14ac:dyDescent="0.25">
      <c r="A62" t="e">
        <f>INDEX(resultados!$A$2:$ZZ$80, 56, MATCH($B$1, resultados!$A$1:$ZZ$1, 0))</f>
        <v>#N/A</v>
      </c>
      <c r="B62" t="e">
        <f>INDEX(resultados!$A$2:$ZZ$80, 56, MATCH($B$2, resultados!$A$1:$ZZ$1, 0))</f>
        <v>#N/A</v>
      </c>
      <c r="C62" t="e">
        <f>INDEX(resultados!$A$2:$ZZ$80, 56, MATCH($B$3, resultados!$A$1:$ZZ$1, 0))</f>
        <v>#N/A</v>
      </c>
    </row>
    <row r="63" spans="1:3" x14ac:dyDescent="0.25">
      <c r="A63" t="e">
        <f>INDEX(resultados!$A$2:$ZZ$80, 57, MATCH($B$1, resultados!$A$1:$ZZ$1, 0))</f>
        <v>#N/A</v>
      </c>
      <c r="B63" t="e">
        <f>INDEX(resultados!$A$2:$ZZ$80, 57, MATCH($B$2, resultados!$A$1:$ZZ$1, 0))</f>
        <v>#N/A</v>
      </c>
      <c r="C63" t="e">
        <f>INDEX(resultados!$A$2:$ZZ$80, 57, MATCH($B$3, resultados!$A$1:$ZZ$1, 0))</f>
        <v>#N/A</v>
      </c>
    </row>
    <row r="64" spans="1:3" x14ac:dyDescent="0.25">
      <c r="A64" t="e">
        <f>INDEX(resultados!$A$2:$ZZ$80, 58, MATCH($B$1, resultados!$A$1:$ZZ$1, 0))</f>
        <v>#N/A</v>
      </c>
      <c r="B64" t="e">
        <f>INDEX(resultados!$A$2:$ZZ$80, 58, MATCH($B$2, resultados!$A$1:$ZZ$1, 0))</f>
        <v>#N/A</v>
      </c>
      <c r="C64" t="e">
        <f>INDEX(resultados!$A$2:$ZZ$80, 58, MATCH($B$3, resultados!$A$1:$ZZ$1, 0))</f>
        <v>#N/A</v>
      </c>
    </row>
    <row r="65" spans="1:3" x14ac:dyDescent="0.25">
      <c r="A65" t="e">
        <f>INDEX(resultados!$A$2:$ZZ$80, 59, MATCH($B$1, resultados!$A$1:$ZZ$1, 0))</f>
        <v>#N/A</v>
      </c>
      <c r="B65" t="e">
        <f>INDEX(resultados!$A$2:$ZZ$80, 59, MATCH($B$2, resultados!$A$1:$ZZ$1, 0))</f>
        <v>#N/A</v>
      </c>
      <c r="C65" t="e">
        <f>INDEX(resultados!$A$2:$ZZ$80, 59, MATCH($B$3, resultados!$A$1:$ZZ$1, 0))</f>
        <v>#N/A</v>
      </c>
    </row>
    <row r="66" spans="1:3" x14ac:dyDescent="0.25">
      <c r="A66" t="e">
        <f>INDEX(resultados!$A$2:$ZZ$80, 60, MATCH($B$1, resultados!$A$1:$ZZ$1, 0))</f>
        <v>#N/A</v>
      </c>
      <c r="B66" t="e">
        <f>INDEX(resultados!$A$2:$ZZ$80, 60, MATCH($B$2, resultados!$A$1:$ZZ$1, 0))</f>
        <v>#N/A</v>
      </c>
      <c r="C66" t="e">
        <f>INDEX(resultados!$A$2:$ZZ$80, 60, MATCH($B$3, resultados!$A$1:$ZZ$1, 0))</f>
        <v>#N/A</v>
      </c>
    </row>
    <row r="67" spans="1:3" x14ac:dyDescent="0.25">
      <c r="A67" t="e">
        <f>INDEX(resultados!$A$2:$ZZ$80, 61, MATCH($B$1, resultados!$A$1:$ZZ$1, 0))</f>
        <v>#N/A</v>
      </c>
      <c r="B67" t="e">
        <f>INDEX(resultados!$A$2:$ZZ$80, 61, MATCH($B$2, resultados!$A$1:$ZZ$1, 0))</f>
        <v>#N/A</v>
      </c>
      <c r="C67" t="e">
        <f>INDEX(resultados!$A$2:$ZZ$80, 61, MATCH($B$3, resultados!$A$1:$ZZ$1, 0))</f>
        <v>#N/A</v>
      </c>
    </row>
    <row r="68" spans="1:3" x14ac:dyDescent="0.25">
      <c r="A68" t="e">
        <f>INDEX(resultados!$A$2:$ZZ$80, 62, MATCH($B$1, resultados!$A$1:$ZZ$1, 0))</f>
        <v>#N/A</v>
      </c>
      <c r="B68" t="e">
        <f>INDEX(resultados!$A$2:$ZZ$80, 62, MATCH($B$2, resultados!$A$1:$ZZ$1, 0))</f>
        <v>#N/A</v>
      </c>
      <c r="C68" t="e">
        <f>INDEX(resultados!$A$2:$ZZ$80, 62, MATCH($B$3, resultados!$A$1:$ZZ$1, 0))</f>
        <v>#N/A</v>
      </c>
    </row>
    <row r="69" spans="1:3" x14ac:dyDescent="0.25">
      <c r="A69" t="e">
        <f>INDEX(resultados!$A$2:$ZZ$80, 63, MATCH($B$1, resultados!$A$1:$ZZ$1, 0))</f>
        <v>#N/A</v>
      </c>
      <c r="B69" t="e">
        <f>INDEX(resultados!$A$2:$ZZ$80, 63, MATCH($B$2, resultados!$A$1:$ZZ$1, 0))</f>
        <v>#N/A</v>
      </c>
      <c r="C69" t="e">
        <f>INDEX(resultados!$A$2:$ZZ$80, 63, MATCH($B$3, resultados!$A$1:$ZZ$1, 0))</f>
        <v>#N/A</v>
      </c>
    </row>
    <row r="70" spans="1:3" x14ac:dyDescent="0.25">
      <c r="A70" t="e">
        <f>INDEX(resultados!$A$2:$ZZ$80, 64, MATCH($B$1, resultados!$A$1:$ZZ$1, 0))</f>
        <v>#N/A</v>
      </c>
      <c r="B70" t="e">
        <f>INDEX(resultados!$A$2:$ZZ$80, 64, MATCH($B$2, resultados!$A$1:$ZZ$1, 0))</f>
        <v>#N/A</v>
      </c>
      <c r="C70" t="e">
        <f>INDEX(resultados!$A$2:$ZZ$80, 64, MATCH($B$3, resultados!$A$1:$ZZ$1, 0))</f>
        <v>#N/A</v>
      </c>
    </row>
    <row r="71" spans="1:3" x14ac:dyDescent="0.25">
      <c r="A71" t="e">
        <f>INDEX(resultados!$A$2:$ZZ$80, 65, MATCH($B$1, resultados!$A$1:$ZZ$1, 0))</f>
        <v>#N/A</v>
      </c>
      <c r="B71" t="e">
        <f>INDEX(resultados!$A$2:$ZZ$80, 65, MATCH($B$2, resultados!$A$1:$ZZ$1, 0))</f>
        <v>#N/A</v>
      </c>
      <c r="C71" t="e">
        <f>INDEX(resultados!$A$2:$ZZ$80, 65, MATCH($B$3, resultados!$A$1:$ZZ$1, 0))</f>
        <v>#N/A</v>
      </c>
    </row>
    <row r="72" spans="1:3" x14ac:dyDescent="0.25">
      <c r="A72" t="e">
        <f>INDEX(resultados!$A$2:$ZZ$80, 66, MATCH($B$1, resultados!$A$1:$ZZ$1, 0))</f>
        <v>#N/A</v>
      </c>
      <c r="B72" t="e">
        <f>INDEX(resultados!$A$2:$ZZ$80, 66, MATCH($B$2, resultados!$A$1:$ZZ$1, 0))</f>
        <v>#N/A</v>
      </c>
      <c r="C72" t="e">
        <f>INDEX(resultados!$A$2:$ZZ$80, 66, MATCH($B$3, resultados!$A$1:$ZZ$1, 0))</f>
        <v>#N/A</v>
      </c>
    </row>
    <row r="73" spans="1:3" x14ac:dyDescent="0.25">
      <c r="A73" t="e">
        <f>INDEX(resultados!$A$2:$ZZ$80, 67, MATCH($B$1, resultados!$A$1:$ZZ$1, 0))</f>
        <v>#N/A</v>
      </c>
      <c r="B73" t="e">
        <f>INDEX(resultados!$A$2:$ZZ$80, 67, MATCH($B$2, resultados!$A$1:$ZZ$1, 0))</f>
        <v>#N/A</v>
      </c>
      <c r="C73" t="e">
        <f>INDEX(resultados!$A$2:$ZZ$80, 67, MATCH($B$3, resultados!$A$1:$ZZ$1, 0))</f>
        <v>#N/A</v>
      </c>
    </row>
    <row r="74" spans="1:3" x14ac:dyDescent="0.25">
      <c r="A74" t="e">
        <f>INDEX(resultados!$A$2:$ZZ$80, 68, MATCH($B$1, resultados!$A$1:$ZZ$1, 0))</f>
        <v>#N/A</v>
      </c>
      <c r="B74" t="e">
        <f>INDEX(resultados!$A$2:$ZZ$80, 68, MATCH($B$2, resultados!$A$1:$ZZ$1, 0))</f>
        <v>#N/A</v>
      </c>
      <c r="C74" t="e">
        <f>INDEX(resultados!$A$2:$ZZ$80, 68, MATCH($B$3, resultados!$A$1:$ZZ$1, 0))</f>
        <v>#N/A</v>
      </c>
    </row>
    <row r="75" spans="1:3" x14ac:dyDescent="0.25">
      <c r="A75" t="e">
        <f>INDEX(resultados!$A$2:$ZZ$80, 69, MATCH($B$1, resultados!$A$1:$ZZ$1, 0))</f>
        <v>#N/A</v>
      </c>
      <c r="B75" t="e">
        <f>INDEX(resultados!$A$2:$ZZ$80, 69, MATCH($B$2, resultados!$A$1:$ZZ$1, 0))</f>
        <v>#N/A</v>
      </c>
      <c r="C75" t="e">
        <f>INDEX(resultados!$A$2:$ZZ$80, 69, MATCH($B$3, resultados!$A$1:$ZZ$1, 0))</f>
        <v>#N/A</v>
      </c>
    </row>
    <row r="76" spans="1:3" x14ac:dyDescent="0.25">
      <c r="A76" t="e">
        <f>INDEX(resultados!$A$2:$ZZ$80, 70, MATCH($B$1, resultados!$A$1:$ZZ$1, 0))</f>
        <v>#N/A</v>
      </c>
      <c r="B76" t="e">
        <f>INDEX(resultados!$A$2:$ZZ$80, 70, MATCH($B$2, resultados!$A$1:$ZZ$1, 0))</f>
        <v>#N/A</v>
      </c>
      <c r="C76" t="e">
        <f>INDEX(resultados!$A$2:$ZZ$80, 70, MATCH($B$3, resultados!$A$1:$ZZ$1, 0))</f>
        <v>#N/A</v>
      </c>
    </row>
    <row r="77" spans="1:3" x14ac:dyDescent="0.25">
      <c r="A77" t="e">
        <f>INDEX(resultados!$A$2:$ZZ$80, 71, MATCH($B$1, resultados!$A$1:$ZZ$1, 0))</f>
        <v>#N/A</v>
      </c>
      <c r="B77" t="e">
        <f>INDEX(resultados!$A$2:$ZZ$80, 71, MATCH($B$2, resultados!$A$1:$ZZ$1, 0))</f>
        <v>#N/A</v>
      </c>
      <c r="C77" t="e">
        <f>INDEX(resultados!$A$2:$ZZ$80, 71, MATCH($B$3, resultados!$A$1:$ZZ$1, 0))</f>
        <v>#N/A</v>
      </c>
    </row>
    <row r="78" spans="1:3" x14ac:dyDescent="0.25">
      <c r="A78" t="e">
        <f>INDEX(resultados!$A$2:$ZZ$80, 72, MATCH($B$1, resultados!$A$1:$ZZ$1, 0))</f>
        <v>#N/A</v>
      </c>
      <c r="B78" t="e">
        <f>INDEX(resultados!$A$2:$ZZ$80, 72, MATCH($B$2, resultados!$A$1:$ZZ$1, 0))</f>
        <v>#N/A</v>
      </c>
      <c r="C78" t="e">
        <f>INDEX(resultados!$A$2:$ZZ$80, 72, MATCH($B$3, resultados!$A$1:$ZZ$1, 0))</f>
        <v>#N/A</v>
      </c>
    </row>
    <row r="79" spans="1:3" x14ac:dyDescent="0.25">
      <c r="A79" t="e">
        <f>INDEX(resultados!$A$2:$ZZ$80, 73, MATCH($B$1, resultados!$A$1:$ZZ$1, 0))</f>
        <v>#N/A</v>
      </c>
      <c r="B79" t="e">
        <f>INDEX(resultados!$A$2:$ZZ$80, 73, MATCH($B$2, resultados!$A$1:$ZZ$1, 0))</f>
        <v>#N/A</v>
      </c>
      <c r="C79" t="e">
        <f>INDEX(resultados!$A$2:$ZZ$80, 73, MATCH($B$3, resultados!$A$1:$ZZ$1, 0))</f>
        <v>#N/A</v>
      </c>
    </row>
    <row r="80" spans="1:3" x14ac:dyDescent="0.25">
      <c r="A80" t="e">
        <f>INDEX(resultados!$A$2:$ZZ$80, 74, MATCH($B$1, resultados!$A$1:$ZZ$1, 0))</f>
        <v>#N/A</v>
      </c>
      <c r="B80" t="e">
        <f>INDEX(resultados!$A$2:$ZZ$80, 74, MATCH($B$2, resultados!$A$1:$ZZ$1, 0))</f>
        <v>#N/A</v>
      </c>
      <c r="C80" t="e">
        <f>INDEX(resultados!$A$2:$ZZ$80, 74, MATCH($B$3, resultados!$A$1:$ZZ$1, 0))</f>
        <v>#N/A</v>
      </c>
    </row>
    <row r="81" spans="1:3" x14ac:dyDescent="0.25">
      <c r="A81" t="e">
        <f>INDEX(resultados!$A$2:$ZZ$80, 75, MATCH($B$1, resultados!$A$1:$ZZ$1, 0))</f>
        <v>#N/A</v>
      </c>
      <c r="B81" t="e">
        <f>INDEX(resultados!$A$2:$ZZ$80, 75, MATCH($B$2, resultados!$A$1:$ZZ$1, 0))</f>
        <v>#N/A</v>
      </c>
      <c r="C81" t="e">
        <f>INDEX(resultados!$A$2:$ZZ$80, 75, MATCH($B$3, resultados!$A$1:$ZZ$1, 0))</f>
        <v>#N/A</v>
      </c>
    </row>
    <row r="82" spans="1:3" x14ac:dyDescent="0.25">
      <c r="A82" t="e">
        <f>INDEX(resultados!$A$2:$ZZ$80, 76, MATCH($B$1, resultados!$A$1:$ZZ$1, 0))</f>
        <v>#N/A</v>
      </c>
      <c r="B82" t="e">
        <f>INDEX(resultados!$A$2:$ZZ$80, 76, MATCH($B$2, resultados!$A$1:$ZZ$1, 0))</f>
        <v>#N/A</v>
      </c>
      <c r="C82" t="e">
        <f>INDEX(resultados!$A$2:$ZZ$80, 76, MATCH($B$3, resultados!$A$1:$ZZ$1, 0))</f>
        <v>#N/A</v>
      </c>
    </row>
    <row r="83" spans="1:3" x14ac:dyDescent="0.25">
      <c r="A83" t="e">
        <f>INDEX(resultados!$A$2:$ZZ$80, 77, MATCH($B$1, resultados!$A$1:$ZZ$1, 0))</f>
        <v>#N/A</v>
      </c>
      <c r="B83" t="e">
        <f>INDEX(resultados!$A$2:$ZZ$80, 77, MATCH($B$2, resultados!$A$1:$ZZ$1, 0))</f>
        <v>#N/A</v>
      </c>
      <c r="C83" t="e">
        <f>INDEX(resultados!$A$2:$ZZ$80, 77, MATCH($B$3, resultados!$A$1:$ZZ$1, 0))</f>
        <v>#N/A</v>
      </c>
    </row>
    <row r="84" spans="1:3" x14ac:dyDescent="0.25">
      <c r="A84" t="e">
        <f>INDEX(resultados!$A$2:$ZZ$80, 78, MATCH($B$1, resultados!$A$1:$ZZ$1, 0))</f>
        <v>#N/A</v>
      </c>
      <c r="B84" t="e">
        <f>INDEX(resultados!$A$2:$ZZ$80, 78, MATCH($B$2, resultados!$A$1:$ZZ$1, 0))</f>
        <v>#N/A</v>
      </c>
      <c r="C84" t="e">
        <f>INDEX(resultados!$A$2:$ZZ$80, 78, MATCH($B$3, resultados!$A$1:$ZZ$1, 0))</f>
        <v>#N/A</v>
      </c>
    </row>
    <row r="85" spans="1:3" x14ac:dyDescent="0.25">
      <c r="A85" t="e">
        <f>INDEX(resultados!$A$2:$ZZ$80, 79, MATCH($B$1, resultados!$A$1:$ZZ$1, 0))</f>
        <v>#N/A</v>
      </c>
      <c r="B85" t="e">
        <f>INDEX(resultados!$A$2:$ZZ$80, 79, MATCH($B$2, resultados!$A$1:$ZZ$1, 0))</f>
        <v>#N/A</v>
      </c>
      <c r="C85" t="e">
        <f>INDEX(resultados!$A$2:$ZZ$80, 79,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1.254</v>
      </c>
      <c r="E2">
        <v>79.75</v>
      </c>
      <c r="F2">
        <v>70.290000000000006</v>
      </c>
      <c r="G2">
        <v>10.6</v>
      </c>
      <c r="H2">
        <v>0.2</v>
      </c>
      <c r="I2">
        <v>398</v>
      </c>
      <c r="J2">
        <v>89.87</v>
      </c>
      <c r="K2">
        <v>37.549999999999997</v>
      </c>
      <c r="L2">
        <v>1</v>
      </c>
      <c r="M2">
        <v>396</v>
      </c>
      <c r="N2">
        <v>11.32</v>
      </c>
      <c r="O2">
        <v>11317.98</v>
      </c>
      <c r="P2">
        <v>547.30999999999995</v>
      </c>
      <c r="Q2">
        <v>6609.72</v>
      </c>
      <c r="R2">
        <v>868</v>
      </c>
      <c r="S2">
        <v>211.58</v>
      </c>
      <c r="T2">
        <v>320548.45</v>
      </c>
      <c r="U2">
        <v>0.24</v>
      </c>
      <c r="V2">
        <v>0.63</v>
      </c>
      <c r="W2">
        <v>19.21</v>
      </c>
      <c r="X2">
        <v>18.989999999999998</v>
      </c>
      <c r="Y2">
        <v>2</v>
      </c>
      <c r="Z2">
        <v>10</v>
      </c>
      <c r="AA2">
        <v>701.71692999982508</v>
      </c>
      <c r="AB2">
        <v>960.12006119183764</v>
      </c>
      <c r="AC2">
        <v>868.48755008865703</v>
      </c>
      <c r="AD2">
        <v>701716.92999982508</v>
      </c>
      <c r="AE2">
        <v>960120.06119183765</v>
      </c>
      <c r="AF2">
        <v>2.0780683567892171E-6</v>
      </c>
      <c r="AG2">
        <v>17</v>
      </c>
      <c r="AH2">
        <v>868487.55008865707</v>
      </c>
    </row>
    <row r="3" spans="1:34" x14ac:dyDescent="0.25">
      <c r="A3">
        <v>1</v>
      </c>
      <c r="B3">
        <v>40</v>
      </c>
      <c r="C3" t="s">
        <v>34</v>
      </c>
      <c r="D3">
        <v>1.5589</v>
      </c>
      <c r="E3">
        <v>64.150000000000006</v>
      </c>
      <c r="F3">
        <v>59.05</v>
      </c>
      <c r="G3">
        <v>21.22</v>
      </c>
      <c r="H3">
        <v>0.39</v>
      </c>
      <c r="I3">
        <v>167</v>
      </c>
      <c r="J3">
        <v>91.1</v>
      </c>
      <c r="K3">
        <v>37.549999999999997</v>
      </c>
      <c r="L3">
        <v>2</v>
      </c>
      <c r="M3">
        <v>10</v>
      </c>
      <c r="N3">
        <v>11.54</v>
      </c>
      <c r="O3">
        <v>11468.97</v>
      </c>
      <c r="P3">
        <v>400.4</v>
      </c>
      <c r="Q3">
        <v>6609.71</v>
      </c>
      <c r="R3">
        <v>479.76</v>
      </c>
      <c r="S3">
        <v>211.58</v>
      </c>
      <c r="T3">
        <v>127584.54</v>
      </c>
      <c r="U3">
        <v>0.44</v>
      </c>
      <c r="V3">
        <v>0.76</v>
      </c>
      <c r="W3">
        <v>19.03</v>
      </c>
      <c r="X3">
        <v>7.76</v>
      </c>
      <c r="Y3">
        <v>2</v>
      </c>
      <c r="Z3">
        <v>10</v>
      </c>
      <c r="AA3">
        <v>461.46022880363228</v>
      </c>
      <c r="AB3">
        <v>631.39024323761657</v>
      </c>
      <c r="AC3">
        <v>571.13124458478978</v>
      </c>
      <c r="AD3">
        <v>461460.22880363232</v>
      </c>
      <c r="AE3">
        <v>631390.24323761661</v>
      </c>
      <c r="AF3">
        <v>2.5833339405093389E-6</v>
      </c>
      <c r="AG3">
        <v>14</v>
      </c>
      <c r="AH3">
        <v>571131.24458478973</v>
      </c>
    </row>
    <row r="4" spans="1:34" x14ac:dyDescent="0.25">
      <c r="A4">
        <v>2</v>
      </c>
      <c r="B4">
        <v>40</v>
      </c>
      <c r="C4" t="s">
        <v>34</v>
      </c>
      <c r="D4">
        <v>1.5583</v>
      </c>
      <c r="E4">
        <v>64.17</v>
      </c>
      <c r="F4">
        <v>59.08</v>
      </c>
      <c r="G4">
        <v>21.23</v>
      </c>
      <c r="H4">
        <v>0.56999999999999995</v>
      </c>
      <c r="I4">
        <v>167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405</v>
      </c>
      <c r="Q4">
        <v>6609.44</v>
      </c>
      <c r="R4">
        <v>480.1</v>
      </c>
      <c r="S4">
        <v>211.58</v>
      </c>
      <c r="T4">
        <v>127750.34</v>
      </c>
      <c r="U4">
        <v>0.44</v>
      </c>
      <c r="V4">
        <v>0.76</v>
      </c>
      <c r="W4">
        <v>19.05</v>
      </c>
      <c r="X4">
        <v>7.79</v>
      </c>
      <c r="Y4">
        <v>2</v>
      </c>
      <c r="Z4">
        <v>10</v>
      </c>
      <c r="AA4">
        <v>464.22842098438849</v>
      </c>
      <c r="AB4">
        <v>635.17780590334723</v>
      </c>
      <c r="AC4">
        <v>574.55732758558065</v>
      </c>
      <c r="AD4">
        <v>464228.42098438862</v>
      </c>
      <c r="AE4">
        <v>635177.80590334721</v>
      </c>
      <c r="AF4">
        <v>2.582339649429535E-6</v>
      </c>
      <c r="AG4">
        <v>14</v>
      </c>
      <c r="AH4">
        <v>574557.32758558064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1.3966000000000001</v>
      </c>
      <c r="E2">
        <v>71.599999999999994</v>
      </c>
      <c r="F2">
        <v>65.180000000000007</v>
      </c>
      <c r="G2">
        <v>13.3</v>
      </c>
      <c r="H2">
        <v>0.24</v>
      </c>
      <c r="I2">
        <v>294</v>
      </c>
      <c r="J2">
        <v>71.52</v>
      </c>
      <c r="K2">
        <v>32.270000000000003</v>
      </c>
      <c r="L2">
        <v>1</v>
      </c>
      <c r="M2">
        <v>276</v>
      </c>
      <c r="N2">
        <v>8.25</v>
      </c>
      <c r="O2">
        <v>9054.6</v>
      </c>
      <c r="P2">
        <v>404.07</v>
      </c>
      <c r="Q2">
        <v>6609.16</v>
      </c>
      <c r="R2">
        <v>694.04</v>
      </c>
      <c r="S2">
        <v>211.58</v>
      </c>
      <c r="T2">
        <v>234086.65</v>
      </c>
      <c r="U2">
        <v>0.3</v>
      </c>
      <c r="V2">
        <v>0.68</v>
      </c>
      <c r="W2">
        <v>19.059999999999999</v>
      </c>
      <c r="X2">
        <v>13.89</v>
      </c>
      <c r="Y2">
        <v>2</v>
      </c>
      <c r="Z2">
        <v>10</v>
      </c>
      <c r="AA2">
        <v>506.98366036092477</v>
      </c>
      <c r="AB2">
        <v>693.67741064636198</v>
      </c>
      <c r="AC2">
        <v>627.47381215663313</v>
      </c>
      <c r="AD2">
        <v>506983.66036092478</v>
      </c>
      <c r="AE2">
        <v>693677.410646362</v>
      </c>
      <c r="AF2">
        <v>2.394117695306E-6</v>
      </c>
      <c r="AG2">
        <v>15</v>
      </c>
      <c r="AH2">
        <v>627473.81215663312</v>
      </c>
    </row>
    <row r="3" spans="1:34" x14ac:dyDescent="0.25">
      <c r="A3">
        <v>1</v>
      </c>
      <c r="B3">
        <v>30</v>
      </c>
      <c r="C3" t="s">
        <v>34</v>
      </c>
      <c r="D3">
        <v>1.4932000000000001</v>
      </c>
      <c r="E3">
        <v>66.97</v>
      </c>
      <c r="F3">
        <v>61.67</v>
      </c>
      <c r="G3">
        <v>16.670000000000002</v>
      </c>
      <c r="H3">
        <v>0.48</v>
      </c>
      <c r="I3">
        <v>222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365.89</v>
      </c>
      <c r="Q3">
        <v>6613.09</v>
      </c>
      <c r="R3">
        <v>564.95000000000005</v>
      </c>
      <c r="S3">
        <v>211.58</v>
      </c>
      <c r="T3">
        <v>169904.5</v>
      </c>
      <c r="U3">
        <v>0.37</v>
      </c>
      <c r="V3">
        <v>0.72</v>
      </c>
      <c r="W3">
        <v>19.21</v>
      </c>
      <c r="X3">
        <v>10.38</v>
      </c>
      <c r="Y3">
        <v>2</v>
      </c>
      <c r="Z3">
        <v>10</v>
      </c>
      <c r="AA3">
        <v>444.87133860863418</v>
      </c>
      <c r="AB3">
        <v>608.69259182263625</v>
      </c>
      <c r="AC3">
        <v>550.59982516450123</v>
      </c>
      <c r="AD3">
        <v>444871.33860863419</v>
      </c>
      <c r="AE3">
        <v>608692.5918226362</v>
      </c>
      <c r="AF3">
        <v>2.559713978684605E-6</v>
      </c>
      <c r="AG3">
        <v>14</v>
      </c>
      <c r="AH3">
        <v>550599.82516450121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1.2725</v>
      </c>
      <c r="E2">
        <v>78.58</v>
      </c>
      <c r="F2">
        <v>71.98</v>
      </c>
      <c r="G2">
        <v>9.7899999999999991</v>
      </c>
      <c r="H2">
        <v>0.43</v>
      </c>
      <c r="I2">
        <v>441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286.26</v>
      </c>
      <c r="Q2">
        <v>6617.91</v>
      </c>
      <c r="R2">
        <v>902.44</v>
      </c>
      <c r="S2">
        <v>211.58</v>
      </c>
      <c r="T2">
        <v>337554.24</v>
      </c>
      <c r="U2">
        <v>0.23</v>
      </c>
      <c r="V2">
        <v>0.62</v>
      </c>
      <c r="W2">
        <v>19.89</v>
      </c>
      <c r="X2">
        <v>20.67</v>
      </c>
      <c r="Y2">
        <v>2</v>
      </c>
      <c r="Z2">
        <v>10</v>
      </c>
      <c r="AA2">
        <v>448.5679820798548</v>
      </c>
      <c r="AB2">
        <v>613.75050250436038</v>
      </c>
      <c r="AC2">
        <v>555.17501594958389</v>
      </c>
      <c r="AD2">
        <v>448567.98207985482</v>
      </c>
      <c r="AE2">
        <v>613750.5025043604</v>
      </c>
      <c r="AF2">
        <v>2.3412857581304089E-6</v>
      </c>
      <c r="AG2">
        <v>17</v>
      </c>
      <c r="AH2">
        <v>555175.01594958385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0.92300000000000004</v>
      </c>
      <c r="E2">
        <v>108.34</v>
      </c>
      <c r="F2">
        <v>85.83</v>
      </c>
      <c r="G2">
        <v>7.34</v>
      </c>
      <c r="H2">
        <v>0.12</v>
      </c>
      <c r="I2">
        <v>702</v>
      </c>
      <c r="J2">
        <v>141.81</v>
      </c>
      <c r="K2">
        <v>47.83</v>
      </c>
      <c r="L2">
        <v>1</v>
      </c>
      <c r="M2">
        <v>700</v>
      </c>
      <c r="N2">
        <v>22.98</v>
      </c>
      <c r="O2">
        <v>17723.39</v>
      </c>
      <c r="P2">
        <v>958.66</v>
      </c>
      <c r="Q2">
        <v>6612.62</v>
      </c>
      <c r="R2">
        <v>1396.51</v>
      </c>
      <c r="S2">
        <v>211.58</v>
      </c>
      <c r="T2">
        <v>583284.59</v>
      </c>
      <c r="U2">
        <v>0.15</v>
      </c>
      <c r="V2">
        <v>0.52</v>
      </c>
      <c r="W2">
        <v>19.71</v>
      </c>
      <c r="X2">
        <v>34.51</v>
      </c>
      <c r="Y2">
        <v>2</v>
      </c>
      <c r="Z2">
        <v>10</v>
      </c>
      <c r="AA2">
        <v>1483.6456955268129</v>
      </c>
      <c r="AB2">
        <v>2029.9894944483731</v>
      </c>
      <c r="AC2">
        <v>1836.250146206369</v>
      </c>
      <c r="AD2">
        <v>1483645.6955268129</v>
      </c>
      <c r="AE2">
        <v>2029989.4944483731</v>
      </c>
      <c r="AF2">
        <v>1.420217652944734E-6</v>
      </c>
      <c r="AG2">
        <v>23</v>
      </c>
      <c r="AH2">
        <v>1836250.1462063689</v>
      </c>
    </row>
    <row r="3" spans="1:34" x14ac:dyDescent="0.25">
      <c r="A3">
        <v>1</v>
      </c>
      <c r="B3">
        <v>70</v>
      </c>
      <c r="C3" t="s">
        <v>34</v>
      </c>
      <c r="D3">
        <v>1.3996</v>
      </c>
      <c r="E3">
        <v>71.45</v>
      </c>
      <c r="F3">
        <v>62.37</v>
      </c>
      <c r="G3">
        <v>15.79</v>
      </c>
      <c r="H3">
        <v>0.25</v>
      </c>
      <c r="I3">
        <v>237</v>
      </c>
      <c r="J3">
        <v>143.16999999999999</v>
      </c>
      <c r="K3">
        <v>47.83</v>
      </c>
      <c r="L3">
        <v>2</v>
      </c>
      <c r="M3">
        <v>235</v>
      </c>
      <c r="N3">
        <v>23.34</v>
      </c>
      <c r="O3">
        <v>17891.86</v>
      </c>
      <c r="P3">
        <v>652.96</v>
      </c>
      <c r="Q3">
        <v>6608.22</v>
      </c>
      <c r="R3">
        <v>599.17999999999995</v>
      </c>
      <c r="S3">
        <v>211.58</v>
      </c>
      <c r="T3">
        <v>186941.1</v>
      </c>
      <c r="U3">
        <v>0.35</v>
      </c>
      <c r="V3">
        <v>0.72</v>
      </c>
      <c r="W3">
        <v>18.95</v>
      </c>
      <c r="X3">
        <v>11.09</v>
      </c>
      <c r="Y3">
        <v>2</v>
      </c>
      <c r="Z3">
        <v>10</v>
      </c>
      <c r="AA3">
        <v>717.93106977355876</v>
      </c>
      <c r="AB3">
        <v>982.30496254762215</v>
      </c>
      <c r="AC3">
        <v>888.55515559575031</v>
      </c>
      <c r="AD3">
        <v>717931.06977355876</v>
      </c>
      <c r="AE3">
        <v>982304.96254762216</v>
      </c>
      <c r="AF3">
        <v>2.1535608093840189E-6</v>
      </c>
      <c r="AG3">
        <v>15</v>
      </c>
      <c r="AH3">
        <v>888555.15559575032</v>
      </c>
    </row>
    <row r="4" spans="1:34" x14ac:dyDescent="0.25">
      <c r="A4">
        <v>2</v>
      </c>
      <c r="B4">
        <v>70</v>
      </c>
      <c r="C4" t="s">
        <v>34</v>
      </c>
      <c r="D4">
        <v>1.5739000000000001</v>
      </c>
      <c r="E4">
        <v>63.54</v>
      </c>
      <c r="F4">
        <v>57.44</v>
      </c>
      <c r="G4">
        <v>25.72</v>
      </c>
      <c r="H4">
        <v>0.37</v>
      </c>
      <c r="I4">
        <v>134</v>
      </c>
      <c r="J4">
        <v>144.54</v>
      </c>
      <c r="K4">
        <v>47.83</v>
      </c>
      <c r="L4">
        <v>3</v>
      </c>
      <c r="M4">
        <v>132</v>
      </c>
      <c r="N4">
        <v>23.71</v>
      </c>
      <c r="O4">
        <v>18060.849999999999</v>
      </c>
      <c r="P4">
        <v>552.74</v>
      </c>
      <c r="Q4">
        <v>6607.67</v>
      </c>
      <c r="R4">
        <v>432.24</v>
      </c>
      <c r="S4">
        <v>211.58</v>
      </c>
      <c r="T4">
        <v>103985.96</v>
      </c>
      <c r="U4">
        <v>0.49</v>
      </c>
      <c r="V4">
        <v>0.78</v>
      </c>
      <c r="W4">
        <v>18.77</v>
      </c>
      <c r="X4">
        <v>6.15</v>
      </c>
      <c r="Y4">
        <v>2</v>
      </c>
      <c r="Z4">
        <v>10</v>
      </c>
      <c r="AA4">
        <v>575.71496932705907</v>
      </c>
      <c r="AB4">
        <v>787.71861978517586</v>
      </c>
      <c r="AC4">
        <v>712.53986028290444</v>
      </c>
      <c r="AD4">
        <v>575714.96932705911</v>
      </c>
      <c r="AE4">
        <v>787718.61978517589</v>
      </c>
      <c r="AF4">
        <v>2.4217557572803012E-6</v>
      </c>
      <c r="AG4">
        <v>14</v>
      </c>
      <c r="AH4">
        <v>712539.86028290447</v>
      </c>
    </row>
    <row r="5" spans="1:34" x14ac:dyDescent="0.25">
      <c r="A5">
        <v>3</v>
      </c>
      <c r="B5">
        <v>70</v>
      </c>
      <c r="C5" t="s">
        <v>34</v>
      </c>
      <c r="D5">
        <v>1.6425000000000001</v>
      </c>
      <c r="E5">
        <v>60.88</v>
      </c>
      <c r="F5">
        <v>55.85</v>
      </c>
      <c r="G5">
        <v>34.549999999999997</v>
      </c>
      <c r="H5">
        <v>0.49</v>
      </c>
      <c r="I5">
        <v>97</v>
      </c>
      <c r="J5">
        <v>145.91999999999999</v>
      </c>
      <c r="K5">
        <v>47.83</v>
      </c>
      <c r="L5">
        <v>4</v>
      </c>
      <c r="M5">
        <v>14</v>
      </c>
      <c r="N5">
        <v>24.09</v>
      </c>
      <c r="O5">
        <v>18230.349999999999</v>
      </c>
      <c r="P5">
        <v>497.86</v>
      </c>
      <c r="Q5">
        <v>6608.24</v>
      </c>
      <c r="R5">
        <v>374.62</v>
      </c>
      <c r="S5">
        <v>211.58</v>
      </c>
      <c r="T5">
        <v>75365.03</v>
      </c>
      <c r="U5">
        <v>0.56000000000000005</v>
      </c>
      <c r="V5">
        <v>0.8</v>
      </c>
      <c r="W5">
        <v>18.829999999999998</v>
      </c>
      <c r="X5">
        <v>4.57</v>
      </c>
      <c r="Y5">
        <v>2</v>
      </c>
      <c r="Z5">
        <v>10</v>
      </c>
      <c r="AA5">
        <v>515.1489675977931</v>
      </c>
      <c r="AB5">
        <v>704.8495442357771</v>
      </c>
      <c r="AC5">
        <v>637.5796929964622</v>
      </c>
      <c r="AD5">
        <v>515148.96759779309</v>
      </c>
      <c r="AE5">
        <v>704849.54423577711</v>
      </c>
      <c r="AF5">
        <v>2.5273103954081539E-6</v>
      </c>
      <c r="AG5">
        <v>13</v>
      </c>
      <c r="AH5">
        <v>637579.69299646222</v>
      </c>
    </row>
    <row r="6" spans="1:34" x14ac:dyDescent="0.25">
      <c r="A6">
        <v>4</v>
      </c>
      <c r="B6">
        <v>70</v>
      </c>
      <c r="C6" t="s">
        <v>34</v>
      </c>
      <c r="D6">
        <v>1.6465000000000001</v>
      </c>
      <c r="E6">
        <v>60.73</v>
      </c>
      <c r="F6">
        <v>55.73</v>
      </c>
      <c r="G6">
        <v>34.83</v>
      </c>
      <c r="H6">
        <v>0.6</v>
      </c>
      <c r="I6">
        <v>96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500.72</v>
      </c>
      <c r="Q6">
        <v>6608.08</v>
      </c>
      <c r="R6">
        <v>370.5</v>
      </c>
      <c r="S6">
        <v>211.58</v>
      </c>
      <c r="T6">
        <v>73306.460000000006</v>
      </c>
      <c r="U6">
        <v>0.56999999999999995</v>
      </c>
      <c r="V6">
        <v>0.8</v>
      </c>
      <c r="W6">
        <v>18.829999999999998</v>
      </c>
      <c r="X6">
        <v>4.45</v>
      </c>
      <c r="Y6">
        <v>2</v>
      </c>
      <c r="Z6">
        <v>10</v>
      </c>
      <c r="AA6">
        <v>515.37642166962326</v>
      </c>
      <c r="AB6">
        <v>705.16075693142045</v>
      </c>
      <c r="AC6">
        <v>637.86120398922321</v>
      </c>
      <c r="AD6">
        <v>515376.42166962329</v>
      </c>
      <c r="AE6">
        <v>705160.75693142042</v>
      </c>
      <c r="AF6">
        <v>2.533465184803364E-6</v>
      </c>
      <c r="AG6">
        <v>13</v>
      </c>
      <c r="AH6">
        <v>637861.20398922323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0.73770000000000002</v>
      </c>
      <c r="E2">
        <v>135.55000000000001</v>
      </c>
      <c r="F2">
        <v>99.32</v>
      </c>
      <c r="G2">
        <v>6.27</v>
      </c>
      <c r="H2">
        <v>0.1</v>
      </c>
      <c r="I2">
        <v>951</v>
      </c>
      <c r="J2">
        <v>176.73</v>
      </c>
      <c r="K2">
        <v>52.44</v>
      </c>
      <c r="L2">
        <v>1</v>
      </c>
      <c r="M2">
        <v>949</v>
      </c>
      <c r="N2">
        <v>33.29</v>
      </c>
      <c r="O2">
        <v>22031.19</v>
      </c>
      <c r="P2">
        <v>1293.21</v>
      </c>
      <c r="Q2">
        <v>6614.68</v>
      </c>
      <c r="R2">
        <v>1856.03</v>
      </c>
      <c r="S2">
        <v>211.58</v>
      </c>
      <c r="T2">
        <v>811795.68</v>
      </c>
      <c r="U2">
        <v>0.11</v>
      </c>
      <c r="V2">
        <v>0.45</v>
      </c>
      <c r="W2">
        <v>20.149999999999999</v>
      </c>
      <c r="X2">
        <v>47.99</v>
      </c>
      <c r="Y2">
        <v>2</v>
      </c>
      <c r="Z2">
        <v>10</v>
      </c>
      <c r="AA2">
        <v>2394.6034610499801</v>
      </c>
      <c r="AB2">
        <v>3276.4020978576009</v>
      </c>
      <c r="AC2">
        <v>2963.7068800971738</v>
      </c>
      <c r="AD2">
        <v>2394603.46104998</v>
      </c>
      <c r="AE2">
        <v>3276402.097857601</v>
      </c>
      <c r="AF2">
        <v>1.093815622861611E-6</v>
      </c>
      <c r="AG2">
        <v>29</v>
      </c>
      <c r="AH2">
        <v>2963706.8800971741</v>
      </c>
    </row>
    <row r="3" spans="1:34" x14ac:dyDescent="0.25">
      <c r="A3">
        <v>1</v>
      </c>
      <c r="B3">
        <v>90</v>
      </c>
      <c r="C3" t="s">
        <v>34</v>
      </c>
      <c r="D3">
        <v>1.2788999999999999</v>
      </c>
      <c r="E3">
        <v>78.19</v>
      </c>
      <c r="F3">
        <v>65.25</v>
      </c>
      <c r="G3">
        <v>13.23</v>
      </c>
      <c r="H3">
        <v>0.2</v>
      </c>
      <c r="I3">
        <v>296</v>
      </c>
      <c r="J3">
        <v>178.21</v>
      </c>
      <c r="K3">
        <v>52.44</v>
      </c>
      <c r="L3">
        <v>2</v>
      </c>
      <c r="M3">
        <v>294</v>
      </c>
      <c r="N3">
        <v>33.770000000000003</v>
      </c>
      <c r="O3">
        <v>22213.89</v>
      </c>
      <c r="P3">
        <v>816.28</v>
      </c>
      <c r="Q3">
        <v>6609.81</v>
      </c>
      <c r="R3">
        <v>696.39</v>
      </c>
      <c r="S3">
        <v>211.58</v>
      </c>
      <c r="T3">
        <v>235251.33</v>
      </c>
      <c r="U3">
        <v>0.3</v>
      </c>
      <c r="V3">
        <v>0.68</v>
      </c>
      <c r="W3">
        <v>19.059999999999999</v>
      </c>
      <c r="X3">
        <v>13.96</v>
      </c>
      <c r="Y3">
        <v>2</v>
      </c>
      <c r="Z3">
        <v>10</v>
      </c>
      <c r="AA3">
        <v>937.44443505067591</v>
      </c>
      <c r="AB3">
        <v>1282.6528331659699</v>
      </c>
      <c r="AC3">
        <v>1160.2382469831671</v>
      </c>
      <c r="AD3">
        <v>937444.43505067588</v>
      </c>
      <c r="AE3">
        <v>1282652.8331659699</v>
      </c>
      <c r="AF3">
        <v>1.8962732819272251E-6</v>
      </c>
      <c r="AG3">
        <v>17</v>
      </c>
      <c r="AH3">
        <v>1160238.246983167</v>
      </c>
    </row>
    <row r="4" spans="1:34" x14ac:dyDescent="0.25">
      <c r="A4">
        <v>2</v>
      </c>
      <c r="B4">
        <v>90</v>
      </c>
      <c r="C4" t="s">
        <v>34</v>
      </c>
      <c r="D4">
        <v>1.4765999999999999</v>
      </c>
      <c r="E4">
        <v>67.72</v>
      </c>
      <c r="F4">
        <v>59.22</v>
      </c>
      <c r="G4">
        <v>20.78</v>
      </c>
      <c r="H4">
        <v>0.3</v>
      </c>
      <c r="I4">
        <v>171</v>
      </c>
      <c r="J4">
        <v>179.7</v>
      </c>
      <c r="K4">
        <v>52.44</v>
      </c>
      <c r="L4">
        <v>3</v>
      </c>
      <c r="M4">
        <v>169</v>
      </c>
      <c r="N4">
        <v>34.26</v>
      </c>
      <c r="O4">
        <v>22397.24</v>
      </c>
      <c r="P4">
        <v>705.97</v>
      </c>
      <c r="Q4">
        <v>6607.93</v>
      </c>
      <c r="R4">
        <v>492.54</v>
      </c>
      <c r="S4">
        <v>211.58</v>
      </c>
      <c r="T4">
        <v>133950.78</v>
      </c>
      <c r="U4">
        <v>0.43</v>
      </c>
      <c r="V4">
        <v>0.75</v>
      </c>
      <c r="W4">
        <v>18.84</v>
      </c>
      <c r="X4">
        <v>7.94</v>
      </c>
      <c r="Y4">
        <v>2</v>
      </c>
      <c r="Z4">
        <v>10</v>
      </c>
      <c r="AA4">
        <v>730.74544756859666</v>
      </c>
      <c r="AB4">
        <v>999.83815957724232</v>
      </c>
      <c r="AC4">
        <v>904.41500890886005</v>
      </c>
      <c r="AD4">
        <v>730745.44756859669</v>
      </c>
      <c r="AE4">
        <v>999838.15957724233</v>
      </c>
      <c r="AF4">
        <v>2.1894105309983118E-6</v>
      </c>
      <c r="AG4">
        <v>15</v>
      </c>
      <c r="AH4">
        <v>904415.00890886004</v>
      </c>
    </row>
    <row r="5" spans="1:34" x14ac:dyDescent="0.25">
      <c r="A5">
        <v>3</v>
      </c>
      <c r="B5">
        <v>90</v>
      </c>
      <c r="C5" t="s">
        <v>34</v>
      </c>
      <c r="D5">
        <v>1.5842000000000001</v>
      </c>
      <c r="E5">
        <v>63.12</v>
      </c>
      <c r="F5">
        <v>56.58</v>
      </c>
      <c r="G5">
        <v>29.26</v>
      </c>
      <c r="H5">
        <v>0.39</v>
      </c>
      <c r="I5">
        <v>116</v>
      </c>
      <c r="J5">
        <v>181.19</v>
      </c>
      <c r="K5">
        <v>52.44</v>
      </c>
      <c r="L5">
        <v>4</v>
      </c>
      <c r="M5">
        <v>114</v>
      </c>
      <c r="N5">
        <v>34.75</v>
      </c>
      <c r="O5">
        <v>22581.25</v>
      </c>
      <c r="P5">
        <v>636.24</v>
      </c>
      <c r="Q5">
        <v>6607.79</v>
      </c>
      <c r="R5">
        <v>402.98</v>
      </c>
      <c r="S5">
        <v>211.58</v>
      </c>
      <c r="T5">
        <v>89446.3</v>
      </c>
      <c r="U5">
        <v>0.53</v>
      </c>
      <c r="V5">
        <v>0.79</v>
      </c>
      <c r="W5">
        <v>18.739999999999998</v>
      </c>
      <c r="X5">
        <v>5.3</v>
      </c>
      <c r="Y5">
        <v>2</v>
      </c>
      <c r="Z5">
        <v>10</v>
      </c>
      <c r="AA5">
        <v>635.41250365044118</v>
      </c>
      <c r="AB5">
        <v>869.39941991576632</v>
      </c>
      <c r="AC5">
        <v>786.4251594887545</v>
      </c>
      <c r="AD5">
        <v>635412.50365044118</v>
      </c>
      <c r="AE5">
        <v>869399.41991576634</v>
      </c>
      <c r="AF5">
        <v>2.3489531106647199E-6</v>
      </c>
      <c r="AG5">
        <v>14</v>
      </c>
      <c r="AH5">
        <v>786425.15948875446</v>
      </c>
    </row>
    <row r="6" spans="1:34" x14ac:dyDescent="0.25">
      <c r="A6">
        <v>4</v>
      </c>
      <c r="B6">
        <v>90</v>
      </c>
      <c r="C6" t="s">
        <v>34</v>
      </c>
      <c r="D6">
        <v>1.6528</v>
      </c>
      <c r="E6">
        <v>60.5</v>
      </c>
      <c r="F6">
        <v>55.1</v>
      </c>
      <c r="G6">
        <v>39.35</v>
      </c>
      <c r="H6">
        <v>0.49</v>
      </c>
      <c r="I6">
        <v>84</v>
      </c>
      <c r="J6">
        <v>182.69</v>
      </c>
      <c r="K6">
        <v>52.44</v>
      </c>
      <c r="L6">
        <v>5</v>
      </c>
      <c r="M6">
        <v>76</v>
      </c>
      <c r="N6">
        <v>35.25</v>
      </c>
      <c r="O6">
        <v>22766.06</v>
      </c>
      <c r="P6">
        <v>577.6</v>
      </c>
      <c r="Q6">
        <v>6607.53</v>
      </c>
      <c r="R6">
        <v>352.55</v>
      </c>
      <c r="S6">
        <v>211.58</v>
      </c>
      <c r="T6">
        <v>64393.66</v>
      </c>
      <c r="U6">
        <v>0.6</v>
      </c>
      <c r="V6">
        <v>0.81</v>
      </c>
      <c r="W6">
        <v>18.7</v>
      </c>
      <c r="X6">
        <v>3.82</v>
      </c>
      <c r="Y6">
        <v>2</v>
      </c>
      <c r="Z6">
        <v>10</v>
      </c>
      <c r="AA6">
        <v>570.49602896652175</v>
      </c>
      <c r="AB6">
        <v>780.57783534048974</v>
      </c>
      <c r="AC6">
        <v>706.08058228346522</v>
      </c>
      <c r="AD6">
        <v>570496.02896652173</v>
      </c>
      <c r="AE6">
        <v>780577.83534048975</v>
      </c>
      <c r="AF6">
        <v>2.4506689188907019E-6</v>
      </c>
      <c r="AG6">
        <v>13</v>
      </c>
      <c r="AH6">
        <v>706080.58228346519</v>
      </c>
    </row>
    <row r="7" spans="1:34" x14ac:dyDescent="0.25">
      <c r="A7">
        <v>5</v>
      </c>
      <c r="B7">
        <v>90</v>
      </c>
      <c r="C7" t="s">
        <v>34</v>
      </c>
      <c r="D7">
        <v>1.6715</v>
      </c>
      <c r="E7">
        <v>59.83</v>
      </c>
      <c r="F7">
        <v>54.74</v>
      </c>
      <c r="G7">
        <v>43.79</v>
      </c>
      <c r="H7">
        <v>0.57999999999999996</v>
      </c>
      <c r="I7">
        <v>75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558.45000000000005</v>
      </c>
      <c r="Q7">
        <v>6608.92</v>
      </c>
      <c r="R7">
        <v>337.63</v>
      </c>
      <c r="S7">
        <v>211.58</v>
      </c>
      <c r="T7">
        <v>56978.38</v>
      </c>
      <c r="U7">
        <v>0.63</v>
      </c>
      <c r="V7">
        <v>0.81</v>
      </c>
      <c r="W7">
        <v>18.77</v>
      </c>
      <c r="X7">
        <v>3.46</v>
      </c>
      <c r="Y7">
        <v>2</v>
      </c>
      <c r="Z7">
        <v>10</v>
      </c>
      <c r="AA7">
        <v>554.42026192156106</v>
      </c>
      <c r="AB7">
        <v>758.58226165678627</v>
      </c>
      <c r="AC7">
        <v>686.18423528115295</v>
      </c>
      <c r="AD7">
        <v>554420.26192156109</v>
      </c>
      <c r="AE7">
        <v>758582.26165678632</v>
      </c>
      <c r="AF7">
        <v>2.478396114427522E-6</v>
      </c>
      <c r="AG7">
        <v>13</v>
      </c>
      <c r="AH7">
        <v>686184.235281153</v>
      </c>
    </row>
    <row r="8" spans="1:34" x14ac:dyDescent="0.25">
      <c r="A8">
        <v>6</v>
      </c>
      <c r="B8">
        <v>90</v>
      </c>
      <c r="C8" t="s">
        <v>34</v>
      </c>
      <c r="D8">
        <v>1.6718</v>
      </c>
      <c r="E8">
        <v>59.81</v>
      </c>
      <c r="F8">
        <v>54.73</v>
      </c>
      <c r="G8">
        <v>43.78</v>
      </c>
      <c r="H8">
        <v>0.67</v>
      </c>
      <c r="I8">
        <v>75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562.23</v>
      </c>
      <c r="Q8">
        <v>6608.26</v>
      </c>
      <c r="R8">
        <v>337.48</v>
      </c>
      <c r="S8">
        <v>211.58</v>
      </c>
      <c r="T8">
        <v>56903.42</v>
      </c>
      <c r="U8">
        <v>0.63</v>
      </c>
      <c r="V8">
        <v>0.82</v>
      </c>
      <c r="W8">
        <v>18.760000000000002</v>
      </c>
      <c r="X8">
        <v>3.45</v>
      </c>
      <c r="Y8">
        <v>2</v>
      </c>
      <c r="Z8">
        <v>10</v>
      </c>
      <c r="AA8">
        <v>556.28243483973404</v>
      </c>
      <c r="AB8">
        <v>761.13016879670147</v>
      </c>
      <c r="AC8">
        <v>688.48897373964462</v>
      </c>
      <c r="AD8">
        <v>556282.43483973399</v>
      </c>
      <c r="AE8">
        <v>761130.16879670147</v>
      </c>
      <c r="AF8">
        <v>2.4788409357462939E-6</v>
      </c>
      <c r="AG8">
        <v>13</v>
      </c>
      <c r="AH8">
        <v>688488.97373964463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1.0964</v>
      </c>
      <c r="E2">
        <v>91.2</v>
      </c>
      <c r="F2">
        <v>82.22</v>
      </c>
      <c r="G2">
        <v>7.47</v>
      </c>
      <c r="H2">
        <v>0.64</v>
      </c>
      <c r="I2">
        <v>660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238.81</v>
      </c>
      <c r="Q2">
        <v>6623.01</v>
      </c>
      <c r="R2">
        <v>1239.28</v>
      </c>
      <c r="S2">
        <v>211.58</v>
      </c>
      <c r="T2">
        <v>504875.89</v>
      </c>
      <c r="U2">
        <v>0.17</v>
      </c>
      <c r="V2">
        <v>0.54</v>
      </c>
      <c r="W2">
        <v>20.5</v>
      </c>
      <c r="X2">
        <v>30.89</v>
      </c>
      <c r="Y2">
        <v>2</v>
      </c>
      <c r="Z2">
        <v>10</v>
      </c>
      <c r="AA2">
        <v>469.57075864023551</v>
      </c>
      <c r="AB2">
        <v>642.4874279713805</v>
      </c>
      <c r="AC2">
        <v>581.16932958255984</v>
      </c>
      <c r="AD2">
        <v>469570.75864023552</v>
      </c>
      <c r="AE2">
        <v>642487.42797138053</v>
      </c>
      <c r="AF2">
        <v>2.08889540080474E-6</v>
      </c>
      <c r="AG2">
        <v>19</v>
      </c>
      <c r="AH2">
        <v>581169.32958255988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1.1907000000000001</v>
      </c>
      <c r="E2">
        <v>83.98</v>
      </c>
      <c r="F2">
        <v>72.790000000000006</v>
      </c>
      <c r="G2">
        <v>9.75</v>
      </c>
      <c r="H2">
        <v>0.18</v>
      </c>
      <c r="I2">
        <v>448</v>
      </c>
      <c r="J2">
        <v>98.71</v>
      </c>
      <c r="K2">
        <v>39.72</v>
      </c>
      <c r="L2">
        <v>1</v>
      </c>
      <c r="M2">
        <v>446</v>
      </c>
      <c r="N2">
        <v>12.99</v>
      </c>
      <c r="O2">
        <v>12407.75</v>
      </c>
      <c r="P2">
        <v>614.83000000000004</v>
      </c>
      <c r="Q2">
        <v>6610.67</v>
      </c>
      <c r="R2">
        <v>952.95</v>
      </c>
      <c r="S2">
        <v>211.58</v>
      </c>
      <c r="T2">
        <v>362774.36</v>
      </c>
      <c r="U2">
        <v>0.22</v>
      </c>
      <c r="V2">
        <v>0.61</v>
      </c>
      <c r="W2">
        <v>19.29</v>
      </c>
      <c r="X2">
        <v>21.48</v>
      </c>
      <c r="Y2">
        <v>2</v>
      </c>
      <c r="Z2">
        <v>10</v>
      </c>
      <c r="AA2">
        <v>807.36586030352112</v>
      </c>
      <c r="AB2">
        <v>1104.6735885352091</v>
      </c>
      <c r="AC2">
        <v>999.24509166452754</v>
      </c>
      <c r="AD2">
        <v>807365.86030352116</v>
      </c>
      <c r="AE2">
        <v>1104673.588535209</v>
      </c>
      <c r="AF2">
        <v>1.9444100596755919E-6</v>
      </c>
      <c r="AG2">
        <v>18</v>
      </c>
      <c r="AH2">
        <v>999245.09166452754</v>
      </c>
    </row>
    <row r="3" spans="1:34" x14ac:dyDescent="0.25">
      <c r="A3">
        <v>1</v>
      </c>
      <c r="B3">
        <v>45</v>
      </c>
      <c r="C3" t="s">
        <v>34</v>
      </c>
      <c r="D3">
        <v>1.5658000000000001</v>
      </c>
      <c r="E3">
        <v>63.86</v>
      </c>
      <c r="F3">
        <v>58.63</v>
      </c>
      <c r="G3">
        <v>22.26</v>
      </c>
      <c r="H3">
        <v>0.35</v>
      </c>
      <c r="I3">
        <v>158</v>
      </c>
      <c r="J3">
        <v>99.95</v>
      </c>
      <c r="K3">
        <v>39.72</v>
      </c>
      <c r="L3">
        <v>2</v>
      </c>
      <c r="M3">
        <v>86</v>
      </c>
      <c r="N3">
        <v>13.24</v>
      </c>
      <c r="O3">
        <v>12561.45</v>
      </c>
      <c r="P3">
        <v>425.71</v>
      </c>
      <c r="Q3">
        <v>6609.71</v>
      </c>
      <c r="R3">
        <v>469.29</v>
      </c>
      <c r="S3">
        <v>211.58</v>
      </c>
      <c r="T3">
        <v>122393.59</v>
      </c>
      <c r="U3">
        <v>0.45</v>
      </c>
      <c r="V3">
        <v>0.76</v>
      </c>
      <c r="W3">
        <v>18.899999999999999</v>
      </c>
      <c r="X3">
        <v>7.34</v>
      </c>
      <c r="Y3">
        <v>2</v>
      </c>
      <c r="Z3">
        <v>10</v>
      </c>
      <c r="AA3">
        <v>480.31174508372658</v>
      </c>
      <c r="AB3">
        <v>657.18371948224365</v>
      </c>
      <c r="AC3">
        <v>594.46302765800078</v>
      </c>
      <c r="AD3">
        <v>480311.74508372659</v>
      </c>
      <c r="AE3">
        <v>657183.71948224364</v>
      </c>
      <c r="AF3">
        <v>2.5569474018980789E-6</v>
      </c>
      <c r="AG3">
        <v>14</v>
      </c>
      <c r="AH3">
        <v>594463.02765800082</v>
      </c>
    </row>
    <row r="4" spans="1:34" x14ac:dyDescent="0.25">
      <c r="A4">
        <v>2</v>
      </c>
      <c r="B4">
        <v>45</v>
      </c>
      <c r="C4" t="s">
        <v>34</v>
      </c>
      <c r="D4">
        <v>1.5821000000000001</v>
      </c>
      <c r="E4">
        <v>63.21</v>
      </c>
      <c r="F4">
        <v>58.18</v>
      </c>
      <c r="G4">
        <v>23.59</v>
      </c>
      <c r="H4">
        <v>0.52</v>
      </c>
      <c r="I4">
        <v>148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420.59</v>
      </c>
      <c r="Q4">
        <v>6611.3</v>
      </c>
      <c r="R4">
        <v>450.06</v>
      </c>
      <c r="S4">
        <v>211.58</v>
      </c>
      <c r="T4">
        <v>112826.37</v>
      </c>
      <c r="U4">
        <v>0.47</v>
      </c>
      <c r="V4">
        <v>0.77</v>
      </c>
      <c r="W4">
        <v>18.989999999999998</v>
      </c>
      <c r="X4">
        <v>6.89</v>
      </c>
      <c r="Y4">
        <v>2</v>
      </c>
      <c r="Z4">
        <v>10</v>
      </c>
      <c r="AA4">
        <v>472.73290369249059</v>
      </c>
      <c r="AB4">
        <v>646.81401433586984</v>
      </c>
      <c r="AC4">
        <v>585.0829926168243</v>
      </c>
      <c r="AD4">
        <v>472732.9036924906</v>
      </c>
      <c r="AE4">
        <v>646814.01433586981</v>
      </c>
      <c r="AF4">
        <v>2.5835652602777818E-6</v>
      </c>
      <c r="AG4">
        <v>14</v>
      </c>
      <c r="AH4">
        <v>585082.99261682434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2024-09-25T23:07:40Z</dcterms:created>
  <dcterms:modified xsi:type="dcterms:W3CDTF">2024-09-27T19:25:52Z</dcterms:modified>
</cp:coreProperties>
</file>