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enrico_abreu_xmobots_com_br/Documents/Área de Trabalho/Repositorios/simulador/resultados/Venda de Drone/Com SPAD 2 Drones/vel20/field_100ha_100ha_14%_12m_0_LM/"/>
    </mc:Choice>
  </mc:AlternateContent>
  <xr:revisionPtr revIDLastSave="267" documentId="11_31B0AEEED729CD0C1F2B70B625AEDB97B93C6B87" xr6:coauthVersionLast="47" xr6:coauthVersionMax="47" xr10:uidLastSave="{EA841DCB-8CB3-4266-B580-0468891FBCEA}"/>
  <bookViews>
    <workbookView xWindow="-120" yWindow="-120" windowWidth="29040" windowHeight="15840" xr2:uid="{00000000-000D-0000-FFFF-FFFF00000000}"/>
  </bookViews>
  <sheets>
    <sheet name="Resultados Geral" sheetId="23" r:id="rId1"/>
    <sheet name="RESULTADOS_18" sheetId="1" r:id="rId2"/>
    <sheet name="RESULTADOS_6" sheetId="2" r:id="rId3"/>
    <sheet name="RESULTADOS_4" sheetId="3" r:id="rId4"/>
    <sheet name="RESULTADOS_1" sheetId="4" r:id="rId5"/>
    <sheet name="RESULTADOS_12" sheetId="5" r:id="rId6"/>
    <sheet name="RESULTADOS_16" sheetId="6" r:id="rId7"/>
    <sheet name="RESULTADOS_0" sheetId="7" r:id="rId8"/>
    <sheet name="RESULTADOS_7" sheetId="8" r:id="rId9"/>
    <sheet name="RESULTADOS_10" sheetId="9" r:id="rId10"/>
    <sheet name="RESULTADOS_14" sheetId="10" r:id="rId11"/>
    <sheet name="RESULTADOS_5" sheetId="11" r:id="rId12"/>
    <sheet name="RESULTADOS_8" sheetId="12" r:id="rId13"/>
    <sheet name="RESULTADOS_3" sheetId="13" r:id="rId14"/>
    <sheet name="RESULTADOS_15" sheetId="14" r:id="rId15"/>
    <sheet name="RESULTADOS_2" sheetId="15" r:id="rId16"/>
    <sheet name="RESULTADOS_11" sheetId="16" r:id="rId17"/>
    <sheet name="RESULTADOS_13" sheetId="17" r:id="rId18"/>
    <sheet name="RESULTADOS_17" sheetId="18" r:id="rId19"/>
    <sheet name="RESULTADOS_9" sheetId="19" r:id="rId20"/>
    <sheet name="resultados" sheetId="20" r:id="rId21"/>
    <sheet name="gráficos" sheetId="21" r:id="rId22"/>
    <sheet name="hidden" sheetId="22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23" l="1"/>
  <c r="J20" i="23"/>
  <c r="I20" i="23"/>
  <c r="H20" i="23"/>
  <c r="G20" i="23"/>
  <c r="F20" i="23"/>
  <c r="D20" i="23"/>
  <c r="E20" i="23"/>
  <c r="C20" i="23"/>
  <c r="N19" i="23"/>
  <c r="J19" i="23"/>
  <c r="I19" i="23"/>
  <c r="H19" i="23"/>
  <c r="G19" i="23"/>
  <c r="F19" i="23"/>
  <c r="D19" i="23"/>
  <c r="E19" i="23"/>
  <c r="C19" i="23"/>
  <c r="N18" i="23"/>
  <c r="J18" i="23"/>
  <c r="I18" i="23"/>
  <c r="H18" i="23"/>
  <c r="G18" i="23"/>
  <c r="F18" i="23"/>
  <c r="D18" i="23"/>
  <c r="E18" i="23"/>
  <c r="C18" i="23"/>
  <c r="N17" i="23"/>
  <c r="J17" i="23"/>
  <c r="I17" i="23"/>
  <c r="H17" i="23"/>
  <c r="G17" i="23"/>
  <c r="F17" i="23"/>
  <c r="D17" i="23"/>
  <c r="E17" i="23"/>
  <c r="C17" i="23"/>
  <c r="N16" i="23"/>
  <c r="J16" i="23"/>
  <c r="I16" i="23"/>
  <c r="H16" i="23"/>
  <c r="G16" i="23"/>
  <c r="F16" i="23"/>
  <c r="D16" i="23"/>
  <c r="E16" i="23"/>
  <c r="C16" i="23"/>
  <c r="N15" i="23"/>
  <c r="J15" i="23"/>
  <c r="I15" i="23"/>
  <c r="H15" i="23"/>
  <c r="G15" i="23"/>
  <c r="F15" i="23"/>
  <c r="D15" i="23"/>
  <c r="E15" i="23"/>
  <c r="C15" i="23"/>
  <c r="N14" i="23"/>
  <c r="J14" i="23"/>
  <c r="I14" i="23"/>
  <c r="H14" i="23"/>
  <c r="G14" i="23"/>
  <c r="F14" i="23"/>
  <c r="D14" i="23"/>
  <c r="E14" i="23"/>
  <c r="C14" i="23"/>
  <c r="N13" i="23"/>
  <c r="J13" i="23"/>
  <c r="I13" i="23"/>
  <c r="H13" i="23"/>
  <c r="G13" i="23"/>
  <c r="F13" i="23"/>
  <c r="D13" i="23"/>
  <c r="E13" i="23"/>
  <c r="C13" i="23"/>
  <c r="N12" i="23"/>
  <c r="J12" i="23"/>
  <c r="I12" i="23"/>
  <c r="H12" i="23"/>
  <c r="G12" i="23"/>
  <c r="F12" i="23"/>
  <c r="D12" i="23"/>
  <c r="E12" i="23"/>
  <c r="C12" i="23"/>
  <c r="N11" i="23"/>
  <c r="J11" i="23"/>
  <c r="I11" i="23"/>
  <c r="H11" i="23"/>
  <c r="G11" i="23"/>
  <c r="F11" i="23"/>
  <c r="D11" i="23"/>
  <c r="E11" i="23"/>
  <c r="C11" i="23"/>
  <c r="N10" i="23"/>
  <c r="J10" i="23"/>
  <c r="I10" i="23"/>
  <c r="H10" i="23"/>
  <c r="G10" i="23"/>
  <c r="F10" i="23"/>
  <c r="D10" i="23"/>
  <c r="E10" i="23"/>
  <c r="C10" i="23"/>
  <c r="N9" i="23"/>
  <c r="J9" i="23"/>
  <c r="I9" i="23"/>
  <c r="H9" i="23"/>
  <c r="G9" i="23"/>
  <c r="F9" i="23"/>
  <c r="D9" i="23"/>
  <c r="E9" i="23"/>
  <c r="C9" i="23"/>
  <c r="N8" i="23"/>
  <c r="J8" i="23"/>
  <c r="I8" i="23"/>
  <c r="H8" i="23"/>
  <c r="G8" i="23"/>
  <c r="F8" i="23"/>
  <c r="D8" i="23"/>
  <c r="E8" i="23"/>
  <c r="C8" i="23"/>
  <c r="N7" i="23"/>
  <c r="J7" i="23"/>
  <c r="I7" i="23"/>
  <c r="H7" i="23"/>
  <c r="G7" i="23"/>
  <c r="F7" i="23"/>
  <c r="D7" i="23"/>
  <c r="E7" i="23"/>
  <c r="C7" i="23"/>
  <c r="N6" i="23"/>
  <c r="J6" i="23"/>
  <c r="I6" i="23"/>
  <c r="H6" i="23"/>
  <c r="G6" i="23"/>
  <c r="F6" i="23"/>
  <c r="D6" i="23"/>
  <c r="E6" i="23"/>
  <c r="C6" i="23"/>
  <c r="N5" i="23"/>
  <c r="J5" i="23"/>
  <c r="I5" i="23"/>
  <c r="H5" i="23"/>
  <c r="G5" i="23"/>
  <c r="F5" i="23"/>
  <c r="D5" i="23"/>
  <c r="E5" i="23"/>
  <c r="C5" i="23"/>
  <c r="N4" i="23"/>
  <c r="J4" i="23"/>
  <c r="I4" i="23"/>
  <c r="H4" i="23"/>
  <c r="G4" i="23"/>
  <c r="F4" i="23"/>
  <c r="D4" i="23"/>
  <c r="E4" i="23"/>
  <c r="C4" i="23"/>
  <c r="N3" i="23"/>
  <c r="J3" i="23"/>
  <c r="I3" i="23"/>
  <c r="H3" i="23"/>
  <c r="G3" i="23"/>
  <c r="F3" i="23"/>
  <c r="D3" i="23"/>
  <c r="E3" i="23"/>
  <c r="C3" i="23"/>
  <c r="N2" i="23"/>
  <c r="J2" i="23"/>
  <c r="I2" i="23"/>
  <c r="H2" i="23"/>
  <c r="G2" i="23"/>
  <c r="F2" i="23"/>
  <c r="D2" i="23"/>
  <c r="E2" i="23"/>
  <c r="C2" i="23"/>
  <c r="C39" i="21"/>
  <c r="B39" i="21"/>
  <c r="A39" i="21"/>
  <c r="C38" i="21"/>
  <c r="B38" i="21"/>
  <c r="A38" i="21"/>
  <c r="C37" i="21"/>
  <c r="B37" i="21"/>
  <c r="A37" i="21"/>
  <c r="C36" i="21"/>
  <c r="B36" i="21"/>
  <c r="A36" i="21"/>
  <c r="C35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</calcChain>
</file>

<file path=xl/sharedStrings.xml><?xml version="1.0" encoding="utf-8"?>
<sst xmlns="http://schemas.openxmlformats.org/spreadsheetml/2006/main" count="802" uniqueCount="70">
  <si>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</si>
  <si>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</si>
  <si>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</si>
  <si>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</si>
  <si>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</si>
  <si>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</si>
  <si>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</si>
  <si>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</si>
  <si>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</si>
  <si>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</si>
  <si>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</si>
  <si>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</si>
  <si>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</si>
  <si>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</si>
  <si>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</si>
  <si>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</si>
  <si>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</si>
  <si>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</si>
  <si>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</si>
  <si>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</si>
  <si>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</si>
  <si>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</si>
  <si>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</si>
  <si>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</si>
  <si>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</si>
  <si>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</si>
  <si>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>Preço Total por ha Simples [R$/ha]</t>
  </si>
  <si>
    <t>Preço Total por ha Presumido [R$/ha]</t>
  </si>
  <si>
    <t>Preço Total por ha Real [R$/ha]</t>
  </si>
  <si>
    <t>Preço Total Simples [R$]</t>
  </si>
  <si>
    <t>Preço Total Presumido [R$]</t>
  </si>
  <si>
    <t>Prod CAPEX [ha/h/R$]</t>
  </si>
  <si>
    <t>Dias Trabalhados</t>
  </si>
  <si>
    <t>Preço Total Real [R$]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</si>
  <si>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</si>
  <si>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</si>
  <si>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</si>
  <si>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</si>
  <si>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</si>
  <si>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</si>
  <si>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</si>
  <si>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</si>
  <si>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</si>
  <si>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</si>
  <si>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</si>
  <si>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</si>
  <si>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</si>
  <si>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</si>
  <si>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Prod CAPEX [ha/R$]</t>
  </si>
  <si>
    <t>Tempo por voo médio [min]</t>
  </si>
  <si>
    <t>Preço total [R$]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</si>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</sst>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  <a:prstDash val="solid"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F24-46A2-977C-5E571512CF77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F24-46A2-977C-5E571512CF77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F24-46A2-977C-5E571512CF77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F24-46A2-977C-5E571512CF77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F24-46A2-977C-5E571512CF77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F24-46A2-977C-5E571512CF77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F24-46A2-977C-5E571512CF77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CF24-46A2-977C-5E571512CF77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CF24-46A2-977C-5E571512CF77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CF24-46A2-977C-5E571512CF77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CF24-46A2-977C-5E571512CF77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CF24-46A2-977C-5E571512CF77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CF24-46A2-977C-5E571512CF77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CF24-46A2-977C-5E571512CF77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CF24-46A2-977C-5E571512CF77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CF24-46A2-977C-5E571512CF77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CF24-46A2-977C-5E571512CF77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CF24-46A2-977C-5E571512CF77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CF24-46A2-977C-5E571512CF77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CF24-46A2-977C-5E571512CF77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CF24-46A2-977C-5E571512CF77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CF24-46A2-977C-5E571512CF77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CF24-46A2-977C-5E571512CF77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CF24-46A2-977C-5E571512CF77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CF24-46A2-977C-5E571512CF77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CF24-46A2-977C-5E571512CF77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CF24-46A2-977C-5E571512CF77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CF24-46A2-977C-5E571512CF77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CF24-46A2-977C-5E571512CF77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CF24-46A2-977C-5E571512CF77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CF24-46A2-977C-5E571512CF77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CF24-46A2-977C-5E571512CF77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CF24-46A2-977C-5E571512CF77}"/>
              </c:ext>
            </c:extLst>
          </c:dPt>
          <c:xVal>
            <c:numRef>
              <c:f>gráficos!$A$7:$A$39</c:f>
              <c:numCache>
                <c:formatCode>General</c:formatCode>
                <c:ptCount val="3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</c:numCache>
            </c:numRef>
          </c:xVal>
          <c:yVal>
            <c:numRef>
              <c:f>gráficos!$B$7:$B$39</c:f>
              <c:numCache>
                <c:formatCode>General</c:formatCode>
                <c:ptCount val="3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CF24-46A2-977C-5E571512C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1ABCD-669E-4FCF-AA6A-4178CAE5EB6A}">
  <dimension ref="A1:T20"/>
  <sheetViews>
    <sheetView tabSelected="1" workbookViewId="0"/>
  </sheetViews>
  <sheetFormatPr defaultRowHeight="15" x14ac:dyDescent="0.25"/>
  <sheetData>
    <row r="1" spans="1:20" x14ac:dyDescent="0.25">
      <c r="B1" t="s">
        <v>41</v>
      </c>
      <c r="C1" t="s">
        <v>1</v>
      </c>
      <c r="D1" t="s">
        <v>42</v>
      </c>
      <c r="E1" t="s">
        <v>43</v>
      </c>
      <c r="F1" t="s">
        <v>5</v>
      </c>
      <c r="G1" t="s">
        <v>44</v>
      </c>
      <c r="H1" t="s">
        <v>48</v>
      </c>
      <c r="I1" t="s">
        <v>28</v>
      </c>
      <c r="J1" t="s">
        <v>49</v>
      </c>
      <c r="K1" t="s">
        <v>46</v>
      </c>
      <c r="L1" t="s">
        <v>45</v>
      </c>
      <c r="M1" t="s">
        <v>47</v>
      </c>
      <c r="N1" t="s">
        <v>50</v>
      </c>
    </row>
    <row r="2" spans="1:20" x14ac:dyDescent="0.25">
      <c r="A2" t="s">
        <v>51</v>
      </c>
      <c r="B2">
        <v>1.6783999999999999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793</v>
      </c>
      <c r="F2">
        <f>_xlfn.XLOOKUP(B2,RESULTADOS_0!D:D,RESULTADOS_0!F:F,0,0,1)</f>
        <v>49.12</v>
      </c>
      <c r="G2">
        <f>_xlfn.XLOOKUP(B2,RESULTADOS_0!D:D,RESULTADOS_0!M:M,0,0,1)</f>
        <v>0</v>
      </c>
      <c r="H2">
        <f>_xlfn.XLOOKUP(B2,RESULTADOS_0!D:D,RESULTADOS_0!AF:AF,0,0,1)</f>
        <v>3.1977399130889052E-6</v>
      </c>
      <c r="I2">
        <f>_xlfn.XLOOKUP(B2,RESULTADOS_0!D:D,RESULTADOS_0!AC:AC,0,0,1)</f>
        <v>276.72255828559662</v>
      </c>
      <c r="J2">
        <f>_xlfn.XLOOKUP(B2,RESULTADOS_0!D:D,RESULTADOS_0!G:G,0,0,1)</f>
        <v>3.72</v>
      </c>
      <c r="K2">
        <v>1.6783999999999997</v>
      </c>
      <c r="L2">
        <v>100</v>
      </c>
      <c r="M2">
        <v>14</v>
      </c>
      <c r="N2">
        <f>_xlfn.XLOOKUP(B2,RESULTADOS_0!D:D,RESULTADOS_0!AH:AH,0,0,1)</f>
        <v>276722.55828559661</v>
      </c>
      <c r="T2">
        <v>20</v>
      </c>
    </row>
    <row r="3" spans="1:20" x14ac:dyDescent="0.25">
      <c r="A3" t="s">
        <v>52</v>
      </c>
      <c r="B3">
        <v>2.2521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530</v>
      </c>
      <c r="F3">
        <f>_xlfn.XLOOKUP(B3,RESULTADOS_1!D:D,RESULTADOS_1!F:F,0,0,1)</f>
        <v>36.81</v>
      </c>
      <c r="G3">
        <f>_xlfn.XLOOKUP(B3,RESULTADOS_1!D:D,RESULTADOS_1!M:M,0,0,1)</f>
        <v>0</v>
      </c>
      <c r="H3">
        <f>_xlfn.XLOOKUP(B3,RESULTADOS_1!D:D,RESULTADOS_1!AF:AF,0,0,1)</f>
        <v>4.1436618120907611E-6</v>
      </c>
      <c r="I3">
        <f>_xlfn.XLOOKUP(B3,RESULTADOS_1!D:D,RESULTADOS_1!AC:AC,0,0,1)</f>
        <v>207.14273506799151</v>
      </c>
      <c r="J3">
        <f>_xlfn.XLOOKUP(B3,RESULTADOS_1!D:D,RESULTADOS_1!G:G,0,0,1)</f>
        <v>4.17</v>
      </c>
      <c r="K3">
        <v>2.2521</v>
      </c>
      <c r="N3">
        <f>_xlfn.XLOOKUP(B3,RESULTADOS_1!D:D,RESULTADOS_1!AH:AH,0,0,1)</f>
        <v>207142.73506799151</v>
      </c>
    </row>
    <row r="4" spans="1:20" x14ac:dyDescent="0.25">
      <c r="A4" t="s">
        <v>53</v>
      </c>
      <c r="B4">
        <v>2.6842999999999999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398</v>
      </c>
      <c r="F4">
        <f>_xlfn.XLOOKUP(B4,RESULTADOS_2!D:D,RESULTADOS_2!F:F,0,0,1)</f>
        <v>30.64</v>
      </c>
      <c r="G4">
        <f>_xlfn.XLOOKUP(B4,RESULTADOS_2!D:D,RESULTADOS_2!M:M,0,0,1)</f>
        <v>0</v>
      </c>
      <c r="H4">
        <f>_xlfn.XLOOKUP(B4,RESULTADOS_2!D:D,RESULTADOS_2!AF:AF,0,0,1)</f>
        <v>4.8045363985607024E-6</v>
      </c>
      <c r="I4">
        <f>_xlfn.XLOOKUP(B4,RESULTADOS_2!D:D,RESULTADOS_2!AC:AC,0,0,1)</f>
        <v>168.8162380104169</v>
      </c>
      <c r="J4">
        <f>_xlfn.XLOOKUP(B4,RESULTADOS_2!D:D,RESULTADOS_2!G:G,0,0,1)</f>
        <v>4.62</v>
      </c>
      <c r="K4">
        <v>2.6842999999999999</v>
      </c>
      <c r="N4">
        <f>_xlfn.XLOOKUP(B4,RESULTADOS_2!D:D,RESULTADOS_2!AH:AH,0,0,1)</f>
        <v>168816.23801041691</v>
      </c>
    </row>
    <row r="5" spans="1:20" x14ac:dyDescent="0.25">
      <c r="A5" t="s">
        <v>54</v>
      </c>
      <c r="B5">
        <v>3.0154999999999998</v>
      </c>
      <c r="C5">
        <f>_xlfn.XLOOKUP(B5,RESULTADOS_3!D:D,RESULTADOS_3!B:B,0,0,1)</f>
        <v>25</v>
      </c>
      <c r="D5">
        <f>_xlfn.XLOOKUP(B5,RESULTADOS_3!D:D,RESULTADOS_3!L:L,0,0,1)</f>
        <v>1</v>
      </c>
      <c r="E5">
        <f>_xlfn.XLOOKUP(B5,RESULTADOS_3!D:D,RESULTADOS_3!I:I,0,0,1)</f>
        <v>319</v>
      </c>
      <c r="F5">
        <f>_xlfn.XLOOKUP(B5,RESULTADOS_3!D:D,RESULTADOS_3!F:F,0,0,1)</f>
        <v>26.94</v>
      </c>
      <c r="G5">
        <f>_xlfn.XLOOKUP(B5,RESULTADOS_3!D:D,RESULTADOS_3!M:M,0,0,1)</f>
        <v>0</v>
      </c>
      <c r="H5">
        <f>_xlfn.XLOOKUP(B5,RESULTADOS_3!D:D,RESULTADOS_3!AF:AF,0,0,1)</f>
        <v>5.2740236998951769E-6</v>
      </c>
      <c r="I5">
        <f>_xlfn.XLOOKUP(B5,RESULTADOS_3!D:D,RESULTADOS_3!AC:AC,0,0,1)</f>
        <v>148.6675921517292</v>
      </c>
      <c r="J5">
        <f>_xlfn.XLOOKUP(B5,RESULTADOS_3!D:D,RESULTADOS_3!G:G,0,0,1)</f>
        <v>5.07</v>
      </c>
      <c r="K5">
        <v>3.0155000000000003</v>
      </c>
      <c r="N5">
        <f>_xlfn.XLOOKUP(B5,RESULTADOS_3!D:D,RESULTADOS_3!AH:AH,0,0,1)</f>
        <v>148667.59215172919</v>
      </c>
    </row>
    <row r="6" spans="1:20" x14ac:dyDescent="0.25">
      <c r="A6" t="s">
        <v>55</v>
      </c>
      <c r="B6">
        <v>3.2839999999999998</v>
      </c>
      <c r="C6">
        <f>_xlfn.XLOOKUP(B6,RESULTADOS_4!D:D,RESULTADOS_4!B:B,0,0,1)</f>
        <v>30</v>
      </c>
      <c r="D6">
        <f>_xlfn.XLOOKUP(B6,RESULTADOS_4!D:D,RESULTADOS_4!L:L,0,0,1)</f>
        <v>1</v>
      </c>
      <c r="E6">
        <f>_xlfn.XLOOKUP(B6,RESULTADOS_4!D:D,RESULTADOS_4!I:I,0,0,1)</f>
        <v>266</v>
      </c>
      <c r="F6">
        <f>_xlfn.XLOOKUP(B6,RESULTADOS_4!D:D,RESULTADOS_4!F:F,0,0,1)</f>
        <v>24.47</v>
      </c>
      <c r="G6">
        <f>_xlfn.XLOOKUP(B6,RESULTADOS_4!D:D,RESULTADOS_4!M:M,0,0,1)</f>
        <v>0</v>
      </c>
      <c r="H6">
        <f>_xlfn.XLOOKUP(B6,RESULTADOS_4!D:D,RESULTADOS_4!AF:AF,0,0,1)</f>
        <v>5.6295879359765894E-6</v>
      </c>
      <c r="I6">
        <f>_xlfn.XLOOKUP(B6,RESULTADOS_4!D:D,RESULTADOS_4!AC:AC,0,0,1)</f>
        <v>142.08745995662551</v>
      </c>
      <c r="J6">
        <f>_xlfn.XLOOKUP(B6,RESULTADOS_4!D:D,RESULTADOS_4!G:G,0,0,1)</f>
        <v>5.52</v>
      </c>
      <c r="K6">
        <v>3.2839999999999998</v>
      </c>
      <c r="N6">
        <f>_xlfn.XLOOKUP(B6,RESULTADOS_4!D:D,RESULTADOS_4!AH:AH,0,0,1)</f>
        <v>142087.45995662551</v>
      </c>
    </row>
    <row r="7" spans="1:20" x14ac:dyDescent="0.25">
      <c r="A7" t="s">
        <v>56</v>
      </c>
      <c r="B7">
        <v>3.5005000000000002</v>
      </c>
      <c r="C7">
        <f>_xlfn.XLOOKUP(B7,RESULTADOS_5!D:D,RESULTADOS_5!B:B,0,0,1)</f>
        <v>35</v>
      </c>
      <c r="D7">
        <f>_xlfn.XLOOKUP(B7,RESULTADOS_5!D:D,RESULTADOS_5!L:L,0,0,1)</f>
        <v>1</v>
      </c>
      <c r="E7">
        <f>_xlfn.XLOOKUP(B7,RESULTADOS_5!D:D,RESULTADOS_5!I:I,0,0,1)</f>
        <v>229</v>
      </c>
      <c r="F7">
        <f>_xlfn.XLOOKUP(B7,RESULTADOS_5!D:D,RESULTADOS_5!F:F,0,0,1)</f>
        <v>22.73</v>
      </c>
      <c r="G7">
        <f>_xlfn.XLOOKUP(B7,RESULTADOS_5!D:D,RESULTADOS_5!M:M,0,0,1)</f>
        <v>0</v>
      </c>
      <c r="H7">
        <f>_xlfn.XLOOKUP(B7,RESULTADOS_5!D:D,RESULTADOS_5!AF:AF,0,0,1)</f>
        <v>5.894828016129479E-6</v>
      </c>
      <c r="I7">
        <f>_xlfn.XLOOKUP(B7,RESULTADOS_5!D:D,RESULTADOS_5!AC:AC,0,0,1)</f>
        <v>128.34139434773161</v>
      </c>
      <c r="J7">
        <f>_xlfn.XLOOKUP(B7,RESULTADOS_5!D:D,RESULTADOS_5!G:G,0,0,1)</f>
        <v>5.96</v>
      </c>
      <c r="K7">
        <v>3.5005000000000002</v>
      </c>
      <c r="N7">
        <f>_xlfn.XLOOKUP(B7,RESULTADOS_5!D:D,RESULTADOS_5!AH:AH,0,0,1)</f>
        <v>128341.3943477315</v>
      </c>
    </row>
    <row r="8" spans="1:20" x14ac:dyDescent="0.25">
      <c r="A8" t="s">
        <v>57</v>
      </c>
      <c r="B8">
        <v>3.6892999999999998</v>
      </c>
      <c r="C8">
        <f>_xlfn.XLOOKUP(B8,RESULTADOS_6!D:D,RESULTADOS_6!B:B,0,0,1)</f>
        <v>40</v>
      </c>
      <c r="D8">
        <f>_xlfn.XLOOKUP(B8,RESULTADOS_6!D:D,RESULTADOS_6!L:L,0,0,1)</f>
        <v>2</v>
      </c>
      <c r="E8">
        <f>_xlfn.XLOOKUP(B8,RESULTADOS_6!D:D,RESULTADOS_6!I:I,0,0,1)</f>
        <v>200</v>
      </c>
      <c r="F8">
        <f>_xlfn.XLOOKUP(B8,RESULTADOS_6!D:D,RESULTADOS_6!F:F,0,0,1)</f>
        <v>21.39</v>
      </c>
      <c r="G8">
        <f>_xlfn.XLOOKUP(B8,RESULTADOS_6!D:D,RESULTADOS_6!M:M,0,0,1)</f>
        <v>0</v>
      </c>
      <c r="H8">
        <f>_xlfn.XLOOKUP(B8,RESULTADOS_6!D:D,RESULTADOS_6!AF:AF,0,0,1)</f>
        <v>6.1137301345314656E-6</v>
      </c>
      <c r="I8">
        <f>_xlfn.XLOOKUP(B8,RESULTADOS_6!D:D,RESULTADOS_6!AC:AC,0,0,1)</f>
        <v>125.9307460102354</v>
      </c>
      <c r="J8">
        <f>_xlfn.XLOOKUP(B8,RESULTADOS_6!D:D,RESULTADOS_6!G:G,0,0,1)</f>
        <v>6.42</v>
      </c>
      <c r="K8">
        <v>3.6893000000000002</v>
      </c>
      <c r="N8">
        <f>_xlfn.XLOOKUP(B8,RESULTADOS_6!D:D,RESULTADOS_6!AH:AH,0,0,1)</f>
        <v>125930.74601023539</v>
      </c>
    </row>
    <row r="9" spans="1:20" x14ac:dyDescent="0.25">
      <c r="A9" t="s">
        <v>58</v>
      </c>
      <c r="B9">
        <v>3.8445999999999998</v>
      </c>
      <c r="C9">
        <f>_xlfn.XLOOKUP(B9,RESULTADOS_7!D:D,RESULTADOS_7!B:B,0,0,1)</f>
        <v>45</v>
      </c>
      <c r="D9">
        <f>_xlfn.XLOOKUP(B9,RESULTADOS_7!D:D,RESULTADOS_7!L:L,0,0,1)</f>
        <v>2</v>
      </c>
      <c r="E9">
        <f>_xlfn.XLOOKUP(B9,RESULTADOS_7!D:D,RESULTADOS_7!I:I,0,0,1)</f>
        <v>178</v>
      </c>
      <c r="F9">
        <f>_xlfn.XLOOKUP(B9,RESULTADOS_7!D:D,RESULTADOS_7!F:F,0,0,1)</f>
        <v>20.36</v>
      </c>
      <c r="G9">
        <f>_xlfn.XLOOKUP(B9,RESULTADOS_7!D:D,RESULTADOS_7!M:M,0,0,1)</f>
        <v>0</v>
      </c>
      <c r="H9">
        <f>_xlfn.XLOOKUP(B9,RESULTADOS_7!D:D,RESULTADOS_7!AF:AF,0,0,1)</f>
        <v>6.2782219832273302E-6</v>
      </c>
      <c r="I9">
        <f>_xlfn.XLOOKUP(B9,RESULTADOS_7!D:D,RESULTADOS_7!AC:AC,0,0,1)</f>
        <v>124.01316109355869</v>
      </c>
      <c r="J9">
        <f>_xlfn.XLOOKUP(B9,RESULTADOS_7!D:D,RESULTADOS_7!G:G,0,0,1)</f>
        <v>6.86</v>
      </c>
      <c r="K9">
        <v>3.8445999999999998</v>
      </c>
      <c r="N9">
        <f>_xlfn.XLOOKUP(B9,RESULTADOS_7!D:D,RESULTADOS_7!AH:AH,0,0,1)</f>
        <v>124013.16109355869</v>
      </c>
    </row>
    <row r="10" spans="1:20" x14ac:dyDescent="0.25">
      <c r="A10" t="s">
        <v>59</v>
      </c>
      <c r="B10">
        <v>3.9748999999999999</v>
      </c>
      <c r="C10">
        <f>_xlfn.XLOOKUP(B10,RESULTADOS_8!D:D,RESULTADOS_8!B:B,0,0,1)</f>
        <v>50</v>
      </c>
      <c r="D10">
        <f>_xlfn.XLOOKUP(B10,RESULTADOS_8!D:D,RESULTADOS_8!L:L,0,0,1)</f>
        <v>2</v>
      </c>
      <c r="E10">
        <f>_xlfn.XLOOKUP(B10,RESULTADOS_8!D:D,RESULTADOS_8!I:I,0,0,1)</f>
        <v>161</v>
      </c>
      <c r="F10">
        <f>_xlfn.XLOOKUP(B10,RESULTADOS_8!D:D,RESULTADOS_8!F:F,0,0,1)</f>
        <v>19.54</v>
      </c>
      <c r="G10">
        <f>_xlfn.XLOOKUP(B10,RESULTADOS_8!D:D,RESULTADOS_8!M:M,0,0,1)</f>
        <v>0</v>
      </c>
      <c r="H10">
        <f>_xlfn.XLOOKUP(B10,RESULTADOS_8!D:D,RESULTADOS_8!AF:AF,0,0,1)</f>
        <v>6.4036654227360872E-6</v>
      </c>
      <c r="I10">
        <f>_xlfn.XLOOKUP(B10,RESULTADOS_8!D:D,RESULTADOS_8!AC:AC,0,0,1)</f>
        <v>122.8030951525232</v>
      </c>
      <c r="J10">
        <f>_xlfn.XLOOKUP(B10,RESULTADOS_8!D:D,RESULTADOS_8!G:G,0,0,1)</f>
        <v>7.28</v>
      </c>
      <c r="K10">
        <v>3.9748999999999999</v>
      </c>
      <c r="N10">
        <f>_xlfn.XLOOKUP(B10,RESULTADOS_8!D:D,RESULTADOS_8!AH:AH,0,0,1)</f>
        <v>122803.09515252319</v>
      </c>
    </row>
    <row r="11" spans="1:20" x14ac:dyDescent="0.25">
      <c r="A11" t="s">
        <v>60</v>
      </c>
      <c r="B11">
        <v>4.0945999999999998</v>
      </c>
      <c r="C11">
        <f>_xlfn.XLOOKUP(B11,RESULTADOS_9!D:D,RESULTADOS_9!B:B,0,0,1)</f>
        <v>55</v>
      </c>
      <c r="D11">
        <f>_xlfn.XLOOKUP(B11,RESULTADOS_9!D:D,RESULTADOS_9!L:L,0,0,1)</f>
        <v>2</v>
      </c>
      <c r="E11">
        <f>_xlfn.XLOOKUP(B11,RESULTADOS_9!D:D,RESULTADOS_9!I:I,0,0,1)</f>
        <v>146</v>
      </c>
      <c r="F11">
        <f>_xlfn.XLOOKUP(B11,RESULTADOS_9!D:D,RESULTADOS_9!F:F,0,0,1)</f>
        <v>18.850000000000001</v>
      </c>
      <c r="G11">
        <f>_xlfn.XLOOKUP(B11,RESULTADOS_9!D:D,RESULTADOS_9!M:M,0,0,1)</f>
        <v>0</v>
      </c>
      <c r="H11">
        <f>_xlfn.XLOOKUP(B11,RESULTADOS_9!D:D,RESULTADOS_9!AF:AF,0,0,1)</f>
        <v>6.513947264635854E-6</v>
      </c>
      <c r="I11">
        <f>_xlfn.XLOOKUP(B11,RESULTADOS_9!D:D,RESULTADOS_9!AC:AC,0,0,1)</f>
        <v>121.8997215345324</v>
      </c>
      <c r="J11">
        <f>_xlfn.XLOOKUP(B11,RESULTADOS_9!D:D,RESULTADOS_9!G:G,0,0,1)</f>
        <v>7.75</v>
      </c>
      <c r="K11">
        <v>4.0945999999999998</v>
      </c>
      <c r="N11">
        <f>_xlfn.XLOOKUP(B11,RESULTADOS_9!D:D,RESULTADOS_9!AH:AH,0,0,1)</f>
        <v>121899.72153453249</v>
      </c>
    </row>
    <row r="12" spans="1:20" x14ac:dyDescent="0.25">
      <c r="A12" t="s">
        <v>61</v>
      </c>
      <c r="B12">
        <v>4.1902999999999997</v>
      </c>
      <c r="C12">
        <f>_xlfn.XLOOKUP(B12,RESULTADOS_10!D:D,RESULTADOS_10!B:B,0,0,1)</f>
        <v>60</v>
      </c>
      <c r="D12">
        <f>_xlfn.XLOOKUP(B12,RESULTADOS_10!D:D,RESULTADOS_10!L:L,0,0,1)</f>
        <v>2</v>
      </c>
      <c r="E12">
        <f>_xlfn.XLOOKUP(B12,RESULTADOS_10!D:D,RESULTADOS_10!I:I,0,0,1)</f>
        <v>134</v>
      </c>
      <c r="F12">
        <f>_xlfn.XLOOKUP(B12,RESULTADOS_10!D:D,RESULTADOS_10!F:F,0,0,1)</f>
        <v>18.309999999999999</v>
      </c>
      <c r="G12">
        <f>_xlfn.XLOOKUP(B12,RESULTADOS_10!D:D,RESULTADOS_10!M:M,0,0,1)</f>
        <v>0</v>
      </c>
      <c r="H12">
        <f>_xlfn.XLOOKUP(B12,RESULTADOS_10!D:D,RESULTADOS_10!AF:AF,0,0,1)</f>
        <v>6.5881007753101077E-6</v>
      </c>
      <c r="I12">
        <f>_xlfn.XLOOKUP(B12,RESULTADOS_10!D:D,RESULTADOS_10!AC:AC,0,0,1)</f>
        <v>111.4161653997852</v>
      </c>
      <c r="J12">
        <f>_xlfn.XLOOKUP(B12,RESULTADOS_10!D:D,RESULTADOS_10!G:G,0,0,1)</f>
        <v>8.1999999999999993</v>
      </c>
      <c r="K12">
        <v>4.1902999999999997</v>
      </c>
      <c r="N12">
        <f>_xlfn.XLOOKUP(B12,RESULTADOS_10!D:D,RESULTADOS_10!AH:AH,0,0,1)</f>
        <v>111416.1653997852</v>
      </c>
    </row>
    <row r="13" spans="1:20" x14ac:dyDescent="0.25">
      <c r="A13" t="s">
        <v>62</v>
      </c>
      <c r="B13">
        <v>4.2821999999999996</v>
      </c>
      <c r="C13">
        <f>_xlfn.XLOOKUP(B13,RESULTADOS_11!D:D,RESULTADOS_11!B:B,0,0,1)</f>
        <v>65</v>
      </c>
      <c r="D13">
        <f>_xlfn.XLOOKUP(B13,RESULTADOS_11!D:D,RESULTADOS_11!L:L,0,0,1)</f>
        <v>2</v>
      </c>
      <c r="E13">
        <f>_xlfn.XLOOKUP(B13,RESULTADOS_11!D:D,RESULTADOS_11!I:I,0,0,1)</f>
        <v>124</v>
      </c>
      <c r="F13">
        <f>_xlfn.XLOOKUP(B13,RESULTADOS_11!D:D,RESULTADOS_11!F:F,0,0,1)</f>
        <v>17.8</v>
      </c>
      <c r="G13">
        <f>_xlfn.XLOOKUP(B13,RESULTADOS_11!D:D,RESULTADOS_11!M:M,0,0,1)</f>
        <v>0</v>
      </c>
      <c r="H13">
        <f>_xlfn.XLOOKUP(B13,RESULTADOS_11!D:D,RESULTADOS_11!AF:AF,0,0,1)</f>
        <v>6.6583767509739399E-6</v>
      </c>
      <c r="I13">
        <f>_xlfn.XLOOKUP(B13,RESULTADOS_11!D:D,RESULTADOS_11!AC:AC,0,0,1)</f>
        <v>110.99484539273151</v>
      </c>
      <c r="J13">
        <f>_xlfn.XLOOKUP(B13,RESULTADOS_11!D:D,RESULTADOS_11!G:G,0,0,1)</f>
        <v>8.61</v>
      </c>
      <c r="K13">
        <v>4.2821999999999996</v>
      </c>
      <c r="N13">
        <f>_xlfn.XLOOKUP(B13,RESULTADOS_11!D:D,RESULTADOS_11!AH:AH,0,0,1)</f>
        <v>110994.8453927315</v>
      </c>
    </row>
    <row r="14" spans="1:20" x14ac:dyDescent="0.25">
      <c r="A14" t="s">
        <v>63</v>
      </c>
      <c r="B14">
        <v>4.3593000000000002</v>
      </c>
      <c r="C14">
        <f>_xlfn.XLOOKUP(B14,RESULTADOS_12!D:D,RESULTADOS_12!B:B,0,0,1)</f>
        <v>70</v>
      </c>
      <c r="D14">
        <f>_xlfn.XLOOKUP(B14,RESULTADOS_12!D:D,RESULTADOS_12!L:L,0,0,1)</f>
        <v>2</v>
      </c>
      <c r="E14">
        <f>_xlfn.XLOOKUP(B14,RESULTADOS_12!D:D,RESULTADOS_12!I:I,0,0,1)</f>
        <v>115</v>
      </c>
      <c r="F14">
        <f>_xlfn.XLOOKUP(B14,RESULTADOS_12!D:D,RESULTADOS_12!F:F,0,0,1)</f>
        <v>17.39</v>
      </c>
      <c r="G14">
        <f>_xlfn.XLOOKUP(B14,RESULTADOS_12!D:D,RESULTADOS_12!M:M,0,0,1)</f>
        <v>0</v>
      </c>
      <c r="H14">
        <f>_xlfn.XLOOKUP(B14,RESULTADOS_12!D:D,RESULTADOS_12!AF:AF,0,0,1)</f>
        <v>6.7076433526348653E-6</v>
      </c>
      <c r="I14">
        <f>_xlfn.XLOOKUP(B14,RESULTADOS_12!D:D,RESULTADOS_12!AC:AC,0,0,1)</f>
        <v>110.8949965809467</v>
      </c>
      <c r="J14">
        <f>_xlfn.XLOOKUP(B14,RESULTADOS_12!D:D,RESULTADOS_12!G:G,0,0,1)</f>
        <v>9.07</v>
      </c>
      <c r="K14">
        <v>4.3593000000000002</v>
      </c>
      <c r="N14">
        <f>_xlfn.XLOOKUP(B14,RESULTADOS_12!D:D,RESULTADOS_12!AH:AH,0,0,1)</f>
        <v>110894.9965809467</v>
      </c>
    </row>
    <row r="15" spans="1:20" x14ac:dyDescent="0.25">
      <c r="A15" t="s">
        <v>64</v>
      </c>
      <c r="B15">
        <v>4.4132999999999996</v>
      </c>
      <c r="C15">
        <f>_xlfn.XLOOKUP(B15,RESULTADOS_13!D:D,RESULTADOS_13!B:B,0,0,1)</f>
        <v>75</v>
      </c>
      <c r="D15">
        <f>_xlfn.XLOOKUP(B15,RESULTADOS_13!D:D,RESULTADOS_13!L:L,0,0,1)</f>
        <v>2</v>
      </c>
      <c r="E15">
        <f>_xlfn.XLOOKUP(B15,RESULTADOS_13!D:D,RESULTADOS_13!I:I,0,0,1)</f>
        <v>108</v>
      </c>
      <c r="F15">
        <f>_xlfn.XLOOKUP(B15,RESULTADOS_13!D:D,RESULTADOS_13!F:F,0,0,1)</f>
        <v>17.079999999999998</v>
      </c>
      <c r="G15">
        <f>_xlfn.XLOOKUP(B15,RESULTADOS_13!D:D,RESULTADOS_13!M:M,0,0,1)</f>
        <v>0</v>
      </c>
      <c r="H15">
        <f>_xlfn.XLOOKUP(B15,RESULTADOS_13!D:D,RESULTADOS_13!AF:AF,0,0,1)</f>
        <v>6.7236120213835202E-6</v>
      </c>
      <c r="I15">
        <f>_xlfn.XLOOKUP(B15,RESULTADOS_13!D:D,RESULTADOS_13!AC:AC,0,0,1)</f>
        <v>111.3357118777721</v>
      </c>
      <c r="J15">
        <f>_xlfn.XLOOKUP(B15,RESULTADOS_13!D:D,RESULTADOS_13!G:G,0,0,1)</f>
        <v>9.49</v>
      </c>
      <c r="K15">
        <v>4.4132999999999996</v>
      </c>
      <c r="N15">
        <f>_xlfn.XLOOKUP(B15,RESULTADOS_13!D:D,RESULTADOS_13!AH:AH,0,0,1)</f>
        <v>111335.7118777721</v>
      </c>
    </row>
    <row r="16" spans="1:20" x14ac:dyDescent="0.25">
      <c r="A16" t="s">
        <v>65</v>
      </c>
      <c r="B16">
        <v>4.4789000000000003</v>
      </c>
      <c r="C16">
        <f>_xlfn.XLOOKUP(B16,RESULTADOS_14!D:D,RESULTADOS_14!B:B,0,0,1)</f>
        <v>80</v>
      </c>
      <c r="D16">
        <f>_xlfn.XLOOKUP(B16,RESULTADOS_14!D:D,RESULTADOS_14!L:L,0,0,1)</f>
        <v>2</v>
      </c>
      <c r="E16">
        <f>_xlfn.XLOOKUP(B16,RESULTADOS_14!D:D,RESULTADOS_14!I:I,0,0,1)</f>
        <v>101</v>
      </c>
      <c r="F16">
        <f>_xlfn.XLOOKUP(B16,RESULTADOS_14!D:D,RESULTADOS_14!F:F,0,0,1)</f>
        <v>16.75</v>
      </c>
      <c r="G16">
        <f>_xlfn.XLOOKUP(B16,RESULTADOS_14!D:D,RESULTADOS_14!M:M,0,0,1)</f>
        <v>0</v>
      </c>
      <c r="H16">
        <f>_xlfn.XLOOKUP(B16,RESULTADOS_14!D:D,RESULTADOS_14!AF:AF,0,0,1)</f>
        <v>6.7593498152519413E-6</v>
      </c>
      <c r="I16">
        <f>_xlfn.XLOOKUP(B16,RESULTADOS_14!D:D,RESULTADOS_14!AC:AC,0,0,1)</f>
        <v>111.49100228433031</v>
      </c>
      <c r="J16">
        <f>_xlfn.XLOOKUP(B16,RESULTADOS_14!D:D,RESULTADOS_14!G:G,0,0,1)</f>
        <v>9.9499999999999993</v>
      </c>
      <c r="K16">
        <v>4.4789000000000003</v>
      </c>
      <c r="N16">
        <f>_xlfn.XLOOKUP(B16,RESULTADOS_14!D:D,RESULTADOS_14!AH:AH,0,0,1)</f>
        <v>111491.0022843303</v>
      </c>
    </row>
    <row r="17" spans="1:14" x14ac:dyDescent="0.25">
      <c r="A17" t="s">
        <v>66</v>
      </c>
      <c r="B17">
        <v>4.5313999999999997</v>
      </c>
      <c r="C17">
        <f>_xlfn.XLOOKUP(B17,RESULTADOS_15!D:D,RESULTADOS_15!B:B,0,0,1)</f>
        <v>85</v>
      </c>
      <c r="D17">
        <f>_xlfn.XLOOKUP(B17,RESULTADOS_15!D:D,RESULTADOS_15!L:L,0,0,1)</f>
        <v>2</v>
      </c>
      <c r="E17">
        <f>_xlfn.XLOOKUP(B17,RESULTADOS_15!D:D,RESULTADOS_15!I:I,0,0,1)</f>
        <v>95</v>
      </c>
      <c r="F17">
        <f>_xlfn.XLOOKUP(B17,RESULTADOS_15!D:D,RESULTADOS_15!F:F,0,0,1)</f>
        <v>16.48</v>
      </c>
      <c r="G17">
        <f>_xlfn.XLOOKUP(B17,RESULTADOS_15!D:D,RESULTADOS_15!M:M,0,0,1)</f>
        <v>0</v>
      </c>
      <c r="H17">
        <f>_xlfn.XLOOKUP(B17,RESULTADOS_15!D:D,RESULTADOS_15!AF:AF,0,0,1)</f>
        <v>6.7771499227711324E-6</v>
      </c>
      <c r="I17">
        <f>_xlfn.XLOOKUP(B17,RESULTADOS_15!D:D,RESULTADOS_15!AC:AC,0,0,1)</f>
        <v>111.8261642491854</v>
      </c>
      <c r="J17">
        <f>_xlfn.XLOOKUP(B17,RESULTADOS_15!D:D,RESULTADOS_15!G:G,0,0,1)</f>
        <v>10.41</v>
      </c>
      <c r="K17">
        <v>4.5313999999999997</v>
      </c>
      <c r="N17">
        <f>_xlfn.XLOOKUP(B17,RESULTADOS_15!D:D,RESULTADOS_15!AH:AH,0,0,1)</f>
        <v>111826.1642491854</v>
      </c>
    </row>
    <row r="18" spans="1:14" x14ac:dyDescent="0.25">
      <c r="A18" t="s">
        <v>67</v>
      </c>
      <c r="B18">
        <v>4.569</v>
      </c>
      <c r="C18">
        <f>_xlfn.XLOOKUP(B18,RESULTADOS_16!D:D,RESULTADOS_16!B:B,0,0,1)</f>
        <v>90</v>
      </c>
      <c r="D18">
        <f>_xlfn.XLOOKUP(B18,RESULTADOS_16!D:D,RESULTADOS_16!L:L,0,0,1)</f>
        <v>2</v>
      </c>
      <c r="E18">
        <f>_xlfn.XLOOKUP(B18,RESULTADOS_16!D:D,RESULTADOS_16!I:I,0,0,1)</f>
        <v>90</v>
      </c>
      <c r="F18">
        <f>_xlfn.XLOOKUP(B18,RESULTADOS_16!D:D,RESULTADOS_16!F:F,0,0,1)</f>
        <v>16.27</v>
      </c>
      <c r="G18">
        <f>_xlfn.XLOOKUP(B18,RESULTADOS_16!D:D,RESULTADOS_16!M:M,0,0,1)</f>
        <v>0</v>
      </c>
      <c r="H18">
        <f>_xlfn.XLOOKUP(B18,RESULTADOS_16!D:D,RESULTADOS_16!AF:AF,0,0,1)</f>
        <v>6.7746286849053831E-6</v>
      </c>
      <c r="I18">
        <f>_xlfn.XLOOKUP(B18,RESULTADOS_16!D:D,RESULTADOS_16!AC:AC,0,0,1)</f>
        <v>112.6042488704628</v>
      </c>
      <c r="J18">
        <f>_xlfn.XLOOKUP(B18,RESULTADOS_16!D:D,RESULTADOS_16!G:G,0,0,1)</f>
        <v>10.84</v>
      </c>
      <c r="K18">
        <v>4.569</v>
      </c>
      <c r="N18">
        <f>_xlfn.XLOOKUP(B18,RESULTADOS_16!D:D,RESULTADOS_16!AH:AH,0,0,1)</f>
        <v>112604.2488704628</v>
      </c>
    </row>
    <row r="19" spans="1:14" x14ac:dyDescent="0.25">
      <c r="A19" t="s">
        <v>68</v>
      </c>
      <c r="B19">
        <v>4.6424000000000003</v>
      </c>
      <c r="C19">
        <f>_xlfn.XLOOKUP(B19,RESULTADOS_17!D:D,RESULTADOS_17!B:B,0,0,1)</f>
        <v>95</v>
      </c>
      <c r="D19">
        <f>_xlfn.XLOOKUP(B19,RESULTADOS_17!D:D,RESULTADOS_17!L:L,0,0,1)</f>
        <v>2</v>
      </c>
      <c r="E19">
        <f>_xlfn.XLOOKUP(B19,RESULTADOS_17!D:D,RESULTADOS_17!I:I,0,0,1)</f>
        <v>85</v>
      </c>
      <c r="F19">
        <f>_xlfn.XLOOKUP(B19,RESULTADOS_17!D:D,RESULTADOS_17!F:F,0,0,1)</f>
        <v>15.91</v>
      </c>
      <c r="G19">
        <f>_xlfn.XLOOKUP(B19,RESULTADOS_17!D:D,RESULTADOS_17!M:M,0,0,1)</f>
        <v>0</v>
      </c>
      <c r="H19">
        <f>_xlfn.XLOOKUP(B19,RESULTADOS_17!D:D,RESULTADOS_17!AF:AF,0,0,1)</f>
        <v>6.8266785795149E-6</v>
      </c>
      <c r="I19">
        <f>_xlfn.XLOOKUP(B19,RESULTADOS_17!D:D,RESULTADOS_17!AC:AC,0,0,1)</f>
        <v>112.2581926369902</v>
      </c>
      <c r="J19">
        <f>_xlfn.XLOOKUP(B19,RESULTADOS_17!D:D,RESULTADOS_17!G:G,0,0,1)</f>
        <v>11.23</v>
      </c>
      <c r="K19">
        <v>4.6424000000000003</v>
      </c>
      <c r="N19">
        <f>_xlfn.XLOOKUP(B19,RESULTADOS_17!D:D,RESULTADOS_17!AH:AH,0,0,1)</f>
        <v>112258.19263699021</v>
      </c>
    </row>
    <row r="20" spans="1:14" x14ac:dyDescent="0.25">
      <c r="A20" t="s">
        <v>69</v>
      </c>
      <c r="B20">
        <v>4.6581000000000001</v>
      </c>
      <c r="C20">
        <f>_xlfn.XLOOKUP(B20,RESULTADOS_18!D:D,RESULTADOS_18!B:B,0,0,1)</f>
        <v>100</v>
      </c>
      <c r="D20">
        <f>_xlfn.XLOOKUP(B20,RESULTADOS_18!D:D,RESULTADOS_18!L:L,0,0,1)</f>
        <v>3</v>
      </c>
      <c r="E20">
        <f>_xlfn.XLOOKUP(B20,RESULTADOS_18!D:D,RESULTADOS_18!I:I,0,0,1)</f>
        <v>81</v>
      </c>
      <c r="F20">
        <f>_xlfn.XLOOKUP(B20,RESULTADOS_18!D:D,RESULTADOS_18!F:F,0,0,1)</f>
        <v>15.8</v>
      </c>
      <c r="G20">
        <f>_xlfn.XLOOKUP(B20,RESULTADOS_18!D:D,RESULTADOS_18!M:M,0,0,1)</f>
        <v>0</v>
      </c>
      <c r="H20">
        <f>_xlfn.XLOOKUP(B20,RESULTADOS_18!D:D,RESULTADOS_18!AF:AF,0,0,1)</f>
        <v>6.7954425176287459E-6</v>
      </c>
      <c r="I20">
        <f>_xlfn.XLOOKUP(B20,RESULTADOS_18!D:D,RESULTADOS_18!AC:AC,0,0,1)</f>
        <v>113.63968212418619</v>
      </c>
      <c r="J20">
        <f>_xlfn.XLOOKUP(B20,RESULTADOS_18!D:D,RESULTADOS_18!G:G,0,0,1)</f>
        <v>11.7</v>
      </c>
      <c r="K20">
        <v>4.6581000000000001</v>
      </c>
      <c r="N20">
        <f>_xlfn.XLOOKUP(B20,RESULTADOS_18!D:D,RESULTADOS_18!AH:AH,0,0,1)</f>
        <v>113639.68212418621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60</v>
      </c>
      <c r="C2" t="s">
        <v>34</v>
      </c>
      <c r="D2">
        <v>4.1585999999999999</v>
      </c>
      <c r="E2">
        <v>24.05</v>
      </c>
      <c r="F2">
        <v>18.440000000000001</v>
      </c>
      <c r="G2">
        <v>8.1300000000000008</v>
      </c>
      <c r="H2">
        <v>0.14000000000000001</v>
      </c>
      <c r="I2">
        <v>136</v>
      </c>
      <c r="J2">
        <v>124.63</v>
      </c>
      <c r="K2">
        <v>45</v>
      </c>
      <c r="L2">
        <v>1</v>
      </c>
      <c r="M2">
        <v>2</v>
      </c>
      <c r="N2">
        <v>18.64</v>
      </c>
      <c r="O2">
        <v>15605.44</v>
      </c>
      <c r="P2">
        <v>145.88999999999999</v>
      </c>
      <c r="Q2">
        <v>7967.62</v>
      </c>
      <c r="R2">
        <v>294.64</v>
      </c>
      <c r="S2">
        <v>84.51</v>
      </c>
      <c r="T2">
        <v>104644.88</v>
      </c>
      <c r="U2">
        <v>0.28999999999999998</v>
      </c>
      <c r="V2">
        <v>0.65</v>
      </c>
      <c r="W2">
        <v>0.54</v>
      </c>
      <c r="X2">
        <v>6.37</v>
      </c>
      <c r="Y2">
        <v>2</v>
      </c>
      <c r="Z2">
        <v>10</v>
      </c>
      <c r="AA2">
        <v>98.769814845668392</v>
      </c>
      <c r="AB2">
        <v>135.14121808848691</v>
      </c>
      <c r="AC2">
        <v>122.24352990604871</v>
      </c>
      <c r="AD2">
        <v>98769.814845668399</v>
      </c>
      <c r="AE2">
        <v>135141.2180884869</v>
      </c>
      <c r="AF2">
        <v>6.5382611947126971E-6</v>
      </c>
      <c r="AG2">
        <v>6</v>
      </c>
      <c r="AH2">
        <v>122243.5299060487</v>
      </c>
    </row>
    <row r="3" spans="1:34" x14ac:dyDescent="0.25">
      <c r="A3">
        <v>1</v>
      </c>
      <c r="B3">
        <v>60</v>
      </c>
      <c r="C3" t="s">
        <v>34</v>
      </c>
      <c r="D3">
        <v>4.1902999999999997</v>
      </c>
      <c r="E3">
        <v>23.86</v>
      </c>
      <c r="F3">
        <v>18.309999999999999</v>
      </c>
      <c r="G3">
        <v>8.1999999999999993</v>
      </c>
      <c r="H3">
        <v>0.28000000000000003</v>
      </c>
      <c r="I3">
        <v>134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145.82</v>
      </c>
      <c r="Q3">
        <v>7967.61</v>
      </c>
      <c r="R3">
        <v>290.22000000000003</v>
      </c>
      <c r="S3">
        <v>84.51</v>
      </c>
      <c r="T3">
        <v>102443.27</v>
      </c>
      <c r="U3">
        <v>0.28999999999999998</v>
      </c>
      <c r="V3">
        <v>0.65</v>
      </c>
      <c r="W3">
        <v>0.53</v>
      </c>
      <c r="X3">
        <v>6.24</v>
      </c>
      <c r="Y3">
        <v>2</v>
      </c>
      <c r="Z3">
        <v>10</v>
      </c>
      <c r="AA3">
        <v>90.021566260470124</v>
      </c>
      <c r="AB3">
        <v>123.1714784287357</v>
      </c>
      <c r="AC3">
        <v>111.4161653997852</v>
      </c>
      <c r="AD3">
        <v>90021.566260470121</v>
      </c>
      <c r="AE3">
        <v>123171.4784287357</v>
      </c>
      <c r="AF3">
        <v>6.5881007753101077E-6</v>
      </c>
      <c r="AG3">
        <v>5</v>
      </c>
      <c r="AH3">
        <v>111416.1653997852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80</v>
      </c>
      <c r="C2" t="s">
        <v>34</v>
      </c>
      <c r="D2">
        <v>3.9228999999999998</v>
      </c>
      <c r="E2">
        <v>25.49</v>
      </c>
      <c r="F2">
        <v>18.78</v>
      </c>
      <c r="G2">
        <v>8.2899999999999991</v>
      </c>
      <c r="H2">
        <v>0.11</v>
      </c>
      <c r="I2">
        <v>136</v>
      </c>
      <c r="J2">
        <v>159.12</v>
      </c>
      <c r="K2">
        <v>50.28</v>
      </c>
      <c r="L2">
        <v>1</v>
      </c>
      <c r="M2">
        <v>113</v>
      </c>
      <c r="N2">
        <v>27.84</v>
      </c>
      <c r="O2">
        <v>19859.16</v>
      </c>
      <c r="P2">
        <v>184.49</v>
      </c>
      <c r="Q2">
        <v>7967.25</v>
      </c>
      <c r="R2">
        <v>312.23</v>
      </c>
      <c r="S2">
        <v>84.51</v>
      </c>
      <c r="T2">
        <v>113439.03</v>
      </c>
      <c r="U2">
        <v>0.27</v>
      </c>
      <c r="V2">
        <v>0.63</v>
      </c>
      <c r="W2">
        <v>0.39</v>
      </c>
      <c r="X2">
        <v>6.72</v>
      </c>
      <c r="Y2">
        <v>2</v>
      </c>
      <c r="Z2">
        <v>10</v>
      </c>
      <c r="AA2">
        <v>114.3456608644064</v>
      </c>
      <c r="AB2">
        <v>156.45277776914261</v>
      </c>
      <c r="AC2">
        <v>141.5211442417513</v>
      </c>
      <c r="AD2">
        <v>114345.6608644064</v>
      </c>
      <c r="AE2">
        <v>156452.77776914259</v>
      </c>
      <c r="AF2">
        <v>5.9202601956399643E-6</v>
      </c>
      <c r="AG2">
        <v>6</v>
      </c>
      <c r="AH2">
        <v>141521.14424175129</v>
      </c>
    </row>
    <row r="3" spans="1:34" x14ac:dyDescent="0.25">
      <c r="A3">
        <v>1</v>
      </c>
      <c r="B3">
        <v>80</v>
      </c>
      <c r="C3" t="s">
        <v>34</v>
      </c>
      <c r="D3">
        <v>4.4789000000000003</v>
      </c>
      <c r="E3">
        <v>22.33</v>
      </c>
      <c r="F3">
        <v>16.75</v>
      </c>
      <c r="G3">
        <v>9.9499999999999993</v>
      </c>
      <c r="H3">
        <v>0.22</v>
      </c>
      <c r="I3">
        <v>101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20034.400000000001</v>
      </c>
      <c r="P3">
        <v>153.11000000000001</v>
      </c>
      <c r="Q3">
        <v>7968.44</v>
      </c>
      <c r="R3">
        <v>239.1</v>
      </c>
      <c r="S3">
        <v>84.51</v>
      </c>
      <c r="T3">
        <v>77049.13</v>
      </c>
      <c r="U3">
        <v>0.35</v>
      </c>
      <c r="V3">
        <v>0.71</v>
      </c>
      <c r="W3">
        <v>0.43</v>
      </c>
      <c r="X3">
        <v>4.68</v>
      </c>
      <c r="Y3">
        <v>2</v>
      </c>
      <c r="Z3">
        <v>10</v>
      </c>
      <c r="AA3">
        <v>90.082032652726866</v>
      </c>
      <c r="AB3">
        <v>123.2542112142103</v>
      </c>
      <c r="AC3">
        <v>111.49100228433031</v>
      </c>
      <c r="AD3">
        <v>90082.032652726863</v>
      </c>
      <c r="AE3">
        <v>123254.2112142103</v>
      </c>
      <c r="AF3">
        <v>6.7593498152519413E-6</v>
      </c>
      <c r="AG3">
        <v>5</v>
      </c>
      <c r="AH3">
        <v>111491.0022843303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35</v>
      </c>
      <c r="C2" t="s">
        <v>34</v>
      </c>
      <c r="D2">
        <v>3.5005000000000002</v>
      </c>
      <c r="E2">
        <v>28.57</v>
      </c>
      <c r="F2">
        <v>22.73</v>
      </c>
      <c r="G2">
        <v>5.96</v>
      </c>
      <c r="H2">
        <v>0.22</v>
      </c>
      <c r="I2">
        <v>229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10204.209999999999</v>
      </c>
      <c r="P2">
        <v>139.87</v>
      </c>
      <c r="Q2">
        <v>7974.97</v>
      </c>
      <c r="R2">
        <v>435.11</v>
      </c>
      <c r="S2">
        <v>84.51</v>
      </c>
      <c r="T2">
        <v>174415.58</v>
      </c>
      <c r="U2">
        <v>0.19</v>
      </c>
      <c r="V2">
        <v>0.52</v>
      </c>
      <c r="W2">
        <v>0.81</v>
      </c>
      <c r="X2">
        <v>10.65</v>
      </c>
      <c r="Y2">
        <v>2</v>
      </c>
      <c r="Z2">
        <v>10</v>
      </c>
      <c r="AA2">
        <v>103.69674179486491</v>
      </c>
      <c r="AB2">
        <v>141.8824569010506</v>
      </c>
      <c r="AC2">
        <v>128.34139434773161</v>
      </c>
      <c r="AD2">
        <v>103696.74179486489</v>
      </c>
      <c r="AE2">
        <v>141882.45690105061</v>
      </c>
      <c r="AF2">
        <v>5.894828016129479E-6</v>
      </c>
      <c r="AG2">
        <v>6</v>
      </c>
      <c r="AH2">
        <v>128341.3943477315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50</v>
      </c>
      <c r="C2" t="s">
        <v>34</v>
      </c>
      <c r="D2">
        <v>3.9746000000000001</v>
      </c>
      <c r="E2">
        <v>25.16</v>
      </c>
      <c r="F2">
        <v>19.55</v>
      </c>
      <c r="G2">
        <v>7.28</v>
      </c>
      <c r="H2">
        <v>0.16</v>
      </c>
      <c r="I2">
        <v>161</v>
      </c>
      <c r="J2">
        <v>107.41</v>
      </c>
      <c r="K2">
        <v>41.65</v>
      </c>
      <c r="L2">
        <v>1</v>
      </c>
      <c r="M2">
        <v>1</v>
      </c>
      <c r="N2">
        <v>14.77</v>
      </c>
      <c r="O2">
        <v>13481.73</v>
      </c>
      <c r="P2">
        <v>141.68</v>
      </c>
      <c r="Q2">
        <v>7970.73</v>
      </c>
      <c r="R2">
        <v>331.03</v>
      </c>
      <c r="S2">
        <v>84.51</v>
      </c>
      <c r="T2">
        <v>122715.85</v>
      </c>
      <c r="U2">
        <v>0.26</v>
      </c>
      <c r="V2">
        <v>0.61</v>
      </c>
      <c r="W2">
        <v>0.61</v>
      </c>
      <c r="X2">
        <v>7.47</v>
      </c>
      <c r="Y2">
        <v>2</v>
      </c>
      <c r="Z2">
        <v>10</v>
      </c>
      <c r="AA2">
        <v>98.921463787416087</v>
      </c>
      <c r="AB2">
        <v>135.34871086086511</v>
      </c>
      <c r="AC2">
        <v>122.4312198594491</v>
      </c>
      <c r="AD2">
        <v>98921.463787416084</v>
      </c>
      <c r="AE2">
        <v>135348.7108608651</v>
      </c>
      <c r="AF2">
        <v>6.4031821150738024E-6</v>
      </c>
      <c r="AG2">
        <v>6</v>
      </c>
      <c r="AH2">
        <v>122431.21985944911</v>
      </c>
    </row>
    <row r="3" spans="1:34" x14ac:dyDescent="0.25">
      <c r="A3">
        <v>1</v>
      </c>
      <c r="B3">
        <v>50</v>
      </c>
      <c r="C3" t="s">
        <v>34</v>
      </c>
      <c r="D3">
        <v>3.9748999999999999</v>
      </c>
      <c r="E3">
        <v>25.16</v>
      </c>
      <c r="F3">
        <v>19.54</v>
      </c>
      <c r="G3">
        <v>7.28</v>
      </c>
      <c r="H3">
        <v>0.32</v>
      </c>
      <c r="I3">
        <v>161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143.11000000000001</v>
      </c>
      <c r="Q3">
        <v>7970.83</v>
      </c>
      <c r="R3">
        <v>330.89</v>
      </c>
      <c r="S3">
        <v>84.51</v>
      </c>
      <c r="T3">
        <v>122646</v>
      </c>
      <c r="U3">
        <v>0.26</v>
      </c>
      <c r="V3">
        <v>0.61</v>
      </c>
      <c r="W3">
        <v>0.61</v>
      </c>
      <c r="X3">
        <v>7.47</v>
      </c>
      <c r="Y3">
        <v>2</v>
      </c>
      <c r="Z3">
        <v>10</v>
      </c>
      <c r="AA3">
        <v>99.221930027803936</v>
      </c>
      <c r="AB3">
        <v>135.7598220265985</v>
      </c>
      <c r="AC3">
        <v>122.8030951525232</v>
      </c>
      <c r="AD3">
        <v>99221.93002780393</v>
      </c>
      <c r="AE3">
        <v>135759.8220265985</v>
      </c>
      <c r="AF3">
        <v>6.4036654227360872E-6</v>
      </c>
      <c r="AG3">
        <v>6</v>
      </c>
      <c r="AH3">
        <v>122803.09515252319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25</v>
      </c>
      <c r="C2" t="s">
        <v>34</v>
      </c>
      <c r="D2">
        <v>3.0154999999999998</v>
      </c>
      <c r="E2">
        <v>33.159999999999997</v>
      </c>
      <c r="F2">
        <v>26.94</v>
      </c>
      <c r="G2">
        <v>5.07</v>
      </c>
      <c r="H2">
        <v>0.28000000000000003</v>
      </c>
      <c r="I2">
        <v>319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141.06</v>
      </c>
      <c r="Q2">
        <v>7975.55</v>
      </c>
      <c r="R2">
        <v>573.55999999999995</v>
      </c>
      <c r="S2">
        <v>84.51</v>
      </c>
      <c r="T2">
        <v>243188.45</v>
      </c>
      <c r="U2">
        <v>0.15</v>
      </c>
      <c r="V2">
        <v>0.44</v>
      </c>
      <c r="W2">
        <v>1.07</v>
      </c>
      <c r="X2">
        <v>14.86</v>
      </c>
      <c r="Y2">
        <v>2</v>
      </c>
      <c r="Z2">
        <v>10</v>
      </c>
      <c r="AA2">
        <v>120.1198178886287</v>
      </c>
      <c r="AB2">
        <v>164.35323414750911</v>
      </c>
      <c r="AC2">
        <v>148.6675921517292</v>
      </c>
      <c r="AD2">
        <v>120119.81788862871</v>
      </c>
      <c r="AE2">
        <v>164353.23414750921</v>
      </c>
      <c r="AF2">
        <v>5.2740236998951769E-6</v>
      </c>
      <c r="AG2">
        <v>7</v>
      </c>
      <c r="AH2">
        <v>148667.59215172919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85</v>
      </c>
      <c r="C2" t="s">
        <v>34</v>
      </c>
      <c r="D2">
        <v>3.6629999999999998</v>
      </c>
      <c r="E2">
        <v>27.3</v>
      </c>
      <c r="F2">
        <v>19.739999999999998</v>
      </c>
      <c r="G2">
        <v>7.74</v>
      </c>
      <c r="H2">
        <v>0.11</v>
      </c>
      <c r="I2">
        <v>153</v>
      </c>
      <c r="J2">
        <v>167.88</v>
      </c>
      <c r="K2">
        <v>51.39</v>
      </c>
      <c r="L2">
        <v>1</v>
      </c>
      <c r="M2">
        <v>148</v>
      </c>
      <c r="N2">
        <v>30.49</v>
      </c>
      <c r="O2">
        <v>20939.59</v>
      </c>
      <c r="P2">
        <v>207.93</v>
      </c>
      <c r="Q2">
        <v>7969.46</v>
      </c>
      <c r="R2">
        <v>345.87</v>
      </c>
      <c r="S2">
        <v>84.51</v>
      </c>
      <c r="T2">
        <v>130174.26</v>
      </c>
      <c r="U2">
        <v>0.24</v>
      </c>
      <c r="V2">
        <v>0.6</v>
      </c>
      <c r="W2">
        <v>0.39</v>
      </c>
      <c r="X2">
        <v>7.67</v>
      </c>
      <c r="Y2">
        <v>2</v>
      </c>
      <c r="Z2">
        <v>10</v>
      </c>
      <c r="AA2">
        <v>126.3759035789755</v>
      </c>
      <c r="AB2">
        <v>172.91308658805889</v>
      </c>
      <c r="AC2">
        <v>156.41050428918399</v>
      </c>
      <c r="AD2">
        <v>126375.9035789755</v>
      </c>
      <c r="AE2">
        <v>172913.08658805891</v>
      </c>
      <c r="AF2">
        <v>5.4783731665954576E-6</v>
      </c>
      <c r="AG2">
        <v>6</v>
      </c>
      <c r="AH2">
        <v>156410.504289184</v>
      </c>
    </row>
    <row r="3" spans="1:34" x14ac:dyDescent="0.25">
      <c r="A3">
        <v>1</v>
      </c>
      <c r="B3">
        <v>85</v>
      </c>
      <c r="C3" t="s">
        <v>34</v>
      </c>
      <c r="D3">
        <v>4.5313999999999997</v>
      </c>
      <c r="E3">
        <v>22.07</v>
      </c>
      <c r="F3">
        <v>16.48</v>
      </c>
      <c r="G3">
        <v>10.41</v>
      </c>
      <c r="H3">
        <v>0.21</v>
      </c>
      <c r="I3">
        <v>95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155.13</v>
      </c>
      <c r="Q3">
        <v>7966.9</v>
      </c>
      <c r="R3">
        <v>230.04</v>
      </c>
      <c r="S3">
        <v>84.51</v>
      </c>
      <c r="T3">
        <v>72551.12</v>
      </c>
      <c r="U3">
        <v>0.37</v>
      </c>
      <c r="V3">
        <v>0.72</v>
      </c>
      <c r="W3">
        <v>0.42</v>
      </c>
      <c r="X3">
        <v>4.41</v>
      </c>
      <c r="Y3">
        <v>2</v>
      </c>
      <c r="Z3">
        <v>10</v>
      </c>
      <c r="AA3">
        <v>90.352835412083422</v>
      </c>
      <c r="AB3">
        <v>123.6247354965363</v>
      </c>
      <c r="AC3">
        <v>111.8261642491854</v>
      </c>
      <c r="AD3">
        <v>90352.835412083426</v>
      </c>
      <c r="AE3">
        <v>123624.7354965363</v>
      </c>
      <c r="AF3">
        <v>6.7771499227711324E-6</v>
      </c>
      <c r="AG3">
        <v>5</v>
      </c>
      <c r="AH3">
        <v>111826.1642491854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20</v>
      </c>
      <c r="C2" t="s">
        <v>34</v>
      </c>
      <c r="D2">
        <v>2.6842999999999999</v>
      </c>
      <c r="E2">
        <v>37.25</v>
      </c>
      <c r="F2">
        <v>30.64</v>
      </c>
      <c r="G2">
        <v>4.62</v>
      </c>
      <c r="H2">
        <v>0.34</v>
      </c>
      <c r="I2">
        <v>398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142.61000000000001</v>
      </c>
      <c r="Q2">
        <v>7980.91</v>
      </c>
      <c r="R2">
        <v>695.15</v>
      </c>
      <c r="S2">
        <v>84.51</v>
      </c>
      <c r="T2">
        <v>303589.28999999998</v>
      </c>
      <c r="U2">
        <v>0.12</v>
      </c>
      <c r="V2">
        <v>0.39</v>
      </c>
      <c r="W2">
        <v>1.3</v>
      </c>
      <c r="X2">
        <v>18.559999999999999</v>
      </c>
      <c r="Y2">
        <v>2</v>
      </c>
      <c r="Z2">
        <v>10</v>
      </c>
      <c r="AA2">
        <v>136.3994363059231</v>
      </c>
      <c r="AB2">
        <v>186.62772627211621</v>
      </c>
      <c r="AC2">
        <v>168.8162380104169</v>
      </c>
      <c r="AD2">
        <v>136399.4363059231</v>
      </c>
      <c r="AE2">
        <v>186627.72627211621</v>
      </c>
      <c r="AF2">
        <v>4.8045363985607024E-6</v>
      </c>
      <c r="AG2">
        <v>8</v>
      </c>
      <c r="AH2">
        <v>168816.23801041691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65</v>
      </c>
      <c r="C2" t="s">
        <v>34</v>
      </c>
      <c r="D2">
        <v>4.2525000000000004</v>
      </c>
      <c r="E2">
        <v>23.52</v>
      </c>
      <c r="F2">
        <v>17.91</v>
      </c>
      <c r="G2">
        <v>8.5299999999999994</v>
      </c>
      <c r="H2">
        <v>0.13</v>
      </c>
      <c r="I2">
        <v>126</v>
      </c>
      <c r="J2">
        <v>133.21</v>
      </c>
      <c r="K2">
        <v>46.47</v>
      </c>
      <c r="L2">
        <v>1</v>
      </c>
      <c r="M2">
        <v>7</v>
      </c>
      <c r="N2">
        <v>20.75</v>
      </c>
      <c r="O2">
        <v>16663.419999999998</v>
      </c>
      <c r="P2">
        <v>147.22999999999999</v>
      </c>
      <c r="Q2">
        <v>7965.69</v>
      </c>
      <c r="R2">
        <v>277.77999999999997</v>
      </c>
      <c r="S2">
        <v>84.51</v>
      </c>
      <c r="T2">
        <v>96265.56</v>
      </c>
      <c r="U2">
        <v>0.3</v>
      </c>
      <c r="V2">
        <v>0.66</v>
      </c>
      <c r="W2">
        <v>0.49</v>
      </c>
      <c r="X2">
        <v>5.84</v>
      </c>
      <c r="Y2">
        <v>2</v>
      </c>
      <c r="Z2">
        <v>10</v>
      </c>
      <c r="AA2">
        <v>90.125083224187037</v>
      </c>
      <c r="AB2">
        <v>123.31311490533921</v>
      </c>
      <c r="AC2">
        <v>111.5442842898498</v>
      </c>
      <c r="AD2">
        <v>90125.083224187038</v>
      </c>
      <c r="AE2">
        <v>123313.1149053392</v>
      </c>
      <c r="AF2">
        <v>6.6121963321462527E-6</v>
      </c>
      <c r="AG2">
        <v>5</v>
      </c>
      <c r="AH2">
        <v>111544.28428984981</v>
      </c>
    </row>
    <row r="3" spans="1:34" x14ac:dyDescent="0.25">
      <c r="A3">
        <v>1</v>
      </c>
      <c r="B3">
        <v>65</v>
      </c>
      <c r="C3" t="s">
        <v>34</v>
      </c>
      <c r="D3">
        <v>4.2821999999999996</v>
      </c>
      <c r="E3">
        <v>23.35</v>
      </c>
      <c r="F3">
        <v>17.8</v>
      </c>
      <c r="G3">
        <v>8.61</v>
      </c>
      <c r="H3">
        <v>0.26</v>
      </c>
      <c r="I3">
        <v>124</v>
      </c>
      <c r="J3">
        <v>134.55000000000001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147.16</v>
      </c>
      <c r="Q3">
        <v>7965.94</v>
      </c>
      <c r="R3">
        <v>273.77</v>
      </c>
      <c r="S3">
        <v>84.51</v>
      </c>
      <c r="T3">
        <v>94272.2</v>
      </c>
      <c r="U3">
        <v>0.31</v>
      </c>
      <c r="V3">
        <v>0.67</v>
      </c>
      <c r="W3">
        <v>0.49</v>
      </c>
      <c r="X3">
        <v>5.73</v>
      </c>
      <c r="Y3">
        <v>2</v>
      </c>
      <c r="Z3">
        <v>10</v>
      </c>
      <c r="AA3">
        <v>89.681149887354508</v>
      </c>
      <c r="AB3">
        <v>122.70570572892871</v>
      </c>
      <c r="AC3">
        <v>110.99484539273151</v>
      </c>
      <c r="AD3">
        <v>89681.149887354506</v>
      </c>
      <c r="AE3">
        <v>122705.7057289287</v>
      </c>
      <c r="AF3">
        <v>6.6583767509739399E-6</v>
      </c>
      <c r="AG3">
        <v>5</v>
      </c>
      <c r="AH3">
        <v>110994.8453927315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75</v>
      </c>
      <c r="C2" t="s">
        <v>34</v>
      </c>
      <c r="D2">
        <v>4.1131000000000002</v>
      </c>
      <c r="E2">
        <v>24.31</v>
      </c>
      <c r="F2">
        <v>18.190000000000001</v>
      </c>
      <c r="G2">
        <v>8.66</v>
      </c>
      <c r="H2">
        <v>0.12</v>
      </c>
      <c r="I2">
        <v>126</v>
      </c>
      <c r="J2">
        <v>150.44</v>
      </c>
      <c r="K2">
        <v>49.1</v>
      </c>
      <c r="L2">
        <v>1</v>
      </c>
      <c r="M2">
        <v>69</v>
      </c>
      <c r="N2">
        <v>25.34</v>
      </c>
      <c r="O2">
        <v>18787.759999999998</v>
      </c>
      <c r="P2">
        <v>166.63</v>
      </c>
      <c r="Q2">
        <v>7967.12</v>
      </c>
      <c r="R2">
        <v>290.33999999999997</v>
      </c>
      <c r="S2">
        <v>84.51</v>
      </c>
      <c r="T2">
        <v>102543.63</v>
      </c>
      <c r="U2">
        <v>0.28999999999999998</v>
      </c>
      <c r="V2">
        <v>0.65</v>
      </c>
      <c r="W2">
        <v>0.41</v>
      </c>
      <c r="X2">
        <v>6.12</v>
      </c>
      <c r="Y2">
        <v>2</v>
      </c>
      <c r="Z2">
        <v>10</v>
      </c>
      <c r="AA2">
        <v>106.22699128533441</v>
      </c>
      <c r="AB2">
        <v>145.34445588063861</v>
      </c>
      <c r="AC2">
        <v>131.47298500365491</v>
      </c>
      <c r="AD2">
        <v>106226.9912853344</v>
      </c>
      <c r="AE2">
        <v>145344.45588063859</v>
      </c>
      <c r="AF2">
        <v>6.2662607584239821E-6</v>
      </c>
      <c r="AG2">
        <v>6</v>
      </c>
      <c r="AH2">
        <v>131472.98500365479</v>
      </c>
    </row>
    <row r="3" spans="1:34" x14ac:dyDescent="0.25">
      <c r="A3">
        <v>1</v>
      </c>
      <c r="B3">
        <v>75</v>
      </c>
      <c r="C3" t="s">
        <v>34</v>
      </c>
      <c r="D3">
        <v>4.4132999999999996</v>
      </c>
      <c r="E3">
        <v>22.66</v>
      </c>
      <c r="F3">
        <v>17.079999999999998</v>
      </c>
      <c r="G3">
        <v>9.49</v>
      </c>
      <c r="H3">
        <v>0.23</v>
      </c>
      <c r="I3">
        <v>108</v>
      </c>
      <c r="J3">
        <v>151.83000000000001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151.04</v>
      </c>
      <c r="Q3">
        <v>7967.17</v>
      </c>
      <c r="R3">
        <v>250.08</v>
      </c>
      <c r="S3">
        <v>84.51</v>
      </c>
      <c r="T3">
        <v>82507.22</v>
      </c>
      <c r="U3">
        <v>0.34</v>
      </c>
      <c r="V3">
        <v>0.7</v>
      </c>
      <c r="W3">
        <v>0.45</v>
      </c>
      <c r="X3">
        <v>5.0199999999999996</v>
      </c>
      <c r="Y3">
        <v>2</v>
      </c>
      <c r="Z3">
        <v>10</v>
      </c>
      <c r="AA3">
        <v>89.956561761017099</v>
      </c>
      <c r="AB3">
        <v>123.082536404788</v>
      </c>
      <c r="AC3">
        <v>111.3357118777721</v>
      </c>
      <c r="AD3">
        <v>89956.561761017103</v>
      </c>
      <c r="AE3">
        <v>123082.536404788</v>
      </c>
      <c r="AF3">
        <v>6.7236120213835202E-6</v>
      </c>
      <c r="AG3">
        <v>5</v>
      </c>
      <c r="AH3">
        <v>111335.7118777721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95</v>
      </c>
      <c r="C2" t="s">
        <v>34</v>
      </c>
      <c r="D2">
        <v>3.2002000000000002</v>
      </c>
      <c r="E2">
        <v>31.25</v>
      </c>
      <c r="F2">
        <v>21.71</v>
      </c>
      <c r="G2">
        <v>6.85</v>
      </c>
      <c r="H2">
        <v>0.1</v>
      </c>
      <c r="I2">
        <v>190</v>
      </c>
      <c r="J2">
        <v>185.69</v>
      </c>
      <c r="K2">
        <v>53.44</v>
      </c>
      <c r="L2">
        <v>1</v>
      </c>
      <c r="M2">
        <v>188</v>
      </c>
      <c r="N2">
        <v>36.26</v>
      </c>
      <c r="O2">
        <v>23136.14</v>
      </c>
      <c r="P2">
        <v>257.87</v>
      </c>
      <c r="Q2">
        <v>7972.15</v>
      </c>
      <c r="R2">
        <v>413.12</v>
      </c>
      <c r="S2">
        <v>84.51</v>
      </c>
      <c r="T2">
        <v>163617.21</v>
      </c>
      <c r="U2">
        <v>0.2</v>
      </c>
      <c r="V2">
        <v>0.55000000000000004</v>
      </c>
      <c r="W2">
        <v>0.45</v>
      </c>
      <c r="X2">
        <v>9.6300000000000008</v>
      </c>
      <c r="Y2">
        <v>2</v>
      </c>
      <c r="Z2">
        <v>10</v>
      </c>
      <c r="AA2">
        <v>164.06574927167841</v>
      </c>
      <c r="AB2">
        <v>224.48199622342949</v>
      </c>
      <c r="AC2">
        <v>203.05774956639041</v>
      </c>
      <c r="AD2">
        <v>164065.74927167839</v>
      </c>
      <c r="AE2">
        <v>224481.99622342951</v>
      </c>
      <c r="AF2">
        <v>4.7059143525253278E-6</v>
      </c>
      <c r="AG2">
        <v>7</v>
      </c>
      <c r="AH2">
        <v>203057.74956639041</v>
      </c>
    </row>
    <row r="3" spans="1:34" x14ac:dyDescent="0.25">
      <c r="A3">
        <v>1</v>
      </c>
      <c r="B3">
        <v>95</v>
      </c>
      <c r="C3" t="s">
        <v>34</v>
      </c>
      <c r="D3">
        <v>4.6424000000000003</v>
      </c>
      <c r="E3">
        <v>21.54</v>
      </c>
      <c r="F3">
        <v>15.91</v>
      </c>
      <c r="G3">
        <v>11.23</v>
      </c>
      <c r="H3">
        <v>0.19</v>
      </c>
      <c r="I3">
        <v>85</v>
      </c>
      <c r="J3">
        <v>187.21</v>
      </c>
      <c r="K3">
        <v>53.44</v>
      </c>
      <c r="L3">
        <v>2</v>
      </c>
      <c r="M3">
        <v>0</v>
      </c>
      <c r="N3">
        <v>36.770000000000003</v>
      </c>
      <c r="O3">
        <v>23322.880000000001</v>
      </c>
      <c r="P3">
        <v>159.16999999999999</v>
      </c>
      <c r="Q3">
        <v>7965.79</v>
      </c>
      <c r="R3">
        <v>211.25</v>
      </c>
      <c r="S3">
        <v>84.51</v>
      </c>
      <c r="T3">
        <v>63203.6</v>
      </c>
      <c r="U3">
        <v>0.4</v>
      </c>
      <c r="V3">
        <v>0.75</v>
      </c>
      <c r="W3">
        <v>0.38</v>
      </c>
      <c r="X3">
        <v>3.84</v>
      </c>
      <c r="Y3">
        <v>2</v>
      </c>
      <c r="Z3">
        <v>10</v>
      </c>
      <c r="AA3">
        <v>90.701903897788597</v>
      </c>
      <c r="AB3">
        <v>124.1023463984926</v>
      </c>
      <c r="AC3">
        <v>112.2581926369902</v>
      </c>
      <c r="AD3">
        <v>90701.903897788594</v>
      </c>
      <c r="AE3">
        <v>124102.34639849261</v>
      </c>
      <c r="AF3">
        <v>6.8266785795149E-6</v>
      </c>
      <c r="AG3">
        <v>5</v>
      </c>
      <c r="AH3">
        <v>112258.19263699021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100</v>
      </c>
      <c r="C2" t="s">
        <v>34</v>
      </c>
      <c r="D2">
        <v>2.9761000000000002</v>
      </c>
      <c r="E2">
        <v>33.6</v>
      </c>
      <c r="F2">
        <v>22.88</v>
      </c>
      <c r="G2">
        <v>6.51</v>
      </c>
      <c r="H2">
        <v>0.09</v>
      </c>
      <c r="I2">
        <v>211</v>
      </c>
      <c r="J2">
        <v>194.77</v>
      </c>
      <c r="K2">
        <v>54.38</v>
      </c>
      <c r="L2">
        <v>1</v>
      </c>
      <c r="M2">
        <v>209</v>
      </c>
      <c r="N2">
        <v>39.4</v>
      </c>
      <c r="O2">
        <v>24256.19</v>
      </c>
      <c r="P2">
        <v>285.7</v>
      </c>
      <c r="Q2">
        <v>7970.49</v>
      </c>
      <c r="R2">
        <v>453.43</v>
      </c>
      <c r="S2">
        <v>84.51</v>
      </c>
      <c r="T2">
        <v>183664.63</v>
      </c>
      <c r="U2">
        <v>0.19</v>
      </c>
      <c r="V2">
        <v>0.52</v>
      </c>
      <c r="W2">
        <v>0.48</v>
      </c>
      <c r="X2">
        <v>10.8</v>
      </c>
      <c r="Y2">
        <v>2</v>
      </c>
      <c r="Z2">
        <v>10</v>
      </c>
      <c r="AA2">
        <v>182.83702677600499</v>
      </c>
      <c r="AB2">
        <v>250.16568623515329</v>
      </c>
      <c r="AC2">
        <v>226.29022425068879</v>
      </c>
      <c r="AD2">
        <v>182837.02677600499</v>
      </c>
      <c r="AE2">
        <v>250165.68623515329</v>
      </c>
      <c r="AF2">
        <v>4.3416664469880232E-6</v>
      </c>
      <c r="AG2">
        <v>7</v>
      </c>
      <c r="AH2">
        <v>226290.2242506888</v>
      </c>
    </row>
    <row r="3" spans="1:34" x14ac:dyDescent="0.25">
      <c r="A3">
        <v>1</v>
      </c>
      <c r="B3">
        <v>100</v>
      </c>
      <c r="C3" t="s">
        <v>34</v>
      </c>
      <c r="D3">
        <v>4.6368999999999998</v>
      </c>
      <c r="E3">
        <v>21.57</v>
      </c>
      <c r="F3">
        <v>15.86</v>
      </c>
      <c r="G3">
        <v>11.61</v>
      </c>
      <c r="H3">
        <v>0.18</v>
      </c>
      <c r="I3">
        <v>82</v>
      </c>
      <c r="J3">
        <v>196.32</v>
      </c>
      <c r="K3">
        <v>54.38</v>
      </c>
      <c r="L3">
        <v>2</v>
      </c>
      <c r="M3">
        <v>1</v>
      </c>
      <c r="N3">
        <v>39.950000000000003</v>
      </c>
      <c r="O3">
        <v>24447.22</v>
      </c>
      <c r="P3">
        <v>163.03</v>
      </c>
      <c r="Q3">
        <v>7967.39</v>
      </c>
      <c r="R3">
        <v>209.99</v>
      </c>
      <c r="S3">
        <v>84.51</v>
      </c>
      <c r="T3">
        <v>62588.23</v>
      </c>
      <c r="U3">
        <v>0.4</v>
      </c>
      <c r="V3">
        <v>0.75</v>
      </c>
      <c r="W3">
        <v>0.37</v>
      </c>
      <c r="X3">
        <v>3.79</v>
      </c>
      <c r="Y3">
        <v>2</v>
      </c>
      <c r="Z3">
        <v>10</v>
      </c>
      <c r="AA3">
        <v>92.022428937580557</v>
      </c>
      <c r="AB3">
        <v>125.9091470153882</v>
      </c>
      <c r="AC3">
        <v>113.8925547388705</v>
      </c>
      <c r="AD3">
        <v>92022.428937580553</v>
      </c>
      <c r="AE3">
        <v>125909.1470153882</v>
      </c>
      <c r="AF3">
        <v>6.7645150189976026E-6</v>
      </c>
      <c r="AG3">
        <v>5</v>
      </c>
      <c r="AH3">
        <v>113892.5547388705</v>
      </c>
    </row>
    <row r="4" spans="1:34" x14ac:dyDescent="0.25">
      <c r="A4">
        <v>2</v>
      </c>
      <c r="B4">
        <v>100</v>
      </c>
      <c r="C4" t="s">
        <v>34</v>
      </c>
      <c r="D4">
        <v>4.6581000000000001</v>
      </c>
      <c r="E4">
        <v>21.47</v>
      </c>
      <c r="F4">
        <v>15.8</v>
      </c>
      <c r="G4">
        <v>11.7</v>
      </c>
      <c r="H4">
        <v>0.27</v>
      </c>
      <c r="I4">
        <v>81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163.41</v>
      </c>
      <c r="Q4">
        <v>7967.39</v>
      </c>
      <c r="R4">
        <v>207.97</v>
      </c>
      <c r="S4">
        <v>84.51</v>
      </c>
      <c r="T4">
        <v>61583.41</v>
      </c>
      <c r="U4">
        <v>0.41</v>
      </c>
      <c r="V4">
        <v>0.75</v>
      </c>
      <c r="W4">
        <v>0.37</v>
      </c>
      <c r="X4">
        <v>3.73</v>
      </c>
      <c r="Y4">
        <v>2</v>
      </c>
      <c r="Z4">
        <v>10</v>
      </c>
      <c r="AA4">
        <v>91.818113982416023</v>
      </c>
      <c r="AB4">
        <v>125.6295942799926</v>
      </c>
      <c r="AC4">
        <v>113.63968212418619</v>
      </c>
      <c r="AD4">
        <v>91818.11398241602</v>
      </c>
      <c r="AE4">
        <v>125629.5942799926</v>
      </c>
      <c r="AF4">
        <v>6.7954425176287459E-6</v>
      </c>
      <c r="AG4">
        <v>5</v>
      </c>
      <c r="AH4">
        <v>113639.68212418621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55</v>
      </c>
      <c r="C2" t="s">
        <v>34</v>
      </c>
      <c r="D2">
        <v>4.0792999999999999</v>
      </c>
      <c r="E2">
        <v>24.51</v>
      </c>
      <c r="F2">
        <v>18.920000000000002</v>
      </c>
      <c r="G2">
        <v>7.72</v>
      </c>
      <c r="H2">
        <v>0.15</v>
      </c>
      <c r="I2">
        <v>147</v>
      </c>
      <c r="J2">
        <v>116.05</v>
      </c>
      <c r="K2">
        <v>43.4</v>
      </c>
      <c r="L2">
        <v>1</v>
      </c>
      <c r="M2">
        <v>1</v>
      </c>
      <c r="N2">
        <v>16.649999999999999</v>
      </c>
      <c r="O2">
        <v>14546.17</v>
      </c>
      <c r="P2">
        <v>143.43</v>
      </c>
      <c r="Q2">
        <v>7968.47</v>
      </c>
      <c r="R2">
        <v>310.49</v>
      </c>
      <c r="S2">
        <v>84.51</v>
      </c>
      <c r="T2">
        <v>112514.94</v>
      </c>
      <c r="U2">
        <v>0.27</v>
      </c>
      <c r="V2">
        <v>0.63</v>
      </c>
      <c r="W2">
        <v>0.56000000000000005</v>
      </c>
      <c r="X2">
        <v>6.85</v>
      </c>
      <c r="Y2">
        <v>2</v>
      </c>
      <c r="Z2">
        <v>10</v>
      </c>
      <c r="AA2">
        <v>98.586899848993298</v>
      </c>
      <c r="AB2">
        <v>134.89094572039599</v>
      </c>
      <c r="AC2">
        <v>122.0171431815088</v>
      </c>
      <c r="AD2">
        <v>98586.8998489933</v>
      </c>
      <c r="AE2">
        <v>134890.945720396</v>
      </c>
      <c r="AF2">
        <v>6.4896070621377031E-6</v>
      </c>
      <c r="AG2">
        <v>6</v>
      </c>
      <c r="AH2">
        <v>122017.1431815088</v>
      </c>
    </row>
    <row r="3" spans="1:34" x14ac:dyDescent="0.25">
      <c r="A3">
        <v>1</v>
      </c>
      <c r="B3">
        <v>55</v>
      </c>
      <c r="C3" t="s">
        <v>34</v>
      </c>
      <c r="D3">
        <v>4.0945999999999998</v>
      </c>
      <c r="E3">
        <v>24.42</v>
      </c>
      <c r="F3">
        <v>18.850000000000001</v>
      </c>
      <c r="G3">
        <v>7.75</v>
      </c>
      <c r="H3">
        <v>0.3</v>
      </c>
      <c r="I3">
        <v>146</v>
      </c>
      <c r="J3">
        <v>117.34</v>
      </c>
      <c r="K3">
        <v>43.4</v>
      </c>
      <c r="L3">
        <v>2</v>
      </c>
      <c r="M3">
        <v>0</v>
      </c>
      <c r="N3">
        <v>16.940000000000001</v>
      </c>
      <c r="O3">
        <v>14705.49</v>
      </c>
      <c r="P3">
        <v>144.13</v>
      </c>
      <c r="Q3">
        <v>7968.47</v>
      </c>
      <c r="R3">
        <v>308.17</v>
      </c>
      <c r="S3">
        <v>84.51</v>
      </c>
      <c r="T3">
        <v>111362.03</v>
      </c>
      <c r="U3">
        <v>0.27</v>
      </c>
      <c r="V3">
        <v>0.63</v>
      </c>
      <c r="W3">
        <v>0.56000000000000005</v>
      </c>
      <c r="X3">
        <v>6.78</v>
      </c>
      <c r="Y3">
        <v>2</v>
      </c>
      <c r="Z3">
        <v>10</v>
      </c>
      <c r="AA3">
        <v>98.492025998903685</v>
      </c>
      <c r="AB3">
        <v>134.7611351331646</v>
      </c>
      <c r="AC3">
        <v>121.8997215345324</v>
      </c>
      <c r="AD3">
        <v>98492.025998903686</v>
      </c>
      <c r="AE3">
        <v>134761.13513316459</v>
      </c>
      <c r="AF3">
        <v>6.513947264635854E-6</v>
      </c>
      <c r="AG3">
        <v>6</v>
      </c>
      <c r="AH3">
        <v>121899.72153453249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Z3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34</v>
      </c>
      <c r="D2">
        <v>2.9761000000000002</v>
      </c>
      <c r="E2">
        <v>33.6</v>
      </c>
      <c r="F2">
        <v>22.88</v>
      </c>
      <c r="G2">
        <v>6.51</v>
      </c>
      <c r="H2">
        <v>0.09</v>
      </c>
      <c r="I2">
        <v>211</v>
      </c>
      <c r="J2">
        <v>194.77</v>
      </c>
      <c r="K2">
        <v>54.38</v>
      </c>
      <c r="L2">
        <v>1</v>
      </c>
      <c r="M2">
        <v>209</v>
      </c>
      <c r="N2">
        <v>39.4</v>
      </c>
      <c r="O2">
        <v>24256.19</v>
      </c>
      <c r="P2">
        <v>285.7</v>
      </c>
      <c r="Q2">
        <v>7970.49</v>
      </c>
      <c r="R2">
        <v>453.43</v>
      </c>
      <c r="S2">
        <v>84.51</v>
      </c>
      <c r="T2">
        <v>183664.63</v>
      </c>
      <c r="U2">
        <v>0.19</v>
      </c>
      <c r="V2">
        <v>0.52</v>
      </c>
      <c r="W2">
        <v>0.48</v>
      </c>
      <c r="X2">
        <v>10.8</v>
      </c>
      <c r="Y2">
        <v>2</v>
      </c>
      <c r="Z2">
        <v>10</v>
      </c>
    </row>
    <row r="3" spans="1:26" x14ac:dyDescent="0.25">
      <c r="A3">
        <v>1</v>
      </c>
      <c r="B3">
        <v>100</v>
      </c>
      <c r="C3" t="s">
        <v>34</v>
      </c>
      <c r="D3">
        <v>4.6368999999999998</v>
      </c>
      <c r="E3">
        <v>21.57</v>
      </c>
      <c r="F3">
        <v>15.86</v>
      </c>
      <c r="G3">
        <v>11.61</v>
      </c>
      <c r="H3">
        <v>0.18</v>
      </c>
      <c r="I3">
        <v>82</v>
      </c>
      <c r="J3">
        <v>196.32</v>
      </c>
      <c r="K3">
        <v>54.38</v>
      </c>
      <c r="L3">
        <v>2</v>
      </c>
      <c r="M3">
        <v>1</v>
      </c>
      <c r="N3">
        <v>39.950000000000003</v>
      </c>
      <c r="O3">
        <v>24447.22</v>
      </c>
      <c r="P3">
        <v>163.03</v>
      </c>
      <c r="Q3">
        <v>7967.39</v>
      </c>
      <c r="R3">
        <v>209.99</v>
      </c>
      <c r="S3">
        <v>84.51</v>
      </c>
      <c r="T3">
        <v>62588.23</v>
      </c>
      <c r="U3">
        <v>0.4</v>
      </c>
      <c r="V3">
        <v>0.75</v>
      </c>
      <c r="W3">
        <v>0.37</v>
      </c>
      <c r="X3">
        <v>3.79</v>
      </c>
      <c r="Y3">
        <v>2</v>
      </c>
      <c r="Z3">
        <v>10</v>
      </c>
    </row>
    <row r="4" spans="1:26" x14ac:dyDescent="0.25">
      <c r="A4">
        <v>2</v>
      </c>
      <c r="B4">
        <v>100</v>
      </c>
      <c r="C4" t="s">
        <v>34</v>
      </c>
      <c r="D4">
        <v>4.6581000000000001</v>
      </c>
      <c r="E4">
        <v>21.47</v>
      </c>
      <c r="F4">
        <v>15.8</v>
      </c>
      <c r="G4">
        <v>11.7</v>
      </c>
      <c r="H4">
        <v>0.27</v>
      </c>
      <c r="I4">
        <v>81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163.41</v>
      </c>
      <c r="Q4">
        <v>7967.39</v>
      </c>
      <c r="R4">
        <v>207.97</v>
      </c>
      <c r="S4">
        <v>84.51</v>
      </c>
      <c r="T4">
        <v>61583.41</v>
      </c>
      <c r="U4">
        <v>0.41</v>
      </c>
      <c r="V4">
        <v>0.75</v>
      </c>
      <c r="W4">
        <v>0.37</v>
      </c>
      <c r="X4">
        <v>3.73</v>
      </c>
      <c r="Y4">
        <v>2</v>
      </c>
      <c r="Z4">
        <v>10</v>
      </c>
    </row>
    <row r="5" spans="1:26" x14ac:dyDescent="0.25">
      <c r="A5">
        <v>0</v>
      </c>
      <c r="B5">
        <v>40</v>
      </c>
      <c r="C5" t="s">
        <v>34</v>
      </c>
      <c r="D5">
        <v>3.6785000000000001</v>
      </c>
      <c r="E5">
        <v>27.18</v>
      </c>
      <c r="F5">
        <v>21.45</v>
      </c>
      <c r="G5">
        <v>6.4</v>
      </c>
      <c r="H5">
        <v>0.2</v>
      </c>
      <c r="I5">
        <v>201</v>
      </c>
      <c r="J5">
        <v>89.87</v>
      </c>
      <c r="K5">
        <v>37.549999999999997</v>
      </c>
      <c r="L5">
        <v>1</v>
      </c>
      <c r="M5">
        <v>1</v>
      </c>
      <c r="N5">
        <v>11.32</v>
      </c>
      <c r="O5">
        <v>11317.98</v>
      </c>
      <c r="P5">
        <v>140.62</v>
      </c>
      <c r="Q5">
        <v>7971.79</v>
      </c>
      <c r="R5">
        <v>393.48</v>
      </c>
      <c r="S5">
        <v>84.51</v>
      </c>
      <c r="T5">
        <v>153739.92000000001</v>
      </c>
      <c r="U5">
        <v>0.21</v>
      </c>
      <c r="V5">
        <v>0.55000000000000004</v>
      </c>
      <c r="W5">
        <v>0.72</v>
      </c>
      <c r="X5">
        <v>9.3800000000000008</v>
      </c>
      <c r="Y5">
        <v>2</v>
      </c>
      <c r="Z5">
        <v>10</v>
      </c>
    </row>
    <row r="6" spans="1:26" x14ac:dyDescent="0.25">
      <c r="A6">
        <v>1</v>
      </c>
      <c r="B6">
        <v>40</v>
      </c>
      <c r="C6" t="s">
        <v>34</v>
      </c>
      <c r="D6">
        <v>3.6892999999999998</v>
      </c>
      <c r="E6">
        <v>27.11</v>
      </c>
      <c r="F6">
        <v>21.39</v>
      </c>
      <c r="G6">
        <v>6.42</v>
      </c>
      <c r="H6">
        <v>0.39</v>
      </c>
      <c r="I6">
        <v>200</v>
      </c>
      <c r="J6">
        <v>91.1</v>
      </c>
      <c r="K6">
        <v>37.549999999999997</v>
      </c>
      <c r="L6">
        <v>2</v>
      </c>
      <c r="M6">
        <v>0</v>
      </c>
      <c r="N6">
        <v>11.54</v>
      </c>
      <c r="O6">
        <v>11468.97</v>
      </c>
      <c r="P6">
        <v>141.82</v>
      </c>
      <c r="Q6">
        <v>7971.79</v>
      </c>
      <c r="R6">
        <v>391.41</v>
      </c>
      <c r="S6">
        <v>84.51</v>
      </c>
      <c r="T6">
        <v>152711.04999999999</v>
      </c>
      <c r="U6">
        <v>0.22</v>
      </c>
      <c r="V6">
        <v>0.56000000000000005</v>
      </c>
      <c r="W6">
        <v>0.72</v>
      </c>
      <c r="X6">
        <v>9.31</v>
      </c>
      <c r="Y6">
        <v>2</v>
      </c>
      <c r="Z6">
        <v>10</v>
      </c>
    </row>
    <row r="7" spans="1:26" x14ac:dyDescent="0.25">
      <c r="A7">
        <v>0</v>
      </c>
      <c r="B7">
        <v>30</v>
      </c>
      <c r="C7" t="s">
        <v>34</v>
      </c>
      <c r="D7">
        <v>3.2839999999999998</v>
      </c>
      <c r="E7">
        <v>30.45</v>
      </c>
      <c r="F7">
        <v>24.47</v>
      </c>
      <c r="G7">
        <v>5.52</v>
      </c>
      <c r="H7">
        <v>0.24</v>
      </c>
      <c r="I7">
        <v>266</v>
      </c>
      <c r="J7">
        <v>71.52</v>
      </c>
      <c r="K7">
        <v>32.270000000000003</v>
      </c>
      <c r="L7">
        <v>1</v>
      </c>
      <c r="M7">
        <v>0</v>
      </c>
      <c r="N7">
        <v>8.25</v>
      </c>
      <c r="O7">
        <v>9054.6</v>
      </c>
      <c r="P7">
        <v>140.1</v>
      </c>
      <c r="Q7">
        <v>7973.07</v>
      </c>
      <c r="R7">
        <v>492.55</v>
      </c>
      <c r="S7">
        <v>84.51</v>
      </c>
      <c r="T7">
        <v>202947.74</v>
      </c>
      <c r="U7">
        <v>0.17</v>
      </c>
      <c r="V7">
        <v>0.49</v>
      </c>
      <c r="W7">
        <v>0.92</v>
      </c>
      <c r="X7">
        <v>12.39</v>
      </c>
      <c r="Y7">
        <v>2</v>
      </c>
      <c r="Z7">
        <v>10</v>
      </c>
    </row>
    <row r="8" spans="1:26" x14ac:dyDescent="0.25">
      <c r="A8">
        <v>0</v>
      </c>
      <c r="B8">
        <v>15</v>
      </c>
      <c r="C8" t="s">
        <v>34</v>
      </c>
      <c r="D8">
        <v>2.2521</v>
      </c>
      <c r="E8">
        <v>44.4</v>
      </c>
      <c r="F8">
        <v>36.81</v>
      </c>
      <c r="G8">
        <v>4.17</v>
      </c>
      <c r="H8">
        <v>0.43</v>
      </c>
      <c r="I8">
        <v>530</v>
      </c>
      <c r="J8">
        <v>39.78</v>
      </c>
      <c r="K8">
        <v>19.54</v>
      </c>
      <c r="L8">
        <v>1</v>
      </c>
      <c r="M8">
        <v>0</v>
      </c>
      <c r="N8">
        <v>4.24</v>
      </c>
      <c r="O8">
        <v>5140</v>
      </c>
      <c r="P8">
        <v>144.27000000000001</v>
      </c>
      <c r="Q8">
        <v>7989.26</v>
      </c>
      <c r="R8">
        <v>897.9</v>
      </c>
      <c r="S8">
        <v>84.51</v>
      </c>
      <c r="T8">
        <v>404307.15</v>
      </c>
      <c r="U8">
        <v>0.09</v>
      </c>
      <c r="V8">
        <v>0.32</v>
      </c>
      <c r="W8">
        <v>1.69</v>
      </c>
      <c r="X8">
        <v>24.72</v>
      </c>
      <c r="Y8">
        <v>2</v>
      </c>
      <c r="Z8">
        <v>10</v>
      </c>
    </row>
    <row r="9" spans="1:26" x14ac:dyDescent="0.25">
      <c r="A9">
        <v>0</v>
      </c>
      <c r="B9">
        <v>70</v>
      </c>
      <c r="C9" t="s">
        <v>34</v>
      </c>
      <c r="D9">
        <v>4.2401999999999997</v>
      </c>
      <c r="E9">
        <v>23.58</v>
      </c>
      <c r="F9">
        <v>17.829999999999998</v>
      </c>
      <c r="G9">
        <v>8.77</v>
      </c>
      <c r="H9">
        <v>0.12</v>
      </c>
      <c r="I9">
        <v>122</v>
      </c>
      <c r="J9">
        <v>141.81</v>
      </c>
      <c r="K9">
        <v>47.83</v>
      </c>
      <c r="L9">
        <v>1</v>
      </c>
      <c r="M9">
        <v>29</v>
      </c>
      <c r="N9">
        <v>22.98</v>
      </c>
      <c r="O9">
        <v>17723.39</v>
      </c>
      <c r="P9">
        <v>153.57</v>
      </c>
      <c r="Q9">
        <v>7969.15</v>
      </c>
      <c r="R9">
        <v>276.06</v>
      </c>
      <c r="S9">
        <v>84.51</v>
      </c>
      <c r="T9">
        <v>95422.89</v>
      </c>
      <c r="U9">
        <v>0.31</v>
      </c>
      <c r="V9">
        <v>0.67</v>
      </c>
      <c r="W9">
        <v>0.46</v>
      </c>
      <c r="X9">
        <v>5.76</v>
      </c>
      <c r="Y9">
        <v>2</v>
      </c>
      <c r="Z9">
        <v>10</v>
      </c>
    </row>
    <row r="10" spans="1:26" x14ac:dyDescent="0.25">
      <c r="A10">
        <v>1</v>
      </c>
      <c r="B10">
        <v>70</v>
      </c>
      <c r="C10" t="s">
        <v>34</v>
      </c>
      <c r="D10">
        <v>4.3593000000000002</v>
      </c>
      <c r="E10">
        <v>22.94</v>
      </c>
      <c r="F10">
        <v>17.39</v>
      </c>
      <c r="G10">
        <v>9.07</v>
      </c>
      <c r="H10">
        <v>0.25</v>
      </c>
      <c r="I10">
        <v>115</v>
      </c>
      <c r="J10">
        <v>143.16999999999999</v>
      </c>
      <c r="K10">
        <v>47.83</v>
      </c>
      <c r="L10">
        <v>2</v>
      </c>
      <c r="M10">
        <v>0</v>
      </c>
      <c r="N10">
        <v>23.34</v>
      </c>
      <c r="O10">
        <v>17891.86</v>
      </c>
      <c r="P10">
        <v>148.74</v>
      </c>
      <c r="Q10">
        <v>7967.66</v>
      </c>
      <c r="R10">
        <v>259.82</v>
      </c>
      <c r="S10">
        <v>84.51</v>
      </c>
      <c r="T10">
        <v>87341.23</v>
      </c>
      <c r="U10">
        <v>0.33</v>
      </c>
      <c r="V10">
        <v>0.68</v>
      </c>
      <c r="W10">
        <v>0.47</v>
      </c>
      <c r="X10">
        <v>5.32</v>
      </c>
      <c r="Y10">
        <v>2</v>
      </c>
      <c r="Z10">
        <v>10</v>
      </c>
    </row>
    <row r="11" spans="1:26" x14ac:dyDescent="0.25">
      <c r="A11">
        <v>0</v>
      </c>
      <c r="B11">
        <v>90</v>
      </c>
      <c r="C11" t="s">
        <v>34</v>
      </c>
      <c r="D11">
        <v>3.4268000000000001</v>
      </c>
      <c r="E11">
        <v>29.18</v>
      </c>
      <c r="F11">
        <v>20.68</v>
      </c>
      <c r="G11">
        <v>7.26</v>
      </c>
      <c r="H11">
        <v>0.1</v>
      </c>
      <c r="I11">
        <v>171</v>
      </c>
      <c r="J11">
        <v>176.73</v>
      </c>
      <c r="K11">
        <v>52.44</v>
      </c>
      <c r="L11">
        <v>1</v>
      </c>
      <c r="M11">
        <v>169</v>
      </c>
      <c r="N11">
        <v>33.29</v>
      </c>
      <c r="O11">
        <v>22031.19</v>
      </c>
      <c r="P11">
        <v>232.26</v>
      </c>
      <c r="Q11">
        <v>7969.4</v>
      </c>
      <c r="R11">
        <v>378.61</v>
      </c>
      <c r="S11">
        <v>84.51</v>
      </c>
      <c r="T11">
        <v>146453.14000000001</v>
      </c>
      <c r="U11">
        <v>0.22</v>
      </c>
      <c r="V11">
        <v>0.57999999999999996</v>
      </c>
      <c r="W11">
        <v>0.4</v>
      </c>
      <c r="X11">
        <v>8.61</v>
      </c>
      <c r="Y11">
        <v>2</v>
      </c>
      <c r="Z11">
        <v>10</v>
      </c>
    </row>
    <row r="12" spans="1:26" x14ac:dyDescent="0.25">
      <c r="A12">
        <v>1</v>
      </c>
      <c r="B12">
        <v>90</v>
      </c>
      <c r="C12" t="s">
        <v>34</v>
      </c>
      <c r="D12">
        <v>4.569</v>
      </c>
      <c r="E12">
        <v>21.89</v>
      </c>
      <c r="F12">
        <v>16.27</v>
      </c>
      <c r="G12">
        <v>10.84</v>
      </c>
      <c r="H12">
        <v>0.2</v>
      </c>
      <c r="I12">
        <v>90</v>
      </c>
      <c r="J12">
        <v>178.21</v>
      </c>
      <c r="K12">
        <v>52.44</v>
      </c>
      <c r="L12">
        <v>2</v>
      </c>
      <c r="M12">
        <v>0</v>
      </c>
      <c r="N12">
        <v>33.770000000000003</v>
      </c>
      <c r="O12">
        <v>22213.89</v>
      </c>
      <c r="P12">
        <v>158.11000000000001</v>
      </c>
      <c r="Q12">
        <v>7966.62</v>
      </c>
      <c r="R12">
        <v>223.28</v>
      </c>
      <c r="S12">
        <v>84.51</v>
      </c>
      <c r="T12">
        <v>69194.09</v>
      </c>
      <c r="U12">
        <v>0.38</v>
      </c>
      <c r="V12">
        <v>0.73</v>
      </c>
      <c r="W12">
        <v>0.4</v>
      </c>
      <c r="X12">
        <v>4.2</v>
      </c>
      <c r="Y12">
        <v>2</v>
      </c>
      <c r="Z12">
        <v>10</v>
      </c>
    </row>
    <row r="13" spans="1:26" x14ac:dyDescent="0.25">
      <c r="A13">
        <v>0</v>
      </c>
      <c r="B13">
        <v>10</v>
      </c>
      <c r="C13" t="s">
        <v>34</v>
      </c>
      <c r="D13">
        <v>1.6783999999999999</v>
      </c>
      <c r="E13">
        <v>59.58</v>
      </c>
      <c r="F13">
        <v>49.12</v>
      </c>
      <c r="G13">
        <v>3.72</v>
      </c>
      <c r="H13">
        <v>0.64</v>
      </c>
      <c r="I13">
        <v>793</v>
      </c>
      <c r="J13">
        <v>26.11</v>
      </c>
      <c r="K13">
        <v>12.1</v>
      </c>
      <c r="L13">
        <v>1</v>
      </c>
      <c r="M13">
        <v>0</v>
      </c>
      <c r="N13">
        <v>3.01</v>
      </c>
      <c r="O13">
        <v>3454.41</v>
      </c>
      <c r="P13">
        <v>141.16999999999999</v>
      </c>
      <c r="Q13">
        <v>7994.98</v>
      </c>
      <c r="R13">
        <v>1302.77</v>
      </c>
      <c r="S13">
        <v>84.51</v>
      </c>
      <c r="T13">
        <v>605422.6</v>
      </c>
      <c r="U13">
        <v>0.06</v>
      </c>
      <c r="V13">
        <v>0.24</v>
      </c>
      <c r="W13">
        <v>2.4500000000000002</v>
      </c>
      <c r="X13">
        <v>37.020000000000003</v>
      </c>
      <c r="Y13">
        <v>2</v>
      </c>
      <c r="Z13">
        <v>10</v>
      </c>
    </row>
    <row r="14" spans="1:26" x14ac:dyDescent="0.25">
      <c r="A14">
        <v>0</v>
      </c>
      <c r="B14">
        <v>45</v>
      </c>
      <c r="C14" t="s">
        <v>34</v>
      </c>
      <c r="D14">
        <v>3.8321999999999998</v>
      </c>
      <c r="E14">
        <v>26.09</v>
      </c>
      <c r="F14">
        <v>20.43</v>
      </c>
      <c r="G14">
        <v>6.85</v>
      </c>
      <c r="H14">
        <v>0.18</v>
      </c>
      <c r="I14">
        <v>179</v>
      </c>
      <c r="J14">
        <v>98.71</v>
      </c>
      <c r="K14">
        <v>39.72</v>
      </c>
      <c r="L14">
        <v>1</v>
      </c>
      <c r="M14">
        <v>1</v>
      </c>
      <c r="N14">
        <v>12.99</v>
      </c>
      <c r="O14">
        <v>12407.75</v>
      </c>
      <c r="P14">
        <v>141.29</v>
      </c>
      <c r="Q14">
        <v>7972.44</v>
      </c>
      <c r="R14">
        <v>359.62</v>
      </c>
      <c r="S14">
        <v>84.51</v>
      </c>
      <c r="T14">
        <v>136922.38</v>
      </c>
      <c r="U14">
        <v>0.23</v>
      </c>
      <c r="V14">
        <v>0.57999999999999996</v>
      </c>
      <c r="W14">
        <v>0.66</v>
      </c>
      <c r="X14">
        <v>8.35</v>
      </c>
      <c r="Y14">
        <v>2</v>
      </c>
      <c r="Z14">
        <v>10</v>
      </c>
    </row>
    <row r="15" spans="1:26" x14ac:dyDescent="0.25">
      <c r="A15">
        <v>1</v>
      </c>
      <c r="B15">
        <v>45</v>
      </c>
      <c r="C15" t="s">
        <v>34</v>
      </c>
      <c r="D15">
        <v>3.8445999999999998</v>
      </c>
      <c r="E15">
        <v>26.01</v>
      </c>
      <c r="F15">
        <v>20.36</v>
      </c>
      <c r="G15">
        <v>6.86</v>
      </c>
      <c r="H15">
        <v>0.35</v>
      </c>
      <c r="I15">
        <v>178</v>
      </c>
      <c r="J15">
        <v>99.95</v>
      </c>
      <c r="K15">
        <v>39.72</v>
      </c>
      <c r="L15">
        <v>2</v>
      </c>
      <c r="M15">
        <v>0</v>
      </c>
      <c r="N15">
        <v>13.24</v>
      </c>
      <c r="O15">
        <v>12561.45</v>
      </c>
      <c r="P15">
        <v>142.28</v>
      </c>
      <c r="Q15">
        <v>7972.39</v>
      </c>
      <c r="R15">
        <v>357.49</v>
      </c>
      <c r="S15">
        <v>84.51</v>
      </c>
      <c r="T15">
        <v>135858.87</v>
      </c>
      <c r="U15">
        <v>0.24</v>
      </c>
      <c r="V15">
        <v>0.57999999999999996</v>
      </c>
      <c r="W15">
        <v>0.66</v>
      </c>
      <c r="X15">
        <v>8.2899999999999991</v>
      </c>
      <c r="Y15">
        <v>2</v>
      </c>
      <c r="Z15">
        <v>10</v>
      </c>
    </row>
    <row r="16" spans="1:26" x14ac:dyDescent="0.25">
      <c r="A16">
        <v>0</v>
      </c>
      <c r="B16">
        <v>60</v>
      </c>
      <c r="C16" t="s">
        <v>34</v>
      </c>
      <c r="D16">
        <v>4.1585999999999999</v>
      </c>
      <c r="E16">
        <v>24.05</v>
      </c>
      <c r="F16">
        <v>18.440000000000001</v>
      </c>
      <c r="G16">
        <v>8.1300000000000008</v>
      </c>
      <c r="H16">
        <v>0.14000000000000001</v>
      </c>
      <c r="I16">
        <v>136</v>
      </c>
      <c r="J16">
        <v>124.63</v>
      </c>
      <c r="K16">
        <v>45</v>
      </c>
      <c r="L16">
        <v>1</v>
      </c>
      <c r="M16">
        <v>2</v>
      </c>
      <c r="N16">
        <v>18.64</v>
      </c>
      <c r="O16">
        <v>15605.44</v>
      </c>
      <c r="P16">
        <v>145.88999999999999</v>
      </c>
      <c r="Q16">
        <v>7967.62</v>
      </c>
      <c r="R16">
        <v>294.64</v>
      </c>
      <c r="S16">
        <v>84.51</v>
      </c>
      <c r="T16">
        <v>104644.88</v>
      </c>
      <c r="U16">
        <v>0.28999999999999998</v>
      </c>
      <c r="V16">
        <v>0.65</v>
      </c>
      <c r="W16">
        <v>0.54</v>
      </c>
      <c r="X16">
        <v>6.37</v>
      </c>
      <c r="Y16">
        <v>2</v>
      </c>
      <c r="Z16">
        <v>10</v>
      </c>
    </row>
    <row r="17" spans="1:26" x14ac:dyDescent="0.25">
      <c r="A17">
        <v>1</v>
      </c>
      <c r="B17">
        <v>60</v>
      </c>
      <c r="C17" t="s">
        <v>34</v>
      </c>
      <c r="D17">
        <v>4.1902999999999997</v>
      </c>
      <c r="E17">
        <v>23.86</v>
      </c>
      <c r="F17">
        <v>18.309999999999999</v>
      </c>
      <c r="G17">
        <v>8.1999999999999993</v>
      </c>
      <c r="H17">
        <v>0.28000000000000003</v>
      </c>
      <c r="I17">
        <v>134</v>
      </c>
      <c r="J17">
        <v>125.95</v>
      </c>
      <c r="K17">
        <v>45</v>
      </c>
      <c r="L17">
        <v>2</v>
      </c>
      <c r="M17">
        <v>0</v>
      </c>
      <c r="N17">
        <v>18.95</v>
      </c>
      <c r="O17">
        <v>15767.7</v>
      </c>
      <c r="P17">
        <v>145.82</v>
      </c>
      <c r="Q17">
        <v>7967.61</v>
      </c>
      <c r="R17">
        <v>290.22000000000003</v>
      </c>
      <c r="S17">
        <v>84.51</v>
      </c>
      <c r="T17">
        <v>102443.27</v>
      </c>
      <c r="U17">
        <v>0.28999999999999998</v>
      </c>
      <c r="V17">
        <v>0.65</v>
      </c>
      <c r="W17">
        <v>0.53</v>
      </c>
      <c r="X17">
        <v>6.24</v>
      </c>
      <c r="Y17">
        <v>2</v>
      </c>
      <c r="Z17">
        <v>10</v>
      </c>
    </row>
    <row r="18" spans="1:26" x14ac:dyDescent="0.25">
      <c r="A18">
        <v>0</v>
      </c>
      <c r="B18">
        <v>80</v>
      </c>
      <c r="C18" t="s">
        <v>34</v>
      </c>
      <c r="D18">
        <v>3.9228999999999998</v>
      </c>
      <c r="E18">
        <v>25.49</v>
      </c>
      <c r="F18">
        <v>18.78</v>
      </c>
      <c r="G18">
        <v>8.2899999999999991</v>
      </c>
      <c r="H18">
        <v>0.11</v>
      </c>
      <c r="I18">
        <v>136</v>
      </c>
      <c r="J18">
        <v>159.12</v>
      </c>
      <c r="K18">
        <v>50.28</v>
      </c>
      <c r="L18">
        <v>1</v>
      </c>
      <c r="M18">
        <v>113</v>
      </c>
      <c r="N18">
        <v>27.84</v>
      </c>
      <c r="O18">
        <v>19859.16</v>
      </c>
      <c r="P18">
        <v>184.49</v>
      </c>
      <c r="Q18">
        <v>7967.25</v>
      </c>
      <c r="R18">
        <v>312.23</v>
      </c>
      <c r="S18">
        <v>84.51</v>
      </c>
      <c r="T18">
        <v>113439.03</v>
      </c>
      <c r="U18">
        <v>0.27</v>
      </c>
      <c r="V18">
        <v>0.63</v>
      </c>
      <c r="W18">
        <v>0.39</v>
      </c>
      <c r="X18">
        <v>6.72</v>
      </c>
      <c r="Y18">
        <v>2</v>
      </c>
      <c r="Z18">
        <v>10</v>
      </c>
    </row>
    <row r="19" spans="1:26" x14ac:dyDescent="0.25">
      <c r="A19">
        <v>1</v>
      </c>
      <c r="B19">
        <v>80</v>
      </c>
      <c r="C19" t="s">
        <v>34</v>
      </c>
      <c r="D19">
        <v>4.4789000000000003</v>
      </c>
      <c r="E19">
        <v>22.33</v>
      </c>
      <c r="F19">
        <v>16.75</v>
      </c>
      <c r="G19">
        <v>9.9499999999999993</v>
      </c>
      <c r="H19">
        <v>0.22</v>
      </c>
      <c r="I19">
        <v>101</v>
      </c>
      <c r="J19">
        <v>160.54</v>
      </c>
      <c r="K19">
        <v>50.28</v>
      </c>
      <c r="L19">
        <v>2</v>
      </c>
      <c r="M19">
        <v>0</v>
      </c>
      <c r="N19">
        <v>28.26</v>
      </c>
      <c r="O19">
        <v>20034.400000000001</v>
      </c>
      <c r="P19">
        <v>153.11000000000001</v>
      </c>
      <c r="Q19">
        <v>7968.44</v>
      </c>
      <c r="R19">
        <v>239.1</v>
      </c>
      <c r="S19">
        <v>84.51</v>
      </c>
      <c r="T19">
        <v>77049.13</v>
      </c>
      <c r="U19">
        <v>0.35</v>
      </c>
      <c r="V19">
        <v>0.71</v>
      </c>
      <c r="W19">
        <v>0.43</v>
      </c>
      <c r="X19">
        <v>4.68</v>
      </c>
      <c r="Y19">
        <v>2</v>
      </c>
      <c r="Z19">
        <v>10</v>
      </c>
    </row>
    <row r="20" spans="1:26" x14ac:dyDescent="0.25">
      <c r="A20">
        <v>0</v>
      </c>
      <c r="B20">
        <v>35</v>
      </c>
      <c r="C20" t="s">
        <v>34</v>
      </c>
      <c r="D20">
        <v>3.5005000000000002</v>
      </c>
      <c r="E20">
        <v>28.57</v>
      </c>
      <c r="F20">
        <v>22.73</v>
      </c>
      <c r="G20">
        <v>5.96</v>
      </c>
      <c r="H20">
        <v>0.22</v>
      </c>
      <c r="I20">
        <v>229</v>
      </c>
      <c r="J20">
        <v>80.84</v>
      </c>
      <c r="K20">
        <v>35.1</v>
      </c>
      <c r="L20">
        <v>1</v>
      </c>
      <c r="M20">
        <v>0</v>
      </c>
      <c r="N20">
        <v>9.74</v>
      </c>
      <c r="O20">
        <v>10204.209999999999</v>
      </c>
      <c r="P20">
        <v>139.87</v>
      </c>
      <c r="Q20">
        <v>7974.97</v>
      </c>
      <c r="R20">
        <v>435.11</v>
      </c>
      <c r="S20">
        <v>84.51</v>
      </c>
      <c r="T20">
        <v>174415.58</v>
      </c>
      <c r="U20">
        <v>0.19</v>
      </c>
      <c r="V20">
        <v>0.52</v>
      </c>
      <c r="W20">
        <v>0.81</v>
      </c>
      <c r="X20">
        <v>10.65</v>
      </c>
      <c r="Y20">
        <v>2</v>
      </c>
      <c r="Z20">
        <v>10</v>
      </c>
    </row>
    <row r="21" spans="1:26" x14ac:dyDescent="0.25">
      <c r="A21">
        <v>0</v>
      </c>
      <c r="B21">
        <v>50</v>
      </c>
      <c r="C21" t="s">
        <v>34</v>
      </c>
      <c r="D21">
        <v>3.9746000000000001</v>
      </c>
      <c r="E21">
        <v>25.16</v>
      </c>
      <c r="F21">
        <v>19.55</v>
      </c>
      <c r="G21">
        <v>7.28</v>
      </c>
      <c r="H21">
        <v>0.16</v>
      </c>
      <c r="I21">
        <v>161</v>
      </c>
      <c r="J21">
        <v>107.41</v>
      </c>
      <c r="K21">
        <v>41.65</v>
      </c>
      <c r="L21">
        <v>1</v>
      </c>
      <c r="M21">
        <v>1</v>
      </c>
      <c r="N21">
        <v>14.77</v>
      </c>
      <c r="O21">
        <v>13481.73</v>
      </c>
      <c r="P21">
        <v>141.68</v>
      </c>
      <c r="Q21">
        <v>7970.73</v>
      </c>
      <c r="R21">
        <v>331.03</v>
      </c>
      <c r="S21">
        <v>84.51</v>
      </c>
      <c r="T21">
        <v>122715.85</v>
      </c>
      <c r="U21">
        <v>0.26</v>
      </c>
      <c r="V21">
        <v>0.61</v>
      </c>
      <c r="W21">
        <v>0.61</v>
      </c>
      <c r="X21">
        <v>7.47</v>
      </c>
      <c r="Y21">
        <v>2</v>
      </c>
      <c r="Z21">
        <v>10</v>
      </c>
    </row>
    <row r="22" spans="1:26" x14ac:dyDescent="0.25">
      <c r="A22">
        <v>1</v>
      </c>
      <c r="B22">
        <v>50</v>
      </c>
      <c r="C22" t="s">
        <v>34</v>
      </c>
      <c r="D22">
        <v>3.9748999999999999</v>
      </c>
      <c r="E22">
        <v>25.16</v>
      </c>
      <c r="F22">
        <v>19.54</v>
      </c>
      <c r="G22">
        <v>7.28</v>
      </c>
      <c r="H22">
        <v>0.32</v>
      </c>
      <c r="I22">
        <v>161</v>
      </c>
      <c r="J22">
        <v>108.68</v>
      </c>
      <c r="K22">
        <v>41.65</v>
      </c>
      <c r="L22">
        <v>2</v>
      </c>
      <c r="M22">
        <v>0</v>
      </c>
      <c r="N22">
        <v>15.03</v>
      </c>
      <c r="O22">
        <v>13638.32</v>
      </c>
      <c r="P22">
        <v>143.11000000000001</v>
      </c>
      <c r="Q22">
        <v>7970.83</v>
      </c>
      <c r="R22">
        <v>330.89</v>
      </c>
      <c r="S22">
        <v>84.51</v>
      </c>
      <c r="T22">
        <v>122646</v>
      </c>
      <c r="U22">
        <v>0.26</v>
      </c>
      <c r="V22">
        <v>0.61</v>
      </c>
      <c r="W22">
        <v>0.61</v>
      </c>
      <c r="X22">
        <v>7.47</v>
      </c>
      <c r="Y22">
        <v>2</v>
      </c>
      <c r="Z22">
        <v>10</v>
      </c>
    </row>
    <row r="23" spans="1:26" x14ac:dyDescent="0.25">
      <c r="A23">
        <v>0</v>
      </c>
      <c r="B23">
        <v>25</v>
      </c>
      <c r="C23" t="s">
        <v>34</v>
      </c>
      <c r="D23">
        <v>3.0154999999999998</v>
      </c>
      <c r="E23">
        <v>33.159999999999997</v>
      </c>
      <c r="F23">
        <v>26.94</v>
      </c>
      <c r="G23">
        <v>5.07</v>
      </c>
      <c r="H23">
        <v>0.28000000000000003</v>
      </c>
      <c r="I23">
        <v>319</v>
      </c>
      <c r="J23">
        <v>61.76</v>
      </c>
      <c r="K23">
        <v>28.92</v>
      </c>
      <c r="L23">
        <v>1</v>
      </c>
      <c r="M23">
        <v>0</v>
      </c>
      <c r="N23">
        <v>6.84</v>
      </c>
      <c r="O23">
        <v>7851.41</v>
      </c>
      <c r="P23">
        <v>141.06</v>
      </c>
      <c r="Q23">
        <v>7975.55</v>
      </c>
      <c r="R23">
        <v>573.55999999999995</v>
      </c>
      <c r="S23">
        <v>84.51</v>
      </c>
      <c r="T23">
        <v>243188.45</v>
      </c>
      <c r="U23">
        <v>0.15</v>
      </c>
      <c r="V23">
        <v>0.44</v>
      </c>
      <c r="W23">
        <v>1.07</v>
      </c>
      <c r="X23">
        <v>14.86</v>
      </c>
      <c r="Y23">
        <v>2</v>
      </c>
      <c r="Z23">
        <v>10</v>
      </c>
    </row>
    <row r="24" spans="1:26" x14ac:dyDescent="0.25">
      <c r="A24">
        <v>0</v>
      </c>
      <c r="B24">
        <v>85</v>
      </c>
      <c r="C24" t="s">
        <v>34</v>
      </c>
      <c r="D24">
        <v>3.6629999999999998</v>
      </c>
      <c r="E24">
        <v>27.3</v>
      </c>
      <c r="F24">
        <v>19.739999999999998</v>
      </c>
      <c r="G24">
        <v>7.74</v>
      </c>
      <c r="H24">
        <v>0.11</v>
      </c>
      <c r="I24">
        <v>153</v>
      </c>
      <c r="J24">
        <v>167.88</v>
      </c>
      <c r="K24">
        <v>51.39</v>
      </c>
      <c r="L24">
        <v>1</v>
      </c>
      <c r="M24">
        <v>148</v>
      </c>
      <c r="N24">
        <v>30.49</v>
      </c>
      <c r="O24">
        <v>20939.59</v>
      </c>
      <c r="P24">
        <v>207.93</v>
      </c>
      <c r="Q24">
        <v>7969.46</v>
      </c>
      <c r="R24">
        <v>345.87</v>
      </c>
      <c r="S24">
        <v>84.51</v>
      </c>
      <c r="T24">
        <v>130174.26</v>
      </c>
      <c r="U24">
        <v>0.24</v>
      </c>
      <c r="V24">
        <v>0.6</v>
      </c>
      <c r="W24">
        <v>0.39</v>
      </c>
      <c r="X24">
        <v>7.67</v>
      </c>
      <c r="Y24">
        <v>2</v>
      </c>
      <c r="Z24">
        <v>10</v>
      </c>
    </row>
    <row r="25" spans="1:26" x14ac:dyDescent="0.25">
      <c r="A25">
        <v>1</v>
      </c>
      <c r="B25">
        <v>85</v>
      </c>
      <c r="C25" t="s">
        <v>34</v>
      </c>
      <c r="D25">
        <v>4.5313999999999997</v>
      </c>
      <c r="E25">
        <v>22.07</v>
      </c>
      <c r="F25">
        <v>16.48</v>
      </c>
      <c r="G25">
        <v>10.41</v>
      </c>
      <c r="H25">
        <v>0.21</v>
      </c>
      <c r="I25">
        <v>95</v>
      </c>
      <c r="J25">
        <v>169.33</v>
      </c>
      <c r="K25">
        <v>51.39</v>
      </c>
      <c r="L25">
        <v>2</v>
      </c>
      <c r="M25">
        <v>0</v>
      </c>
      <c r="N25">
        <v>30.94</v>
      </c>
      <c r="O25">
        <v>21118.46</v>
      </c>
      <c r="P25">
        <v>155.13</v>
      </c>
      <c r="Q25">
        <v>7966.9</v>
      </c>
      <c r="R25">
        <v>230.04</v>
      </c>
      <c r="S25">
        <v>84.51</v>
      </c>
      <c r="T25">
        <v>72551.12</v>
      </c>
      <c r="U25">
        <v>0.37</v>
      </c>
      <c r="V25">
        <v>0.72</v>
      </c>
      <c r="W25">
        <v>0.42</v>
      </c>
      <c r="X25">
        <v>4.41</v>
      </c>
      <c r="Y25">
        <v>2</v>
      </c>
      <c r="Z25">
        <v>10</v>
      </c>
    </row>
    <row r="26" spans="1:26" x14ac:dyDescent="0.25">
      <c r="A26">
        <v>0</v>
      </c>
      <c r="B26">
        <v>20</v>
      </c>
      <c r="C26" t="s">
        <v>34</v>
      </c>
      <c r="D26">
        <v>2.6842999999999999</v>
      </c>
      <c r="E26">
        <v>37.25</v>
      </c>
      <c r="F26">
        <v>30.64</v>
      </c>
      <c r="G26">
        <v>4.62</v>
      </c>
      <c r="H26">
        <v>0.34</v>
      </c>
      <c r="I26">
        <v>398</v>
      </c>
      <c r="J26">
        <v>51.33</v>
      </c>
      <c r="K26">
        <v>24.83</v>
      </c>
      <c r="L26">
        <v>1</v>
      </c>
      <c r="M26">
        <v>0</v>
      </c>
      <c r="N26">
        <v>5.51</v>
      </c>
      <c r="O26">
        <v>6564.78</v>
      </c>
      <c r="P26">
        <v>142.61000000000001</v>
      </c>
      <c r="Q26">
        <v>7980.91</v>
      </c>
      <c r="R26">
        <v>695.15</v>
      </c>
      <c r="S26">
        <v>84.51</v>
      </c>
      <c r="T26">
        <v>303589.28999999998</v>
      </c>
      <c r="U26">
        <v>0.12</v>
      </c>
      <c r="V26">
        <v>0.39</v>
      </c>
      <c r="W26">
        <v>1.3</v>
      </c>
      <c r="X26">
        <v>18.559999999999999</v>
      </c>
      <c r="Y26">
        <v>2</v>
      </c>
      <c r="Z26">
        <v>10</v>
      </c>
    </row>
    <row r="27" spans="1:26" x14ac:dyDescent="0.25">
      <c r="A27">
        <v>0</v>
      </c>
      <c r="B27">
        <v>65</v>
      </c>
      <c r="C27" t="s">
        <v>34</v>
      </c>
      <c r="D27">
        <v>4.2525000000000004</v>
      </c>
      <c r="E27">
        <v>23.52</v>
      </c>
      <c r="F27">
        <v>17.91</v>
      </c>
      <c r="G27">
        <v>8.5299999999999994</v>
      </c>
      <c r="H27">
        <v>0.13</v>
      </c>
      <c r="I27">
        <v>126</v>
      </c>
      <c r="J27">
        <v>133.21</v>
      </c>
      <c r="K27">
        <v>46.47</v>
      </c>
      <c r="L27">
        <v>1</v>
      </c>
      <c r="M27">
        <v>7</v>
      </c>
      <c r="N27">
        <v>20.75</v>
      </c>
      <c r="O27">
        <v>16663.419999999998</v>
      </c>
      <c r="P27">
        <v>147.22999999999999</v>
      </c>
      <c r="Q27">
        <v>7965.69</v>
      </c>
      <c r="R27">
        <v>277.77999999999997</v>
      </c>
      <c r="S27">
        <v>84.51</v>
      </c>
      <c r="T27">
        <v>96265.56</v>
      </c>
      <c r="U27">
        <v>0.3</v>
      </c>
      <c r="V27">
        <v>0.66</v>
      </c>
      <c r="W27">
        <v>0.49</v>
      </c>
      <c r="X27">
        <v>5.84</v>
      </c>
      <c r="Y27">
        <v>2</v>
      </c>
      <c r="Z27">
        <v>10</v>
      </c>
    </row>
    <row r="28" spans="1:26" x14ac:dyDescent="0.25">
      <c r="A28">
        <v>1</v>
      </c>
      <c r="B28">
        <v>65</v>
      </c>
      <c r="C28" t="s">
        <v>34</v>
      </c>
      <c r="D28">
        <v>4.2821999999999996</v>
      </c>
      <c r="E28">
        <v>23.35</v>
      </c>
      <c r="F28">
        <v>17.8</v>
      </c>
      <c r="G28">
        <v>8.61</v>
      </c>
      <c r="H28">
        <v>0.26</v>
      </c>
      <c r="I28">
        <v>124</v>
      </c>
      <c r="J28">
        <v>134.55000000000001</v>
      </c>
      <c r="K28">
        <v>46.47</v>
      </c>
      <c r="L28">
        <v>2</v>
      </c>
      <c r="M28">
        <v>0</v>
      </c>
      <c r="N28">
        <v>21.09</v>
      </c>
      <c r="O28">
        <v>16828.84</v>
      </c>
      <c r="P28">
        <v>147.16</v>
      </c>
      <c r="Q28">
        <v>7965.94</v>
      </c>
      <c r="R28">
        <v>273.77</v>
      </c>
      <c r="S28">
        <v>84.51</v>
      </c>
      <c r="T28">
        <v>94272.2</v>
      </c>
      <c r="U28">
        <v>0.31</v>
      </c>
      <c r="V28">
        <v>0.67</v>
      </c>
      <c r="W28">
        <v>0.49</v>
      </c>
      <c r="X28">
        <v>5.73</v>
      </c>
      <c r="Y28">
        <v>2</v>
      </c>
      <c r="Z28">
        <v>10</v>
      </c>
    </row>
    <row r="29" spans="1:26" x14ac:dyDescent="0.25">
      <c r="A29">
        <v>0</v>
      </c>
      <c r="B29">
        <v>75</v>
      </c>
      <c r="C29" t="s">
        <v>34</v>
      </c>
      <c r="D29">
        <v>4.1131000000000002</v>
      </c>
      <c r="E29">
        <v>24.31</v>
      </c>
      <c r="F29">
        <v>18.190000000000001</v>
      </c>
      <c r="G29">
        <v>8.66</v>
      </c>
      <c r="H29">
        <v>0.12</v>
      </c>
      <c r="I29">
        <v>126</v>
      </c>
      <c r="J29">
        <v>150.44</v>
      </c>
      <c r="K29">
        <v>49.1</v>
      </c>
      <c r="L29">
        <v>1</v>
      </c>
      <c r="M29">
        <v>69</v>
      </c>
      <c r="N29">
        <v>25.34</v>
      </c>
      <c r="O29">
        <v>18787.759999999998</v>
      </c>
      <c r="P29">
        <v>166.63</v>
      </c>
      <c r="Q29">
        <v>7967.12</v>
      </c>
      <c r="R29">
        <v>290.33999999999997</v>
      </c>
      <c r="S29">
        <v>84.51</v>
      </c>
      <c r="T29">
        <v>102543.63</v>
      </c>
      <c r="U29">
        <v>0.28999999999999998</v>
      </c>
      <c r="V29">
        <v>0.65</v>
      </c>
      <c r="W29">
        <v>0.41</v>
      </c>
      <c r="X29">
        <v>6.12</v>
      </c>
      <c r="Y29">
        <v>2</v>
      </c>
      <c r="Z29">
        <v>10</v>
      </c>
    </row>
    <row r="30" spans="1:26" x14ac:dyDescent="0.25">
      <c r="A30">
        <v>1</v>
      </c>
      <c r="B30">
        <v>75</v>
      </c>
      <c r="C30" t="s">
        <v>34</v>
      </c>
      <c r="D30">
        <v>4.4132999999999996</v>
      </c>
      <c r="E30">
        <v>22.66</v>
      </c>
      <c r="F30">
        <v>17.079999999999998</v>
      </c>
      <c r="G30">
        <v>9.49</v>
      </c>
      <c r="H30">
        <v>0.23</v>
      </c>
      <c r="I30">
        <v>108</v>
      </c>
      <c r="J30">
        <v>151.83000000000001</v>
      </c>
      <c r="K30">
        <v>49.1</v>
      </c>
      <c r="L30">
        <v>2</v>
      </c>
      <c r="M30">
        <v>0</v>
      </c>
      <c r="N30">
        <v>25.73</v>
      </c>
      <c r="O30">
        <v>18959.54</v>
      </c>
      <c r="P30">
        <v>151.04</v>
      </c>
      <c r="Q30">
        <v>7967.17</v>
      </c>
      <c r="R30">
        <v>250.08</v>
      </c>
      <c r="S30">
        <v>84.51</v>
      </c>
      <c r="T30">
        <v>82507.22</v>
      </c>
      <c r="U30">
        <v>0.34</v>
      </c>
      <c r="V30">
        <v>0.7</v>
      </c>
      <c r="W30">
        <v>0.45</v>
      </c>
      <c r="X30">
        <v>5.0199999999999996</v>
      </c>
      <c r="Y30">
        <v>2</v>
      </c>
      <c r="Z30">
        <v>10</v>
      </c>
    </row>
    <row r="31" spans="1:26" x14ac:dyDescent="0.25">
      <c r="A31">
        <v>0</v>
      </c>
      <c r="B31">
        <v>95</v>
      </c>
      <c r="C31" t="s">
        <v>34</v>
      </c>
      <c r="D31">
        <v>3.2002000000000002</v>
      </c>
      <c r="E31">
        <v>31.25</v>
      </c>
      <c r="F31">
        <v>21.71</v>
      </c>
      <c r="G31">
        <v>6.85</v>
      </c>
      <c r="H31">
        <v>0.1</v>
      </c>
      <c r="I31">
        <v>190</v>
      </c>
      <c r="J31">
        <v>185.69</v>
      </c>
      <c r="K31">
        <v>53.44</v>
      </c>
      <c r="L31">
        <v>1</v>
      </c>
      <c r="M31">
        <v>188</v>
      </c>
      <c r="N31">
        <v>36.26</v>
      </c>
      <c r="O31">
        <v>23136.14</v>
      </c>
      <c r="P31">
        <v>257.87</v>
      </c>
      <c r="Q31">
        <v>7972.15</v>
      </c>
      <c r="R31">
        <v>413.12</v>
      </c>
      <c r="S31">
        <v>84.51</v>
      </c>
      <c r="T31">
        <v>163617.21</v>
      </c>
      <c r="U31">
        <v>0.2</v>
      </c>
      <c r="V31">
        <v>0.55000000000000004</v>
      </c>
      <c r="W31">
        <v>0.45</v>
      </c>
      <c r="X31">
        <v>9.6300000000000008</v>
      </c>
      <c r="Y31">
        <v>2</v>
      </c>
      <c r="Z31">
        <v>10</v>
      </c>
    </row>
    <row r="32" spans="1:26" x14ac:dyDescent="0.25">
      <c r="A32">
        <v>1</v>
      </c>
      <c r="B32">
        <v>95</v>
      </c>
      <c r="C32" t="s">
        <v>34</v>
      </c>
      <c r="D32">
        <v>4.6424000000000003</v>
      </c>
      <c r="E32">
        <v>21.54</v>
      </c>
      <c r="F32">
        <v>15.91</v>
      </c>
      <c r="G32">
        <v>11.23</v>
      </c>
      <c r="H32">
        <v>0.19</v>
      </c>
      <c r="I32">
        <v>85</v>
      </c>
      <c r="J32">
        <v>187.21</v>
      </c>
      <c r="K32">
        <v>53.44</v>
      </c>
      <c r="L32">
        <v>2</v>
      </c>
      <c r="M32">
        <v>0</v>
      </c>
      <c r="N32">
        <v>36.770000000000003</v>
      </c>
      <c r="O32">
        <v>23322.880000000001</v>
      </c>
      <c r="P32">
        <v>159.16999999999999</v>
      </c>
      <c r="Q32">
        <v>7965.79</v>
      </c>
      <c r="R32">
        <v>211.25</v>
      </c>
      <c r="S32">
        <v>84.51</v>
      </c>
      <c r="T32">
        <v>63203.6</v>
      </c>
      <c r="U32">
        <v>0.4</v>
      </c>
      <c r="V32">
        <v>0.75</v>
      </c>
      <c r="W32">
        <v>0.38</v>
      </c>
      <c r="X32">
        <v>3.84</v>
      </c>
      <c r="Y32">
        <v>2</v>
      </c>
      <c r="Z32">
        <v>10</v>
      </c>
    </row>
    <row r="33" spans="1:26" x14ac:dyDescent="0.25">
      <c r="A33">
        <v>0</v>
      </c>
      <c r="B33">
        <v>55</v>
      </c>
      <c r="C33" t="s">
        <v>34</v>
      </c>
      <c r="D33">
        <v>4.0792999999999999</v>
      </c>
      <c r="E33">
        <v>24.51</v>
      </c>
      <c r="F33">
        <v>18.920000000000002</v>
      </c>
      <c r="G33">
        <v>7.72</v>
      </c>
      <c r="H33">
        <v>0.15</v>
      </c>
      <c r="I33">
        <v>147</v>
      </c>
      <c r="J33">
        <v>116.05</v>
      </c>
      <c r="K33">
        <v>43.4</v>
      </c>
      <c r="L33">
        <v>1</v>
      </c>
      <c r="M33">
        <v>1</v>
      </c>
      <c r="N33">
        <v>16.649999999999999</v>
      </c>
      <c r="O33">
        <v>14546.17</v>
      </c>
      <c r="P33">
        <v>143.43</v>
      </c>
      <c r="Q33">
        <v>7968.47</v>
      </c>
      <c r="R33">
        <v>310.49</v>
      </c>
      <c r="S33">
        <v>84.51</v>
      </c>
      <c r="T33">
        <v>112514.94</v>
      </c>
      <c r="U33">
        <v>0.27</v>
      </c>
      <c r="V33">
        <v>0.63</v>
      </c>
      <c r="W33">
        <v>0.56000000000000005</v>
      </c>
      <c r="X33">
        <v>6.85</v>
      </c>
      <c r="Y33">
        <v>2</v>
      </c>
      <c r="Z33">
        <v>10</v>
      </c>
    </row>
    <row r="34" spans="1:26" x14ac:dyDescent="0.25">
      <c r="A34">
        <v>1</v>
      </c>
      <c r="B34">
        <v>55</v>
      </c>
      <c r="C34" t="s">
        <v>34</v>
      </c>
      <c r="D34">
        <v>4.0945999999999998</v>
      </c>
      <c r="E34">
        <v>24.42</v>
      </c>
      <c r="F34">
        <v>18.850000000000001</v>
      </c>
      <c r="G34">
        <v>7.75</v>
      </c>
      <c r="H34">
        <v>0.3</v>
      </c>
      <c r="I34">
        <v>146</v>
      </c>
      <c r="J34">
        <v>117.34</v>
      </c>
      <c r="K34">
        <v>43.4</v>
      </c>
      <c r="L34">
        <v>2</v>
      </c>
      <c r="M34">
        <v>0</v>
      </c>
      <c r="N34">
        <v>16.940000000000001</v>
      </c>
      <c r="O34">
        <v>14705.49</v>
      </c>
      <c r="P34">
        <v>144.13</v>
      </c>
      <c r="Q34">
        <v>7968.47</v>
      </c>
      <c r="R34">
        <v>308.17</v>
      </c>
      <c r="S34">
        <v>84.51</v>
      </c>
      <c r="T34">
        <v>111362.03</v>
      </c>
      <c r="U34">
        <v>0.27</v>
      </c>
      <c r="V34">
        <v>0.63</v>
      </c>
      <c r="W34">
        <v>0.56000000000000005</v>
      </c>
      <c r="X34">
        <v>6.78</v>
      </c>
      <c r="Y34">
        <v>2</v>
      </c>
      <c r="Z34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39"/>
  <sheetViews>
    <sheetView workbookViewId="0"/>
  </sheetViews>
  <sheetFormatPr defaultRowHeight="15" x14ac:dyDescent="0.25"/>
  <sheetData>
    <row r="1" spans="1:3" x14ac:dyDescent="0.25">
      <c r="A1" t="s">
        <v>35</v>
      </c>
    </row>
    <row r="2" spans="1:3" x14ac:dyDescent="0.25">
      <c r="A2" t="s">
        <v>36</v>
      </c>
    </row>
    <row r="3" spans="1:3" x14ac:dyDescent="0.25">
      <c r="A3" t="s">
        <v>37</v>
      </c>
    </row>
    <row r="6" spans="1:3" x14ac:dyDescent="0.25">
      <c r="A6" t="s">
        <v>38</v>
      </c>
      <c r="B6" t="s">
        <v>39</v>
      </c>
      <c r="C6" t="s">
        <v>40</v>
      </c>
    </row>
    <row r="7" spans="1:3" x14ac:dyDescent="0.25">
      <c r="A7" t="e">
        <f>INDEX(resultados!$A$2:$ZZ$34, 1, MATCH($B$1, resultados!$A$1:$ZZ$1, 0))</f>
        <v>#N/A</v>
      </c>
      <c r="B7" t="e">
        <f>INDEX(resultados!$A$2:$ZZ$34, 1, MATCH($B$2, resultados!$A$1:$ZZ$1, 0))</f>
        <v>#N/A</v>
      </c>
      <c r="C7" t="e">
        <f>INDEX(resultados!$A$2:$ZZ$34, 1, MATCH($B$3, resultados!$A$1:$ZZ$1, 0))</f>
        <v>#N/A</v>
      </c>
    </row>
    <row r="8" spans="1:3" x14ac:dyDescent="0.25">
      <c r="A8" t="e">
        <f>INDEX(resultados!$A$2:$ZZ$34, 2, MATCH($B$1, resultados!$A$1:$ZZ$1, 0))</f>
        <v>#N/A</v>
      </c>
      <c r="B8" t="e">
        <f>INDEX(resultados!$A$2:$ZZ$34, 2, MATCH($B$2, resultados!$A$1:$ZZ$1, 0))</f>
        <v>#N/A</v>
      </c>
      <c r="C8" t="e">
        <f>INDEX(resultados!$A$2:$ZZ$34, 2, MATCH($B$3, resultados!$A$1:$ZZ$1, 0))</f>
        <v>#N/A</v>
      </c>
    </row>
    <row r="9" spans="1:3" x14ac:dyDescent="0.25">
      <c r="A9" t="e">
        <f>INDEX(resultados!$A$2:$ZZ$34, 3, MATCH($B$1, resultados!$A$1:$ZZ$1, 0))</f>
        <v>#N/A</v>
      </c>
      <c r="B9" t="e">
        <f>INDEX(resultados!$A$2:$ZZ$34, 3, MATCH($B$2, resultados!$A$1:$ZZ$1, 0))</f>
        <v>#N/A</v>
      </c>
      <c r="C9" t="e">
        <f>INDEX(resultados!$A$2:$ZZ$34, 3, MATCH($B$3, resultados!$A$1:$ZZ$1, 0))</f>
        <v>#N/A</v>
      </c>
    </row>
    <row r="10" spans="1:3" x14ac:dyDescent="0.25">
      <c r="A10" t="e">
        <f>INDEX(resultados!$A$2:$ZZ$34, 4, MATCH($B$1, resultados!$A$1:$ZZ$1, 0))</f>
        <v>#N/A</v>
      </c>
      <c r="B10" t="e">
        <f>INDEX(resultados!$A$2:$ZZ$34, 4, MATCH($B$2, resultados!$A$1:$ZZ$1, 0))</f>
        <v>#N/A</v>
      </c>
      <c r="C10" t="e">
        <f>INDEX(resultados!$A$2:$ZZ$34, 4, MATCH($B$3, resultados!$A$1:$ZZ$1, 0))</f>
        <v>#N/A</v>
      </c>
    </row>
    <row r="11" spans="1:3" x14ac:dyDescent="0.25">
      <c r="A11" t="e">
        <f>INDEX(resultados!$A$2:$ZZ$34, 5, MATCH($B$1, resultados!$A$1:$ZZ$1, 0))</f>
        <v>#N/A</v>
      </c>
      <c r="B11" t="e">
        <f>INDEX(resultados!$A$2:$ZZ$34, 5, MATCH($B$2, resultados!$A$1:$ZZ$1, 0))</f>
        <v>#N/A</v>
      </c>
      <c r="C11" t="e">
        <f>INDEX(resultados!$A$2:$ZZ$34, 5, MATCH($B$3, resultados!$A$1:$ZZ$1, 0))</f>
        <v>#N/A</v>
      </c>
    </row>
    <row r="12" spans="1:3" x14ac:dyDescent="0.25">
      <c r="A12" t="e">
        <f>INDEX(resultados!$A$2:$ZZ$34, 6, MATCH($B$1, resultados!$A$1:$ZZ$1, 0))</f>
        <v>#N/A</v>
      </c>
      <c r="B12" t="e">
        <f>INDEX(resultados!$A$2:$ZZ$34, 6, MATCH($B$2, resultados!$A$1:$ZZ$1, 0))</f>
        <v>#N/A</v>
      </c>
      <c r="C12" t="e">
        <f>INDEX(resultados!$A$2:$ZZ$34, 6, MATCH($B$3, resultados!$A$1:$ZZ$1, 0))</f>
        <v>#N/A</v>
      </c>
    </row>
    <row r="13" spans="1:3" x14ac:dyDescent="0.25">
      <c r="A13" t="e">
        <f>INDEX(resultados!$A$2:$ZZ$34, 7, MATCH($B$1, resultados!$A$1:$ZZ$1, 0))</f>
        <v>#N/A</v>
      </c>
      <c r="B13" t="e">
        <f>INDEX(resultados!$A$2:$ZZ$34, 7, MATCH($B$2, resultados!$A$1:$ZZ$1, 0))</f>
        <v>#N/A</v>
      </c>
      <c r="C13" t="e">
        <f>INDEX(resultados!$A$2:$ZZ$34, 7, MATCH($B$3, resultados!$A$1:$ZZ$1, 0))</f>
        <v>#N/A</v>
      </c>
    </row>
    <row r="14" spans="1:3" x14ac:dyDescent="0.25">
      <c r="A14" t="e">
        <f>INDEX(resultados!$A$2:$ZZ$34, 8, MATCH($B$1, resultados!$A$1:$ZZ$1, 0))</f>
        <v>#N/A</v>
      </c>
      <c r="B14" t="e">
        <f>INDEX(resultados!$A$2:$ZZ$34, 8, MATCH($B$2, resultados!$A$1:$ZZ$1, 0))</f>
        <v>#N/A</v>
      </c>
      <c r="C14" t="e">
        <f>INDEX(resultados!$A$2:$ZZ$34, 8, MATCH($B$3, resultados!$A$1:$ZZ$1, 0))</f>
        <v>#N/A</v>
      </c>
    </row>
    <row r="15" spans="1:3" x14ac:dyDescent="0.25">
      <c r="A15" t="e">
        <f>INDEX(resultados!$A$2:$ZZ$34, 9, MATCH($B$1, resultados!$A$1:$ZZ$1, 0))</f>
        <v>#N/A</v>
      </c>
      <c r="B15" t="e">
        <f>INDEX(resultados!$A$2:$ZZ$34, 9, MATCH($B$2, resultados!$A$1:$ZZ$1, 0))</f>
        <v>#N/A</v>
      </c>
      <c r="C15" t="e">
        <f>INDEX(resultados!$A$2:$ZZ$34, 9, MATCH($B$3, resultados!$A$1:$ZZ$1, 0))</f>
        <v>#N/A</v>
      </c>
    </row>
    <row r="16" spans="1:3" x14ac:dyDescent="0.25">
      <c r="A16" t="e">
        <f>INDEX(resultados!$A$2:$ZZ$34, 10, MATCH($B$1, resultados!$A$1:$ZZ$1, 0))</f>
        <v>#N/A</v>
      </c>
      <c r="B16" t="e">
        <f>INDEX(resultados!$A$2:$ZZ$34, 10, MATCH($B$2, resultados!$A$1:$ZZ$1, 0))</f>
        <v>#N/A</v>
      </c>
      <c r="C16" t="e">
        <f>INDEX(resultados!$A$2:$ZZ$34, 10, MATCH($B$3, resultados!$A$1:$ZZ$1, 0))</f>
        <v>#N/A</v>
      </c>
    </row>
    <row r="17" spans="1:3" x14ac:dyDescent="0.25">
      <c r="A17" t="e">
        <f>INDEX(resultados!$A$2:$ZZ$34, 11, MATCH($B$1, resultados!$A$1:$ZZ$1, 0))</f>
        <v>#N/A</v>
      </c>
      <c r="B17" t="e">
        <f>INDEX(resultados!$A$2:$ZZ$34, 11, MATCH($B$2, resultados!$A$1:$ZZ$1, 0))</f>
        <v>#N/A</v>
      </c>
      <c r="C17" t="e">
        <f>INDEX(resultados!$A$2:$ZZ$34, 11, MATCH($B$3, resultados!$A$1:$ZZ$1, 0))</f>
        <v>#N/A</v>
      </c>
    </row>
    <row r="18" spans="1:3" x14ac:dyDescent="0.25">
      <c r="A18" t="e">
        <f>INDEX(resultados!$A$2:$ZZ$34, 12, MATCH($B$1, resultados!$A$1:$ZZ$1, 0))</f>
        <v>#N/A</v>
      </c>
      <c r="B18" t="e">
        <f>INDEX(resultados!$A$2:$ZZ$34, 12, MATCH($B$2, resultados!$A$1:$ZZ$1, 0))</f>
        <v>#N/A</v>
      </c>
      <c r="C18" t="e">
        <f>INDEX(resultados!$A$2:$ZZ$34, 12, MATCH($B$3, resultados!$A$1:$ZZ$1, 0))</f>
        <v>#N/A</v>
      </c>
    </row>
    <row r="19" spans="1:3" x14ac:dyDescent="0.25">
      <c r="A19" t="e">
        <f>INDEX(resultados!$A$2:$ZZ$34, 13, MATCH($B$1, resultados!$A$1:$ZZ$1, 0))</f>
        <v>#N/A</v>
      </c>
      <c r="B19" t="e">
        <f>INDEX(resultados!$A$2:$ZZ$34, 13, MATCH($B$2, resultados!$A$1:$ZZ$1, 0))</f>
        <v>#N/A</v>
      </c>
      <c r="C19" t="e">
        <f>INDEX(resultados!$A$2:$ZZ$34, 13, MATCH($B$3, resultados!$A$1:$ZZ$1, 0))</f>
        <v>#N/A</v>
      </c>
    </row>
    <row r="20" spans="1:3" x14ac:dyDescent="0.25">
      <c r="A20" t="e">
        <f>INDEX(resultados!$A$2:$ZZ$34, 14, MATCH($B$1, resultados!$A$1:$ZZ$1, 0))</f>
        <v>#N/A</v>
      </c>
      <c r="B20" t="e">
        <f>INDEX(resultados!$A$2:$ZZ$34, 14, MATCH($B$2, resultados!$A$1:$ZZ$1, 0))</f>
        <v>#N/A</v>
      </c>
      <c r="C20" t="e">
        <f>INDEX(resultados!$A$2:$ZZ$34, 14, MATCH($B$3, resultados!$A$1:$ZZ$1, 0))</f>
        <v>#N/A</v>
      </c>
    </row>
    <row r="21" spans="1:3" x14ac:dyDescent="0.25">
      <c r="A21" t="e">
        <f>INDEX(resultados!$A$2:$ZZ$34, 15, MATCH($B$1, resultados!$A$1:$ZZ$1, 0))</f>
        <v>#N/A</v>
      </c>
      <c r="B21" t="e">
        <f>INDEX(resultados!$A$2:$ZZ$34, 15, MATCH($B$2, resultados!$A$1:$ZZ$1, 0))</f>
        <v>#N/A</v>
      </c>
      <c r="C21" t="e">
        <f>INDEX(resultados!$A$2:$ZZ$34, 15, MATCH($B$3, resultados!$A$1:$ZZ$1, 0))</f>
        <v>#N/A</v>
      </c>
    </row>
    <row r="22" spans="1:3" x14ac:dyDescent="0.25">
      <c r="A22" t="e">
        <f>INDEX(resultados!$A$2:$ZZ$34, 16, MATCH($B$1, resultados!$A$1:$ZZ$1, 0))</f>
        <v>#N/A</v>
      </c>
      <c r="B22" t="e">
        <f>INDEX(resultados!$A$2:$ZZ$34, 16, MATCH($B$2, resultados!$A$1:$ZZ$1, 0))</f>
        <v>#N/A</v>
      </c>
      <c r="C22" t="e">
        <f>INDEX(resultados!$A$2:$ZZ$34, 16, MATCH($B$3, resultados!$A$1:$ZZ$1, 0))</f>
        <v>#N/A</v>
      </c>
    </row>
    <row r="23" spans="1:3" x14ac:dyDescent="0.25">
      <c r="A23" t="e">
        <f>INDEX(resultados!$A$2:$ZZ$34, 17, MATCH($B$1, resultados!$A$1:$ZZ$1, 0))</f>
        <v>#N/A</v>
      </c>
      <c r="B23" t="e">
        <f>INDEX(resultados!$A$2:$ZZ$34, 17, MATCH($B$2, resultados!$A$1:$ZZ$1, 0))</f>
        <v>#N/A</v>
      </c>
      <c r="C23" t="e">
        <f>INDEX(resultados!$A$2:$ZZ$34, 17, MATCH($B$3, resultados!$A$1:$ZZ$1, 0))</f>
        <v>#N/A</v>
      </c>
    </row>
    <row r="24" spans="1:3" x14ac:dyDescent="0.25">
      <c r="A24" t="e">
        <f>INDEX(resultados!$A$2:$ZZ$34, 18, MATCH($B$1, resultados!$A$1:$ZZ$1, 0))</f>
        <v>#N/A</v>
      </c>
      <c r="B24" t="e">
        <f>INDEX(resultados!$A$2:$ZZ$34, 18, MATCH($B$2, resultados!$A$1:$ZZ$1, 0))</f>
        <v>#N/A</v>
      </c>
      <c r="C24" t="e">
        <f>INDEX(resultados!$A$2:$ZZ$34, 18, MATCH($B$3, resultados!$A$1:$ZZ$1, 0))</f>
        <v>#N/A</v>
      </c>
    </row>
    <row r="25" spans="1:3" x14ac:dyDescent="0.25">
      <c r="A25" t="e">
        <f>INDEX(resultados!$A$2:$ZZ$34, 19, MATCH($B$1, resultados!$A$1:$ZZ$1, 0))</f>
        <v>#N/A</v>
      </c>
      <c r="B25" t="e">
        <f>INDEX(resultados!$A$2:$ZZ$34, 19, MATCH($B$2, resultados!$A$1:$ZZ$1, 0))</f>
        <v>#N/A</v>
      </c>
      <c r="C25" t="e">
        <f>INDEX(resultados!$A$2:$ZZ$34, 19, MATCH($B$3, resultados!$A$1:$ZZ$1, 0))</f>
        <v>#N/A</v>
      </c>
    </row>
    <row r="26" spans="1:3" x14ac:dyDescent="0.25">
      <c r="A26" t="e">
        <f>INDEX(resultados!$A$2:$ZZ$34, 20, MATCH($B$1, resultados!$A$1:$ZZ$1, 0))</f>
        <v>#N/A</v>
      </c>
      <c r="B26" t="e">
        <f>INDEX(resultados!$A$2:$ZZ$34, 20, MATCH($B$2, resultados!$A$1:$ZZ$1, 0))</f>
        <v>#N/A</v>
      </c>
      <c r="C26" t="e">
        <f>INDEX(resultados!$A$2:$ZZ$34, 20, MATCH($B$3, resultados!$A$1:$ZZ$1, 0))</f>
        <v>#N/A</v>
      </c>
    </row>
    <row r="27" spans="1:3" x14ac:dyDescent="0.25">
      <c r="A27" t="e">
        <f>INDEX(resultados!$A$2:$ZZ$34, 21, MATCH($B$1, resultados!$A$1:$ZZ$1, 0))</f>
        <v>#N/A</v>
      </c>
      <c r="B27" t="e">
        <f>INDEX(resultados!$A$2:$ZZ$34, 21, MATCH($B$2, resultados!$A$1:$ZZ$1, 0))</f>
        <v>#N/A</v>
      </c>
      <c r="C27" t="e">
        <f>INDEX(resultados!$A$2:$ZZ$34, 21, MATCH($B$3, resultados!$A$1:$ZZ$1, 0))</f>
        <v>#N/A</v>
      </c>
    </row>
    <row r="28" spans="1:3" x14ac:dyDescent="0.25">
      <c r="A28" t="e">
        <f>INDEX(resultados!$A$2:$ZZ$34, 22, MATCH($B$1, resultados!$A$1:$ZZ$1, 0))</f>
        <v>#N/A</v>
      </c>
      <c r="B28" t="e">
        <f>INDEX(resultados!$A$2:$ZZ$34, 22, MATCH($B$2, resultados!$A$1:$ZZ$1, 0))</f>
        <v>#N/A</v>
      </c>
      <c r="C28" t="e">
        <f>INDEX(resultados!$A$2:$ZZ$34, 22, MATCH($B$3, resultados!$A$1:$ZZ$1, 0))</f>
        <v>#N/A</v>
      </c>
    </row>
    <row r="29" spans="1:3" x14ac:dyDescent="0.25">
      <c r="A29" t="e">
        <f>INDEX(resultados!$A$2:$ZZ$34, 23, MATCH($B$1, resultados!$A$1:$ZZ$1, 0))</f>
        <v>#N/A</v>
      </c>
      <c r="B29" t="e">
        <f>INDEX(resultados!$A$2:$ZZ$34, 23, MATCH($B$2, resultados!$A$1:$ZZ$1, 0))</f>
        <v>#N/A</v>
      </c>
      <c r="C29" t="e">
        <f>INDEX(resultados!$A$2:$ZZ$34, 23, MATCH($B$3, resultados!$A$1:$ZZ$1, 0))</f>
        <v>#N/A</v>
      </c>
    </row>
    <row r="30" spans="1:3" x14ac:dyDescent="0.25">
      <c r="A30" t="e">
        <f>INDEX(resultados!$A$2:$ZZ$34, 24, MATCH($B$1, resultados!$A$1:$ZZ$1, 0))</f>
        <v>#N/A</v>
      </c>
      <c r="B30" t="e">
        <f>INDEX(resultados!$A$2:$ZZ$34, 24, MATCH($B$2, resultados!$A$1:$ZZ$1, 0))</f>
        <v>#N/A</v>
      </c>
      <c r="C30" t="e">
        <f>INDEX(resultados!$A$2:$ZZ$34, 24, MATCH($B$3, resultados!$A$1:$ZZ$1, 0))</f>
        <v>#N/A</v>
      </c>
    </row>
    <row r="31" spans="1:3" x14ac:dyDescent="0.25">
      <c r="A31" t="e">
        <f>INDEX(resultados!$A$2:$ZZ$34, 25, MATCH($B$1, resultados!$A$1:$ZZ$1, 0))</f>
        <v>#N/A</v>
      </c>
      <c r="B31" t="e">
        <f>INDEX(resultados!$A$2:$ZZ$34, 25, MATCH($B$2, resultados!$A$1:$ZZ$1, 0))</f>
        <v>#N/A</v>
      </c>
      <c r="C31" t="e">
        <f>INDEX(resultados!$A$2:$ZZ$34, 25, MATCH($B$3, resultados!$A$1:$ZZ$1, 0))</f>
        <v>#N/A</v>
      </c>
    </row>
    <row r="32" spans="1:3" x14ac:dyDescent="0.25">
      <c r="A32" t="e">
        <f>INDEX(resultados!$A$2:$ZZ$34, 26, MATCH($B$1, resultados!$A$1:$ZZ$1, 0))</f>
        <v>#N/A</v>
      </c>
      <c r="B32" t="e">
        <f>INDEX(resultados!$A$2:$ZZ$34, 26, MATCH($B$2, resultados!$A$1:$ZZ$1, 0))</f>
        <v>#N/A</v>
      </c>
      <c r="C32" t="e">
        <f>INDEX(resultados!$A$2:$ZZ$34, 26, MATCH($B$3, resultados!$A$1:$ZZ$1, 0))</f>
        <v>#N/A</v>
      </c>
    </row>
    <row r="33" spans="1:3" x14ac:dyDescent="0.25">
      <c r="A33" t="e">
        <f>INDEX(resultados!$A$2:$ZZ$34, 27, MATCH($B$1, resultados!$A$1:$ZZ$1, 0))</f>
        <v>#N/A</v>
      </c>
      <c r="B33" t="e">
        <f>INDEX(resultados!$A$2:$ZZ$34, 27, MATCH($B$2, resultados!$A$1:$ZZ$1, 0))</f>
        <v>#N/A</v>
      </c>
      <c r="C33" t="e">
        <f>INDEX(resultados!$A$2:$ZZ$34, 27, MATCH($B$3, resultados!$A$1:$ZZ$1, 0))</f>
        <v>#N/A</v>
      </c>
    </row>
    <row r="34" spans="1:3" x14ac:dyDescent="0.25">
      <c r="A34" t="e">
        <f>INDEX(resultados!$A$2:$ZZ$34, 28, MATCH($B$1, resultados!$A$1:$ZZ$1, 0))</f>
        <v>#N/A</v>
      </c>
      <c r="B34" t="e">
        <f>INDEX(resultados!$A$2:$ZZ$34, 28, MATCH($B$2, resultados!$A$1:$ZZ$1, 0))</f>
        <v>#N/A</v>
      </c>
      <c r="C34" t="e">
        <f>INDEX(resultados!$A$2:$ZZ$34, 28, MATCH($B$3, resultados!$A$1:$ZZ$1, 0))</f>
        <v>#N/A</v>
      </c>
    </row>
    <row r="35" spans="1:3" x14ac:dyDescent="0.25">
      <c r="A35" t="e">
        <f>INDEX(resultados!$A$2:$ZZ$34, 29, MATCH($B$1, resultados!$A$1:$ZZ$1, 0))</f>
        <v>#N/A</v>
      </c>
      <c r="B35" t="e">
        <f>INDEX(resultados!$A$2:$ZZ$34, 29, MATCH($B$2, resultados!$A$1:$ZZ$1, 0))</f>
        <v>#N/A</v>
      </c>
      <c r="C35" t="e">
        <f>INDEX(resultados!$A$2:$ZZ$34, 29, MATCH($B$3, resultados!$A$1:$ZZ$1, 0))</f>
        <v>#N/A</v>
      </c>
    </row>
    <row r="36" spans="1:3" x14ac:dyDescent="0.25">
      <c r="A36" t="e">
        <f>INDEX(resultados!$A$2:$ZZ$34, 30, MATCH($B$1, resultados!$A$1:$ZZ$1, 0))</f>
        <v>#N/A</v>
      </c>
      <c r="B36" t="e">
        <f>INDEX(resultados!$A$2:$ZZ$34, 30, MATCH($B$2, resultados!$A$1:$ZZ$1, 0))</f>
        <v>#N/A</v>
      </c>
      <c r="C36" t="e">
        <f>INDEX(resultados!$A$2:$ZZ$34, 30, MATCH($B$3, resultados!$A$1:$ZZ$1, 0))</f>
        <v>#N/A</v>
      </c>
    </row>
    <row r="37" spans="1:3" x14ac:dyDescent="0.25">
      <c r="A37" t="e">
        <f>INDEX(resultados!$A$2:$ZZ$34, 31, MATCH($B$1, resultados!$A$1:$ZZ$1, 0))</f>
        <v>#N/A</v>
      </c>
      <c r="B37" t="e">
        <f>INDEX(resultados!$A$2:$ZZ$34, 31, MATCH($B$2, resultados!$A$1:$ZZ$1, 0))</f>
        <v>#N/A</v>
      </c>
      <c r="C37" t="e">
        <f>INDEX(resultados!$A$2:$ZZ$34, 31, MATCH($B$3, resultados!$A$1:$ZZ$1, 0))</f>
        <v>#N/A</v>
      </c>
    </row>
    <row r="38" spans="1:3" x14ac:dyDescent="0.25">
      <c r="A38" t="e">
        <f>INDEX(resultados!$A$2:$ZZ$34, 32, MATCH($B$1, resultados!$A$1:$ZZ$1, 0))</f>
        <v>#N/A</v>
      </c>
      <c r="B38" t="e">
        <f>INDEX(resultados!$A$2:$ZZ$34, 32, MATCH($B$2, resultados!$A$1:$ZZ$1, 0))</f>
        <v>#N/A</v>
      </c>
      <c r="C38" t="e">
        <f>INDEX(resultados!$A$2:$ZZ$34, 32, MATCH($B$3, resultados!$A$1:$ZZ$1, 0))</f>
        <v>#N/A</v>
      </c>
    </row>
    <row r="39" spans="1:3" x14ac:dyDescent="0.25">
      <c r="A39" t="e">
        <f>INDEX(resultados!$A$2:$ZZ$34, 33, MATCH($B$1, resultados!$A$1:$ZZ$1, 0))</f>
        <v>#N/A</v>
      </c>
      <c r="B39" t="e">
        <f>INDEX(resultados!$A$2:$ZZ$34, 33, MATCH($B$2, resultados!$A$1:$ZZ$1, 0))</f>
        <v>#N/A</v>
      </c>
      <c r="C39" t="e">
        <f>INDEX(resultados!$A$2:$ZZ$34, 33,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26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40</v>
      </c>
      <c r="C2" t="s">
        <v>34</v>
      </c>
      <c r="D2">
        <v>3.6785000000000001</v>
      </c>
      <c r="E2">
        <v>27.18</v>
      </c>
      <c r="F2">
        <v>21.45</v>
      </c>
      <c r="G2">
        <v>6.4</v>
      </c>
      <c r="H2">
        <v>0.2</v>
      </c>
      <c r="I2">
        <v>201</v>
      </c>
      <c r="J2">
        <v>89.87</v>
      </c>
      <c r="K2">
        <v>37.549999999999997</v>
      </c>
      <c r="L2">
        <v>1</v>
      </c>
      <c r="M2">
        <v>1</v>
      </c>
      <c r="N2">
        <v>11.32</v>
      </c>
      <c r="O2">
        <v>11317.98</v>
      </c>
      <c r="P2">
        <v>140.62</v>
      </c>
      <c r="Q2">
        <v>7971.79</v>
      </c>
      <c r="R2">
        <v>393.48</v>
      </c>
      <c r="S2">
        <v>84.51</v>
      </c>
      <c r="T2">
        <v>153739.92000000001</v>
      </c>
      <c r="U2">
        <v>0.21</v>
      </c>
      <c r="V2">
        <v>0.55000000000000004</v>
      </c>
      <c r="W2">
        <v>0.72</v>
      </c>
      <c r="X2">
        <v>9.3800000000000008</v>
      </c>
      <c r="Y2">
        <v>2</v>
      </c>
      <c r="Z2">
        <v>10</v>
      </c>
      <c r="AA2">
        <v>101.67335327586051</v>
      </c>
      <c r="AB2">
        <v>139.11396746374879</v>
      </c>
      <c r="AC2">
        <v>125.8371256567256</v>
      </c>
      <c r="AD2">
        <v>101673.3532758605</v>
      </c>
      <c r="AE2">
        <v>139113.96746374879</v>
      </c>
      <c r="AF2">
        <v>6.0958328950950046E-6</v>
      </c>
      <c r="AG2">
        <v>6</v>
      </c>
      <c r="AH2">
        <v>125837.12565672561</v>
      </c>
    </row>
    <row r="3" spans="1:34" x14ac:dyDescent="0.25">
      <c r="A3">
        <v>1</v>
      </c>
      <c r="B3">
        <v>40</v>
      </c>
      <c r="C3" t="s">
        <v>34</v>
      </c>
      <c r="D3">
        <v>3.6892999999999998</v>
      </c>
      <c r="E3">
        <v>27.11</v>
      </c>
      <c r="F3">
        <v>21.39</v>
      </c>
      <c r="G3">
        <v>6.42</v>
      </c>
      <c r="H3">
        <v>0.39</v>
      </c>
      <c r="I3">
        <v>200</v>
      </c>
      <c r="J3">
        <v>91.1</v>
      </c>
      <c r="K3">
        <v>37.549999999999997</v>
      </c>
      <c r="L3">
        <v>2</v>
      </c>
      <c r="M3">
        <v>0</v>
      </c>
      <c r="N3">
        <v>11.54</v>
      </c>
      <c r="O3">
        <v>11468.97</v>
      </c>
      <c r="P3">
        <v>141.82</v>
      </c>
      <c r="Q3">
        <v>7971.79</v>
      </c>
      <c r="R3">
        <v>391.41</v>
      </c>
      <c r="S3">
        <v>84.51</v>
      </c>
      <c r="T3">
        <v>152711.04999999999</v>
      </c>
      <c r="U3">
        <v>0.22</v>
      </c>
      <c r="V3">
        <v>0.56000000000000005</v>
      </c>
      <c r="W3">
        <v>0.72</v>
      </c>
      <c r="X3">
        <v>9.31</v>
      </c>
      <c r="Y3">
        <v>2</v>
      </c>
      <c r="Z3">
        <v>10</v>
      </c>
      <c r="AA3">
        <v>101.7489962566306</v>
      </c>
      <c r="AB3">
        <v>139.21746552717121</v>
      </c>
      <c r="AC3">
        <v>125.9307460102354</v>
      </c>
      <c r="AD3">
        <v>101748.99625663061</v>
      </c>
      <c r="AE3">
        <v>139217.46552717121</v>
      </c>
      <c r="AF3">
        <v>6.1137301345314656E-6</v>
      </c>
      <c r="AG3">
        <v>6</v>
      </c>
      <c r="AH3">
        <v>125930.74601023539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30</v>
      </c>
      <c r="C2" t="s">
        <v>34</v>
      </c>
      <c r="D2">
        <v>3.2839999999999998</v>
      </c>
      <c r="E2">
        <v>30.45</v>
      </c>
      <c r="F2">
        <v>24.47</v>
      </c>
      <c r="G2">
        <v>5.52</v>
      </c>
      <c r="H2">
        <v>0.24</v>
      </c>
      <c r="I2">
        <v>266</v>
      </c>
      <c r="J2">
        <v>71.52</v>
      </c>
      <c r="K2">
        <v>32.270000000000003</v>
      </c>
      <c r="L2">
        <v>1</v>
      </c>
      <c r="M2">
        <v>0</v>
      </c>
      <c r="N2">
        <v>8.25</v>
      </c>
      <c r="O2">
        <v>9054.6</v>
      </c>
      <c r="P2">
        <v>140.1</v>
      </c>
      <c r="Q2">
        <v>7973.07</v>
      </c>
      <c r="R2">
        <v>492.55</v>
      </c>
      <c r="S2">
        <v>84.51</v>
      </c>
      <c r="T2">
        <v>202947.74</v>
      </c>
      <c r="U2">
        <v>0.17</v>
      </c>
      <c r="V2">
        <v>0.49</v>
      </c>
      <c r="W2">
        <v>0.92</v>
      </c>
      <c r="X2">
        <v>12.39</v>
      </c>
      <c r="Y2">
        <v>2</v>
      </c>
      <c r="Z2">
        <v>10</v>
      </c>
      <c r="AA2">
        <v>114.8032302617014</v>
      </c>
      <c r="AB2">
        <v>157.0788444050585</v>
      </c>
      <c r="AC2">
        <v>142.08745995662551</v>
      </c>
      <c r="AD2">
        <v>114803.23026170141</v>
      </c>
      <c r="AE2">
        <v>157078.84440505851</v>
      </c>
      <c r="AF2">
        <v>5.6295879359765894E-6</v>
      </c>
      <c r="AG2">
        <v>7</v>
      </c>
      <c r="AH2">
        <v>142087.45995662551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15</v>
      </c>
      <c r="C2" t="s">
        <v>34</v>
      </c>
      <c r="D2">
        <v>2.2521</v>
      </c>
      <c r="E2">
        <v>44.4</v>
      </c>
      <c r="F2">
        <v>36.81</v>
      </c>
      <c r="G2">
        <v>4.17</v>
      </c>
      <c r="H2">
        <v>0.43</v>
      </c>
      <c r="I2">
        <v>530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144.27000000000001</v>
      </c>
      <c r="Q2">
        <v>7989.26</v>
      </c>
      <c r="R2">
        <v>897.9</v>
      </c>
      <c r="S2">
        <v>84.51</v>
      </c>
      <c r="T2">
        <v>404307.15</v>
      </c>
      <c r="U2">
        <v>0.09</v>
      </c>
      <c r="V2">
        <v>0.32</v>
      </c>
      <c r="W2">
        <v>1.69</v>
      </c>
      <c r="X2">
        <v>24.72</v>
      </c>
      <c r="Y2">
        <v>2</v>
      </c>
      <c r="Z2">
        <v>10</v>
      </c>
      <c r="AA2">
        <v>167.3663187329046</v>
      </c>
      <c r="AB2">
        <v>228.9979809711248</v>
      </c>
      <c r="AC2">
        <v>207.14273506799151</v>
      </c>
      <c r="AD2">
        <v>167366.31873290459</v>
      </c>
      <c r="AE2">
        <v>228997.98097112481</v>
      </c>
      <c r="AF2">
        <v>4.1436618120907611E-6</v>
      </c>
      <c r="AG2">
        <v>10</v>
      </c>
      <c r="AH2">
        <v>207142.73506799151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70</v>
      </c>
      <c r="C2" t="s">
        <v>34</v>
      </c>
      <c r="D2">
        <v>4.2401999999999997</v>
      </c>
      <c r="E2">
        <v>23.58</v>
      </c>
      <c r="F2">
        <v>17.829999999999998</v>
      </c>
      <c r="G2">
        <v>8.77</v>
      </c>
      <c r="H2">
        <v>0.12</v>
      </c>
      <c r="I2">
        <v>122</v>
      </c>
      <c r="J2">
        <v>141.81</v>
      </c>
      <c r="K2">
        <v>47.83</v>
      </c>
      <c r="L2">
        <v>1</v>
      </c>
      <c r="M2">
        <v>29</v>
      </c>
      <c r="N2">
        <v>22.98</v>
      </c>
      <c r="O2">
        <v>17723.39</v>
      </c>
      <c r="P2">
        <v>153.57</v>
      </c>
      <c r="Q2">
        <v>7969.15</v>
      </c>
      <c r="R2">
        <v>276.06</v>
      </c>
      <c r="S2">
        <v>84.51</v>
      </c>
      <c r="T2">
        <v>95422.89</v>
      </c>
      <c r="U2">
        <v>0.31</v>
      </c>
      <c r="V2">
        <v>0.67</v>
      </c>
      <c r="W2">
        <v>0.46</v>
      </c>
      <c r="X2">
        <v>5.76</v>
      </c>
      <c r="Y2">
        <v>2</v>
      </c>
      <c r="Z2">
        <v>10</v>
      </c>
      <c r="AA2">
        <v>92.320389686211342</v>
      </c>
      <c r="AB2">
        <v>126.3168300567651</v>
      </c>
      <c r="AC2">
        <v>114.2613290829652</v>
      </c>
      <c r="AD2">
        <v>92320.389686211347</v>
      </c>
      <c r="AE2">
        <v>126316.8300567651</v>
      </c>
      <c r="AF2">
        <v>6.5243844983924829E-6</v>
      </c>
      <c r="AG2">
        <v>5</v>
      </c>
      <c r="AH2">
        <v>114261.3290829652</v>
      </c>
    </row>
    <row r="3" spans="1:34" x14ac:dyDescent="0.25">
      <c r="A3">
        <v>1</v>
      </c>
      <c r="B3">
        <v>70</v>
      </c>
      <c r="C3" t="s">
        <v>34</v>
      </c>
      <c r="D3">
        <v>4.3593000000000002</v>
      </c>
      <c r="E3">
        <v>22.94</v>
      </c>
      <c r="F3">
        <v>17.39</v>
      </c>
      <c r="G3">
        <v>9.07</v>
      </c>
      <c r="H3">
        <v>0.25</v>
      </c>
      <c r="I3">
        <v>115</v>
      </c>
      <c r="J3">
        <v>143.16999999999999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148.74</v>
      </c>
      <c r="Q3">
        <v>7967.66</v>
      </c>
      <c r="R3">
        <v>259.82</v>
      </c>
      <c r="S3">
        <v>84.51</v>
      </c>
      <c r="T3">
        <v>87341.23</v>
      </c>
      <c r="U3">
        <v>0.33</v>
      </c>
      <c r="V3">
        <v>0.68</v>
      </c>
      <c r="W3">
        <v>0.47</v>
      </c>
      <c r="X3">
        <v>5.32</v>
      </c>
      <c r="Y3">
        <v>2</v>
      </c>
      <c r="Z3">
        <v>10</v>
      </c>
      <c r="AA3">
        <v>89.60047446297726</v>
      </c>
      <c r="AB3">
        <v>122.5953220541473</v>
      </c>
      <c r="AC3">
        <v>110.8949965809467</v>
      </c>
      <c r="AD3">
        <v>89600.474462977261</v>
      </c>
      <c r="AE3">
        <v>122595.3220541473</v>
      </c>
      <c r="AF3">
        <v>6.7076433526348653E-6</v>
      </c>
      <c r="AG3">
        <v>5</v>
      </c>
      <c r="AH3">
        <v>110894.9965809467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90</v>
      </c>
      <c r="C2" t="s">
        <v>34</v>
      </c>
      <c r="D2">
        <v>3.4268000000000001</v>
      </c>
      <c r="E2">
        <v>29.18</v>
      </c>
      <c r="F2">
        <v>20.68</v>
      </c>
      <c r="G2">
        <v>7.26</v>
      </c>
      <c r="H2">
        <v>0.1</v>
      </c>
      <c r="I2">
        <v>171</v>
      </c>
      <c r="J2">
        <v>176.73</v>
      </c>
      <c r="K2">
        <v>52.44</v>
      </c>
      <c r="L2">
        <v>1</v>
      </c>
      <c r="M2">
        <v>169</v>
      </c>
      <c r="N2">
        <v>33.29</v>
      </c>
      <c r="O2">
        <v>22031.19</v>
      </c>
      <c r="P2">
        <v>232.26</v>
      </c>
      <c r="Q2">
        <v>7969.4</v>
      </c>
      <c r="R2">
        <v>378.61</v>
      </c>
      <c r="S2">
        <v>84.51</v>
      </c>
      <c r="T2">
        <v>146453.14000000001</v>
      </c>
      <c r="U2">
        <v>0.22</v>
      </c>
      <c r="V2">
        <v>0.57999999999999996</v>
      </c>
      <c r="W2">
        <v>0.4</v>
      </c>
      <c r="X2">
        <v>8.61</v>
      </c>
      <c r="Y2">
        <v>2</v>
      </c>
      <c r="Z2">
        <v>10</v>
      </c>
      <c r="AA2">
        <v>148.4295836790549</v>
      </c>
      <c r="AB2">
        <v>203.08790464067181</v>
      </c>
      <c r="AC2">
        <v>183.70548005748819</v>
      </c>
      <c r="AD2">
        <v>148429.58367905489</v>
      </c>
      <c r="AE2">
        <v>203087.9046406718</v>
      </c>
      <c r="AF2">
        <v>5.081045650565499E-6</v>
      </c>
      <c r="AG2">
        <v>7</v>
      </c>
      <c r="AH2">
        <v>183705.4800574882</v>
      </c>
    </row>
    <row r="3" spans="1:34" x14ac:dyDescent="0.25">
      <c r="A3">
        <v>1</v>
      </c>
      <c r="B3">
        <v>90</v>
      </c>
      <c r="C3" t="s">
        <v>34</v>
      </c>
      <c r="D3">
        <v>4.569</v>
      </c>
      <c r="E3">
        <v>21.89</v>
      </c>
      <c r="F3">
        <v>16.27</v>
      </c>
      <c r="G3">
        <v>10.84</v>
      </c>
      <c r="H3">
        <v>0.2</v>
      </c>
      <c r="I3">
        <v>90</v>
      </c>
      <c r="J3">
        <v>178.21</v>
      </c>
      <c r="K3">
        <v>52.44</v>
      </c>
      <c r="L3">
        <v>2</v>
      </c>
      <c r="M3">
        <v>0</v>
      </c>
      <c r="N3">
        <v>33.770000000000003</v>
      </c>
      <c r="O3">
        <v>22213.89</v>
      </c>
      <c r="P3">
        <v>158.11000000000001</v>
      </c>
      <c r="Q3">
        <v>7966.62</v>
      </c>
      <c r="R3">
        <v>223.28</v>
      </c>
      <c r="S3">
        <v>84.51</v>
      </c>
      <c r="T3">
        <v>69194.09</v>
      </c>
      <c r="U3">
        <v>0.38</v>
      </c>
      <c r="V3">
        <v>0.73</v>
      </c>
      <c r="W3">
        <v>0.4</v>
      </c>
      <c r="X3">
        <v>4.2</v>
      </c>
      <c r="Y3">
        <v>2</v>
      </c>
      <c r="Z3">
        <v>10</v>
      </c>
      <c r="AA3">
        <v>90.98150896263374</v>
      </c>
      <c r="AB3">
        <v>124.4849143835184</v>
      </c>
      <c r="AC3">
        <v>112.6042488704628</v>
      </c>
      <c r="AD3">
        <v>90981.508962633743</v>
      </c>
      <c r="AE3">
        <v>124484.91438351839</v>
      </c>
      <c r="AF3">
        <v>6.7746286849053831E-6</v>
      </c>
      <c r="AG3">
        <v>5</v>
      </c>
      <c r="AH3">
        <v>112604.2488704628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</v>
      </c>
      <c r="C2" t="s">
        <v>34</v>
      </c>
      <c r="D2">
        <v>1.6783999999999999</v>
      </c>
      <c r="E2">
        <v>59.58</v>
      </c>
      <c r="F2">
        <v>49.12</v>
      </c>
      <c r="G2">
        <v>3.72</v>
      </c>
      <c r="H2">
        <v>0.64</v>
      </c>
      <c r="I2">
        <v>793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141.16999999999999</v>
      </c>
      <c r="Q2">
        <v>7994.98</v>
      </c>
      <c r="R2">
        <v>1302.77</v>
      </c>
      <c r="S2">
        <v>84.51</v>
      </c>
      <c r="T2">
        <v>605422.6</v>
      </c>
      <c r="U2">
        <v>0.06</v>
      </c>
      <c r="V2">
        <v>0.24</v>
      </c>
      <c r="W2">
        <v>2.4500000000000002</v>
      </c>
      <c r="X2">
        <v>37.020000000000003</v>
      </c>
      <c r="Y2">
        <v>2</v>
      </c>
      <c r="Z2">
        <v>10</v>
      </c>
      <c r="AA2">
        <v>223.5851326159723</v>
      </c>
      <c r="AB2">
        <v>305.91904232492442</v>
      </c>
      <c r="AC2">
        <v>276.72255828559662</v>
      </c>
      <c r="AD2">
        <v>223585.13261597231</v>
      </c>
      <c r="AE2">
        <v>305919.04232492438</v>
      </c>
      <c r="AF2">
        <v>3.1977399130889052E-6</v>
      </c>
      <c r="AG2">
        <v>13</v>
      </c>
      <c r="AH2">
        <v>276722.55828559661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45</v>
      </c>
      <c r="C2" t="s">
        <v>34</v>
      </c>
      <c r="D2">
        <v>3.8321999999999998</v>
      </c>
      <c r="E2">
        <v>26.09</v>
      </c>
      <c r="F2">
        <v>20.43</v>
      </c>
      <c r="G2">
        <v>6.85</v>
      </c>
      <c r="H2">
        <v>0.18</v>
      </c>
      <c r="I2">
        <v>179</v>
      </c>
      <c r="J2">
        <v>98.71</v>
      </c>
      <c r="K2">
        <v>39.72</v>
      </c>
      <c r="L2">
        <v>1</v>
      </c>
      <c r="M2">
        <v>1</v>
      </c>
      <c r="N2">
        <v>12.99</v>
      </c>
      <c r="O2">
        <v>12407.75</v>
      </c>
      <c r="P2">
        <v>141.29</v>
      </c>
      <c r="Q2">
        <v>7972.44</v>
      </c>
      <c r="R2">
        <v>359.62</v>
      </c>
      <c r="S2">
        <v>84.51</v>
      </c>
      <c r="T2">
        <v>136922.38</v>
      </c>
      <c r="U2">
        <v>0.23</v>
      </c>
      <c r="V2">
        <v>0.57999999999999996</v>
      </c>
      <c r="W2">
        <v>0.66</v>
      </c>
      <c r="X2">
        <v>8.35</v>
      </c>
      <c r="Y2">
        <v>2</v>
      </c>
      <c r="Z2">
        <v>10</v>
      </c>
      <c r="AA2">
        <v>100.2016183719801</v>
      </c>
      <c r="AB2">
        <v>137.10027483989899</v>
      </c>
      <c r="AC2">
        <v>124.0156170306601</v>
      </c>
      <c r="AD2">
        <v>100201.6183719801</v>
      </c>
      <c r="AE2">
        <v>137100.27483989901</v>
      </c>
      <c r="AF2">
        <v>6.2579728148893964E-6</v>
      </c>
      <c r="AG2">
        <v>6</v>
      </c>
      <c r="AH2">
        <v>124015.6170306601</v>
      </c>
    </row>
    <row r="3" spans="1:34" x14ac:dyDescent="0.25">
      <c r="A3">
        <v>1</v>
      </c>
      <c r="B3">
        <v>45</v>
      </c>
      <c r="C3" t="s">
        <v>34</v>
      </c>
      <c r="D3">
        <v>3.8445999999999998</v>
      </c>
      <c r="E3">
        <v>26.01</v>
      </c>
      <c r="F3">
        <v>20.36</v>
      </c>
      <c r="G3">
        <v>6.86</v>
      </c>
      <c r="H3">
        <v>0.35</v>
      </c>
      <c r="I3">
        <v>178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142.28</v>
      </c>
      <c r="Q3">
        <v>7972.39</v>
      </c>
      <c r="R3">
        <v>357.49</v>
      </c>
      <c r="S3">
        <v>84.51</v>
      </c>
      <c r="T3">
        <v>135858.87</v>
      </c>
      <c r="U3">
        <v>0.24</v>
      </c>
      <c r="V3">
        <v>0.57999999999999996</v>
      </c>
      <c r="W3">
        <v>0.66</v>
      </c>
      <c r="X3">
        <v>8.2899999999999991</v>
      </c>
      <c r="Y3">
        <v>2</v>
      </c>
      <c r="Z3">
        <v>10</v>
      </c>
      <c r="AA3">
        <v>100.1996340342162</v>
      </c>
      <c r="AB3">
        <v>137.09755978142769</v>
      </c>
      <c r="AC3">
        <v>124.01316109355869</v>
      </c>
      <c r="AD3">
        <v>100199.6340342162</v>
      </c>
      <c r="AE3">
        <v>137097.5597814277</v>
      </c>
      <c r="AF3">
        <v>6.2782219832273302E-6</v>
      </c>
      <c r="AG3">
        <v>6</v>
      </c>
      <c r="AH3">
        <v>124013.16109355869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Resultados Geral</vt:lpstr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Enrico Abreu</cp:lastModifiedBy>
  <dcterms:created xsi:type="dcterms:W3CDTF">2024-09-25T23:04:22Z</dcterms:created>
  <dcterms:modified xsi:type="dcterms:W3CDTF">2024-09-27T19:26:26Z</dcterms:modified>
</cp:coreProperties>
</file>