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xmobotsaeroespacial-my.sharepoint.com/personal/enrico_abreu_xmobots_com_br/Documents/Área de Trabalho/Repositorios/simulador/resultados/Venda de Drone/Com SPAD 2 Drones/vel20/field_100ha_100ha_14%_6m_0_LM/"/>
    </mc:Choice>
  </mc:AlternateContent>
  <xr:revisionPtr revIDLastSave="267" documentId="11_317F013730D2FB9357E4CBAAD2D0FA3A1471F4D8" xr6:coauthVersionLast="47" xr6:coauthVersionMax="47" xr10:uidLastSave="{D6555A36-C912-436D-B34B-69B92DAA209B}"/>
  <bookViews>
    <workbookView xWindow="-120" yWindow="-120" windowWidth="29040" windowHeight="15840" xr2:uid="{00000000-000D-0000-FFFF-FFFF00000000}"/>
  </bookViews>
  <sheets>
    <sheet name="Resultados Geral" sheetId="23" r:id="rId1"/>
    <sheet name="RESULTADOS_18" sheetId="1" r:id="rId2"/>
    <sheet name="RESULTADOS_6" sheetId="2" r:id="rId3"/>
    <sheet name="RESULTADOS_4" sheetId="3" r:id="rId4"/>
    <sheet name="RESULTADOS_1" sheetId="4" r:id="rId5"/>
    <sheet name="RESULTADOS_12" sheetId="5" r:id="rId6"/>
    <sheet name="RESULTADOS_16" sheetId="6" r:id="rId7"/>
    <sheet name="RESULTADOS_0" sheetId="7" r:id="rId8"/>
    <sheet name="RESULTADOS_7" sheetId="8" r:id="rId9"/>
    <sheet name="RESULTADOS_10" sheetId="9" r:id="rId10"/>
    <sheet name="RESULTADOS_14" sheetId="10" r:id="rId11"/>
    <sheet name="RESULTADOS_5" sheetId="11" r:id="rId12"/>
    <sheet name="RESULTADOS_8" sheetId="12" r:id="rId13"/>
    <sheet name="RESULTADOS_3" sheetId="13" r:id="rId14"/>
    <sheet name="RESULTADOS_15" sheetId="14" r:id="rId15"/>
    <sheet name="RESULTADOS_2" sheetId="15" r:id="rId16"/>
    <sheet name="RESULTADOS_11" sheetId="16" r:id="rId17"/>
    <sheet name="RESULTADOS_13" sheetId="17" r:id="rId18"/>
    <sheet name="RESULTADOS_17" sheetId="18" r:id="rId19"/>
    <sheet name="RESULTADOS_9" sheetId="19" r:id="rId20"/>
    <sheet name="resultados" sheetId="20" r:id="rId21"/>
    <sheet name="gráficos" sheetId="21" r:id="rId22"/>
    <sheet name="hidden" sheetId="22" state="hidden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0" i="23" l="1"/>
  <c r="J20" i="23"/>
  <c r="I20" i="23"/>
  <c r="H20" i="23"/>
  <c r="G20" i="23"/>
  <c r="F20" i="23"/>
  <c r="D20" i="23"/>
  <c r="E20" i="23"/>
  <c r="C20" i="23"/>
  <c r="N19" i="23"/>
  <c r="J19" i="23"/>
  <c r="I19" i="23"/>
  <c r="H19" i="23"/>
  <c r="G19" i="23"/>
  <c r="F19" i="23"/>
  <c r="D19" i="23"/>
  <c r="E19" i="23"/>
  <c r="C19" i="23"/>
  <c r="N18" i="23"/>
  <c r="J18" i="23"/>
  <c r="I18" i="23"/>
  <c r="H18" i="23"/>
  <c r="G18" i="23"/>
  <c r="F18" i="23"/>
  <c r="D18" i="23"/>
  <c r="E18" i="23"/>
  <c r="C18" i="23"/>
  <c r="N17" i="23"/>
  <c r="J17" i="23"/>
  <c r="I17" i="23"/>
  <c r="H17" i="23"/>
  <c r="G17" i="23"/>
  <c r="F17" i="23"/>
  <c r="D17" i="23"/>
  <c r="E17" i="23"/>
  <c r="C17" i="23"/>
  <c r="N16" i="23"/>
  <c r="J16" i="23"/>
  <c r="I16" i="23"/>
  <c r="H16" i="23"/>
  <c r="G16" i="23"/>
  <c r="F16" i="23"/>
  <c r="D16" i="23"/>
  <c r="E16" i="23"/>
  <c r="C16" i="23"/>
  <c r="N15" i="23"/>
  <c r="J15" i="23"/>
  <c r="I15" i="23"/>
  <c r="H15" i="23"/>
  <c r="G15" i="23"/>
  <c r="F15" i="23"/>
  <c r="D15" i="23"/>
  <c r="E15" i="23"/>
  <c r="C15" i="23"/>
  <c r="N14" i="23"/>
  <c r="J14" i="23"/>
  <c r="I14" i="23"/>
  <c r="H14" i="23"/>
  <c r="G14" i="23"/>
  <c r="F14" i="23"/>
  <c r="D14" i="23"/>
  <c r="E14" i="23"/>
  <c r="C14" i="23"/>
  <c r="N13" i="23"/>
  <c r="J13" i="23"/>
  <c r="I13" i="23"/>
  <c r="H13" i="23"/>
  <c r="G13" i="23"/>
  <c r="F13" i="23"/>
  <c r="D13" i="23"/>
  <c r="E13" i="23"/>
  <c r="C13" i="23"/>
  <c r="N12" i="23"/>
  <c r="J12" i="23"/>
  <c r="I12" i="23"/>
  <c r="H12" i="23"/>
  <c r="G12" i="23"/>
  <c r="F12" i="23"/>
  <c r="D12" i="23"/>
  <c r="E12" i="23"/>
  <c r="C12" i="23"/>
  <c r="N11" i="23"/>
  <c r="J11" i="23"/>
  <c r="I11" i="23"/>
  <c r="H11" i="23"/>
  <c r="G11" i="23"/>
  <c r="F11" i="23"/>
  <c r="D11" i="23"/>
  <c r="E11" i="23"/>
  <c r="C11" i="23"/>
  <c r="N10" i="23"/>
  <c r="J10" i="23"/>
  <c r="I10" i="23"/>
  <c r="H10" i="23"/>
  <c r="G10" i="23"/>
  <c r="F10" i="23"/>
  <c r="D10" i="23"/>
  <c r="E10" i="23"/>
  <c r="C10" i="23"/>
  <c r="N9" i="23"/>
  <c r="J9" i="23"/>
  <c r="I9" i="23"/>
  <c r="H9" i="23"/>
  <c r="G9" i="23"/>
  <c r="F9" i="23"/>
  <c r="D9" i="23"/>
  <c r="E9" i="23"/>
  <c r="C9" i="23"/>
  <c r="N8" i="23"/>
  <c r="J8" i="23"/>
  <c r="I8" i="23"/>
  <c r="H8" i="23"/>
  <c r="G8" i="23"/>
  <c r="F8" i="23"/>
  <c r="D8" i="23"/>
  <c r="E8" i="23"/>
  <c r="C8" i="23"/>
  <c r="N7" i="23"/>
  <c r="J7" i="23"/>
  <c r="I7" i="23"/>
  <c r="H7" i="23"/>
  <c r="G7" i="23"/>
  <c r="F7" i="23"/>
  <c r="D7" i="23"/>
  <c r="E7" i="23"/>
  <c r="C7" i="23"/>
  <c r="N6" i="23"/>
  <c r="J6" i="23"/>
  <c r="I6" i="23"/>
  <c r="H6" i="23"/>
  <c r="G6" i="23"/>
  <c r="F6" i="23"/>
  <c r="D6" i="23"/>
  <c r="E6" i="23"/>
  <c r="C6" i="23"/>
  <c r="N5" i="23"/>
  <c r="J5" i="23"/>
  <c r="I5" i="23"/>
  <c r="H5" i="23"/>
  <c r="G5" i="23"/>
  <c r="F5" i="23"/>
  <c r="D5" i="23"/>
  <c r="E5" i="23"/>
  <c r="C5" i="23"/>
  <c r="N4" i="23"/>
  <c r="J4" i="23"/>
  <c r="I4" i="23"/>
  <c r="H4" i="23"/>
  <c r="G4" i="23"/>
  <c r="F4" i="23"/>
  <c r="D4" i="23"/>
  <c r="E4" i="23"/>
  <c r="C4" i="23"/>
  <c r="N3" i="23"/>
  <c r="J3" i="23"/>
  <c r="I3" i="23"/>
  <c r="H3" i="23"/>
  <c r="G3" i="23"/>
  <c r="F3" i="23"/>
  <c r="D3" i="23"/>
  <c r="E3" i="23"/>
  <c r="C3" i="23"/>
  <c r="N2" i="23"/>
  <c r="J2" i="23"/>
  <c r="I2" i="23"/>
  <c r="H2" i="23"/>
  <c r="G2" i="23"/>
  <c r="F2" i="23"/>
  <c r="D2" i="23"/>
  <c r="E2" i="23"/>
  <c r="C2" i="23"/>
  <c r="C44" i="21"/>
  <c r="B44" i="21"/>
  <c r="A44" i="21"/>
  <c r="C43" i="21"/>
  <c r="B43" i="21"/>
  <c r="A43" i="21"/>
  <c r="C42" i="21"/>
  <c r="B42" i="21"/>
  <c r="A42" i="21"/>
  <c r="C41" i="21"/>
  <c r="B41" i="21"/>
  <c r="A41" i="21"/>
  <c r="C40" i="21"/>
  <c r="B40" i="21"/>
  <c r="A40" i="21"/>
  <c r="C39" i="21"/>
  <c r="B39" i="21"/>
  <c r="A39" i="21"/>
  <c r="C38" i="21"/>
  <c r="B38" i="21"/>
  <c r="A38" i="21"/>
  <c r="C37" i="21"/>
  <c r="B37" i="21"/>
  <c r="A37" i="21"/>
  <c r="C36" i="21"/>
  <c r="B36" i="21"/>
  <c r="A36" i="21"/>
  <c r="C35" i="21"/>
  <c r="B35" i="21"/>
  <c r="A35" i="21"/>
  <c r="C34" i="21"/>
  <c r="B34" i="21"/>
  <c r="A34" i="21"/>
  <c r="C33" i="21"/>
  <c r="B33" i="21"/>
  <c r="A33" i="21"/>
  <c r="C32" i="21"/>
  <c r="B32" i="21"/>
  <c r="A32" i="21"/>
  <c r="C31" i="21"/>
  <c r="B31" i="21"/>
  <c r="A31" i="21"/>
  <c r="C30" i="21"/>
  <c r="B30" i="21"/>
  <c r="A30" i="21"/>
  <c r="C29" i="21"/>
  <c r="B29" i="21"/>
  <c r="A29" i="21"/>
  <c r="C28" i="21"/>
  <c r="B28" i="21"/>
  <c r="A28" i="21"/>
  <c r="C27" i="21"/>
  <c r="B27" i="21"/>
  <c r="A27" i="21"/>
  <c r="C26" i="21"/>
  <c r="B26" i="21"/>
  <c r="A26" i="21"/>
  <c r="C25" i="21"/>
  <c r="B25" i="21"/>
  <c r="A25" i="21"/>
  <c r="C24" i="21"/>
  <c r="B24" i="21"/>
  <c r="A24" i="21"/>
  <c r="C23" i="21"/>
  <c r="B23" i="21"/>
  <c r="A23" i="21"/>
  <c r="C22" i="21"/>
  <c r="B22" i="21"/>
  <c r="A22" i="21"/>
  <c r="C21" i="21"/>
  <c r="B21" i="21"/>
  <c r="A21" i="21"/>
  <c r="C20" i="21"/>
  <c r="B20" i="21"/>
  <c r="A20" i="21"/>
  <c r="C19" i="21"/>
  <c r="B19" i="21"/>
  <c r="A19" i="21"/>
  <c r="C18" i="21"/>
  <c r="B18" i="21"/>
  <c r="A18" i="21"/>
  <c r="C17" i="21"/>
  <c r="B17" i="21"/>
  <c r="A17" i="21"/>
  <c r="C16" i="21"/>
  <c r="B16" i="21"/>
  <c r="A16" i="21"/>
  <c r="C15" i="21"/>
  <c r="B15" i="21"/>
  <c r="A15" i="21"/>
  <c r="C14" i="21"/>
  <c r="B14" i="21"/>
  <c r="A14" i="21"/>
  <c r="C13" i="21"/>
  <c r="B13" i="21"/>
  <c r="A13" i="21"/>
  <c r="C12" i="21"/>
  <c r="B12" i="21"/>
  <c r="A12" i="21"/>
  <c r="C11" i="21"/>
  <c r="B11" i="21"/>
  <c r="A11" i="21"/>
  <c r="C10" i="21"/>
  <c r="B10" i="21"/>
  <c r="A10" i="21"/>
  <c r="C9" i="21"/>
  <c r="B9" i="21"/>
  <c r="A9" i="21"/>
  <c r="C8" i="21"/>
  <c r="B8" i="21"/>
  <c r="A8" i="21"/>
  <c r="C7" i="21"/>
  <c r="B7" i="21"/>
  <c r="A7" i="21"/>
</calcChain>
</file>

<file path=xl/sharedStrings.xml><?xml version="1.0" encoding="utf-8"?>
<sst xmlns="http://schemas.openxmlformats.org/spreadsheetml/2006/main" count="812" uniqueCount="70">
  <si>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</si>
  <si>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</si>
  <si>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</si>
  <si>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</si>
  <si>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</si>
  <si>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</si>
  <si>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</si>
  <si>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</si>
  <si>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</si>
  <si>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</si>
  <si>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</si>
  <si>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</si>
  <si>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</si>
  <si>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</si>
  <si>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</si>
  <si>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</si>
  <si>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</si>
  <si>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</si>
  <si>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</si>
  <si>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</si>
  <si>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</si>
  <si>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</si>
  <si>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</si>
  <si>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</si>
  <si>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</si>
  <si>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</si>
  <si>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>Preço Total por ha Simples [R$/ha]</t>
  </si>
  <si>
    <t>Preço Total por ha Presumido [R$/ha]</t>
  </si>
  <si>
    <t>Preço Total por ha Real [R$/ha]</t>
  </si>
  <si>
    <t>Preço Total Simples [R$]</t>
  </si>
  <si>
    <t>Preço Total Presumido [R$]</t>
  </si>
  <si>
    <t>Prod CAPEX [ha/h/R$]</t>
  </si>
  <si>
    <t>Dias Trabalhados</t>
  </si>
  <si>
    <t>Preço Total Real [R$]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</si>
  <si>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</si>
  <si>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</si>
  <si>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</si>
  <si>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</si>
  <si>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</si>
  <si>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</si>
  <si>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</si>
  <si>
    <t>Capacidade op. [ha/h]</t>
  </si>
  <si>
    <t>Massa de combustível [kg]</t>
  </si>
  <si>
    <t>N° voo</t>
  </si>
  <si>
    <t>Abastecimento</t>
  </si>
  <si>
    <t>Ha</t>
  </si>
  <si>
    <t>Capacidade op. corrigida [ha/h]</t>
  </si>
  <si>
    <t>%</t>
  </si>
  <si>
    <t>Prod CAPEX [ha/R$]</t>
  </si>
  <si>
    <t>Tempo por voo médio [min]</t>
  </si>
  <si>
    <t>Preço total [R$]</t>
  </si>
  <si>
    <t>Resultado 0</t>
  </si>
  <si>
    <t>Resultado 1</t>
  </si>
  <si>
    <t>Resultado 2</t>
  </si>
  <si>
    <t>Resultado 3</t>
  </si>
  <si>
    <t>Resultado 4</t>
  </si>
  <si>
    <t>Resultado 5</t>
  </si>
  <si>
    <t>Resultado 6</t>
  </si>
  <si>
    <t>Resultado 7</t>
  </si>
  <si>
    <t>Resultado 8</t>
  </si>
  <si>
    <t>Resultado 9</t>
  </si>
  <si>
    <t>Resultado 10</t>
  </si>
  <si>
    <t>Resultado 11</t>
  </si>
  <si>
    <t>Resultado 12</t>
  </si>
  <si>
    <t>Resultado 13</t>
  </si>
  <si>
    <t>Resultado 14</t>
  </si>
  <si>
    <t>Resultado 15</t>
  </si>
  <si>
    <t>Resultado 16</t>
  </si>
  <si>
    <t>Resultado 17</t>
  </si>
  <si>
    <t>Resultado 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</si>
</sst>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Dados Selecionados</c:v>
          </c:tx>
          <c:spPr>
            <a:ln w="28575">
              <a:noFill/>
              <a:prstDash val="solid"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Pt>
            <c:idx val="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9F3A-43A3-9D3F-F56D380058C0}"/>
              </c:ext>
            </c:extLst>
          </c:dPt>
          <c:dPt>
            <c:idx val="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9F3A-43A3-9D3F-F56D380058C0}"/>
              </c:ext>
            </c:extLst>
          </c:dPt>
          <c:dPt>
            <c:idx val="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9F3A-43A3-9D3F-F56D380058C0}"/>
              </c:ext>
            </c:extLst>
          </c:dPt>
          <c:dPt>
            <c:idx val="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9F3A-43A3-9D3F-F56D380058C0}"/>
              </c:ext>
            </c:extLst>
          </c:dPt>
          <c:dPt>
            <c:idx val="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9F3A-43A3-9D3F-F56D380058C0}"/>
              </c:ext>
            </c:extLst>
          </c:dPt>
          <c:dPt>
            <c:idx val="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9F3A-43A3-9D3F-F56D380058C0}"/>
              </c:ext>
            </c:extLst>
          </c:dPt>
          <c:dPt>
            <c:idx val="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9F3A-43A3-9D3F-F56D380058C0}"/>
              </c:ext>
            </c:extLst>
          </c:dPt>
          <c:dPt>
            <c:idx val="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9F3A-43A3-9D3F-F56D380058C0}"/>
              </c:ext>
            </c:extLst>
          </c:dPt>
          <c:dPt>
            <c:idx val="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9F3A-43A3-9D3F-F56D380058C0}"/>
              </c:ext>
            </c:extLst>
          </c:dPt>
          <c:dPt>
            <c:idx val="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9F3A-43A3-9D3F-F56D380058C0}"/>
              </c:ext>
            </c:extLst>
          </c:dPt>
          <c:dPt>
            <c:idx val="1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9F3A-43A3-9D3F-F56D380058C0}"/>
              </c:ext>
            </c:extLst>
          </c:dPt>
          <c:dPt>
            <c:idx val="1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9F3A-43A3-9D3F-F56D380058C0}"/>
              </c:ext>
            </c:extLst>
          </c:dPt>
          <c:dPt>
            <c:idx val="1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9F3A-43A3-9D3F-F56D380058C0}"/>
              </c:ext>
            </c:extLst>
          </c:dPt>
          <c:dPt>
            <c:idx val="1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9F3A-43A3-9D3F-F56D380058C0}"/>
              </c:ext>
            </c:extLst>
          </c:dPt>
          <c:dPt>
            <c:idx val="1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D-9F3A-43A3-9D3F-F56D380058C0}"/>
              </c:ext>
            </c:extLst>
          </c:dPt>
          <c:dPt>
            <c:idx val="1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F-9F3A-43A3-9D3F-F56D380058C0}"/>
              </c:ext>
            </c:extLst>
          </c:dPt>
          <c:dPt>
            <c:idx val="1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1-9F3A-43A3-9D3F-F56D380058C0}"/>
              </c:ext>
            </c:extLst>
          </c:dPt>
          <c:dPt>
            <c:idx val="1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3-9F3A-43A3-9D3F-F56D380058C0}"/>
              </c:ext>
            </c:extLst>
          </c:dPt>
          <c:dPt>
            <c:idx val="1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5-9F3A-43A3-9D3F-F56D380058C0}"/>
              </c:ext>
            </c:extLst>
          </c:dPt>
          <c:dPt>
            <c:idx val="1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7-9F3A-43A3-9D3F-F56D380058C0}"/>
              </c:ext>
            </c:extLst>
          </c:dPt>
          <c:dPt>
            <c:idx val="2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9-9F3A-43A3-9D3F-F56D380058C0}"/>
              </c:ext>
            </c:extLst>
          </c:dPt>
          <c:dPt>
            <c:idx val="2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B-9F3A-43A3-9D3F-F56D380058C0}"/>
              </c:ext>
            </c:extLst>
          </c:dPt>
          <c:dPt>
            <c:idx val="2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D-9F3A-43A3-9D3F-F56D380058C0}"/>
              </c:ext>
            </c:extLst>
          </c:dPt>
          <c:dPt>
            <c:idx val="2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F-9F3A-43A3-9D3F-F56D380058C0}"/>
              </c:ext>
            </c:extLst>
          </c:dPt>
          <c:dPt>
            <c:idx val="2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1-9F3A-43A3-9D3F-F56D380058C0}"/>
              </c:ext>
            </c:extLst>
          </c:dPt>
          <c:dPt>
            <c:idx val="2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3-9F3A-43A3-9D3F-F56D380058C0}"/>
              </c:ext>
            </c:extLst>
          </c:dPt>
          <c:dPt>
            <c:idx val="2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5-9F3A-43A3-9D3F-F56D380058C0}"/>
              </c:ext>
            </c:extLst>
          </c:dPt>
          <c:dPt>
            <c:idx val="2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7-9F3A-43A3-9D3F-F56D380058C0}"/>
              </c:ext>
            </c:extLst>
          </c:dPt>
          <c:dPt>
            <c:idx val="2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9-9F3A-43A3-9D3F-F56D380058C0}"/>
              </c:ext>
            </c:extLst>
          </c:dPt>
          <c:dPt>
            <c:idx val="2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B-9F3A-43A3-9D3F-F56D380058C0}"/>
              </c:ext>
            </c:extLst>
          </c:dPt>
          <c:dPt>
            <c:idx val="3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D-9F3A-43A3-9D3F-F56D380058C0}"/>
              </c:ext>
            </c:extLst>
          </c:dPt>
          <c:dPt>
            <c:idx val="3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F-9F3A-43A3-9D3F-F56D380058C0}"/>
              </c:ext>
            </c:extLst>
          </c:dPt>
          <c:dPt>
            <c:idx val="3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1-9F3A-43A3-9D3F-F56D380058C0}"/>
              </c:ext>
            </c:extLst>
          </c:dPt>
          <c:dPt>
            <c:idx val="3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3-9F3A-43A3-9D3F-F56D380058C0}"/>
              </c:ext>
            </c:extLst>
          </c:dPt>
          <c:dPt>
            <c:idx val="3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5-9F3A-43A3-9D3F-F56D380058C0}"/>
              </c:ext>
            </c:extLst>
          </c:dPt>
          <c:dPt>
            <c:idx val="3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7-9F3A-43A3-9D3F-F56D380058C0}"/>
              </c:ext>
            </c:extLst>
          </c:dPt>
          <c:dPt>
            <c:idx val="3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9-9F3A-43A3-9D3F-F56D380058C0}"/>
              </c:ext>
            </c:extLst>
          </c:dPt>
          <c:dPt>
            <c:idx val="3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B-9F3A-43A3-9D3F-F56D380058C0}"/>
              </c:ext>
            </c:extLst>
          </c:dPt>
          <c:xVal>
            <c:numRef>
              <c:f>gráficos!$A$7:$A$44</c:f>
              <c:numCache>
                <c:formatCode>General</c:formatCode>
                <c:ptCount val="3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</c:numCache>
            </c:numRef>
          </c:xVal>
          <c:yVal>
            <c:numRef>
              <c:f>gráficos!$B$7:$B$44</c:f>
              <c:numCache>
                <c:formatCode>General</c:formatCode>
                <c:ptCount val="3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C-9F3A-43A3-9D3F-F56D380058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10001"/>
        <c:axId val="50010002"/>
      </c:scatterChart>
      <c:valAx>
        <c:axId val="50010001"/>
        <c:scaling>
          <c:orientation val="minMax"/>
        </c:scaling>
        <c:delete val="0"/>
        <c:axPos val="b"/>
        <c:title>
          <c:tx>
            <c:strRef>
              <c:f>gráficos!$B$1</c:f>
              <c:strCache>
                <c:ptCount val="1"/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delete val="0"/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crossAx val="5001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03F77-B1C6-4B80-AA2D-8A2DE749EEBC}">
  <dimension ref="A1:T20"/>
  <sheetViews>
    <sheetView tabSelected="1" workbookViewId="0"/>
  </sheetViews>
  <sheetFormatPr defaultRowHeight="15" x14ac:dyDescent="0.25"/>
  <sheetData>
    <row r="1" spans="1:20" x14ac:dyDescent="0.25">
      <c r="B1" t="s">
        <v>41</v>
      </c>
      <c r="C1" t="s">
        <v>1</v>
      </c>
      <c r="D1" t="s">
        <v>42</v>
      </c>
      <c r="E1" t="s">
        <v>43</v>
      </c>
      <c r="F1" t="s">
        <v>5</v>
      </c>
      <c r="G1" t="s">
        <v>44</v>
      </c>
      <c r="H1" t="s">
        <v>48</v>
      </c>
      <c r="I1" t="s">
        <v>28</v>
      </c>
      <c r="J1" t="s">
        <v>49</v>
      </c>
      <c r="K1" t="s">
        <v>46</v>
      </c>
      <c r="L1" t="s">
        <v>45</v>
      </c>
      <c r="M1" t="s">
        <v>47</v>
      </c>
      <c r="N1" t="s">
        <v>50</v>
      </c>
    </row>
    <row r="2" spans="1:20" x14ac:dyDescent="0.25">
      <c r="A2" t="s">
        <v>51</v>
      </c>
      <c r="B2">
        <v>1.3992</v>
      </c>
      <c r="C2">
        <f>_xlfn.XLOOKUP(B2,RESULTADOS_0!D:D,RESULTADOS_0!B:B,0,0,1)</f>
        <v>10</v>
      </c>
      <c r="D2">
        <f>_xlfn.XLOOKUP(B2,RESULTADOS_0!D:D,RESULTADOS_0!L:L,0,0,1)</f>
        <v>1</v>
      </c>
      <c r="E2">
        <f>_xlfn.XLOOKUP(B2,RESULTADOS_0!D:D,RESULTADOS_0!I:I,0,0,1)</f>
        <v>795</v>
      </c>
      <c r="F2">
        <f>_xlfn.XLOOKUP(B2,RESULTADOS_0!D:D,RESULTADOS_0!F:F,0,0,1)</f>
        <v>60.99</v>
      </c>
      <c r="G2">
        <f>_xlfn.XLOOKUP(B2,RESULTADOS_0!D:D,RESULTADOS_0!M:M,0,0,1)</f>
        <v>0</v>
      </c>
      <c r="H2">
        <f>_xlfn.XLOOKUP(B2,RESULTADOS_0!D:D,RESULTADOS_0!AF:AF,0,0,1)</f>
        <v>2.6657993841718281E-6</v>
      </c>
      <c r="I2">
        <f>_xlfn.XLOOKUP(B2,RESULTADOS_0!D:D,RESULTADOS_0!AC:AC,0,0,1)</f>
        <v>372.83419347936427</v>
      </c>
      <c r="J2">
        <f>_xlfn.XLOOKUP(B2,RESULTADOS_0!D:D,RESULTADOS_0!G:G,0,0,1)</f>
        <v>4.5999999999999996</v>
      </c>
      <c r="K2">
        <v>1.3991999999999998</v>
      </c>
      <c r="L2">
        <v>100</v>
      </c>
      <c r="M2">
        <v>14</v>
      </c>
      <c r="N2">
        <f>_xlfn.XLOOKUP(B2,RESULTADOS_0!D:D,RESULTADOS_0!AH:AH,0,0,1)</f>
        <v>372834.19347936427</v>
      </c>
      <c r="T2">
        <v>20</v>
      </c>
    </row>
    <row r="3" spans="1:20" x14ac:dyDescent="0.25">
      <c r="A3" t="s">
        <v>52</v>
      </c>
      <c r="B3">
        <v>1.7773000000000001</v>
      </c>
      <c r="C3">
        <f>_xlfn.XLOOKUP(B3,RESULTADOS_1!D:D,RESULTADOS_1!B:B,0,0,1)</f>
        <v>15</v>
      </c>
      <c r="D3">
        <f>_xlfn.XLOOKUP(B3,RESULTADOS_1!D:D,RESULTADOS_1!L:L,0,0,1)</f>
        <v>1</v>
      </c>
      <c r="E3">
        <f>_xlfn.XLOOKUP(B3,RESULTADOS_1!D:D,RESULTADOS_1!I:I,0,0,1)</f>
        <v>531</v>
      </c>
      <c r="F3">
        <f>_xlfn.XLOOKUP(B3,RESULTADOS_1!D:D,RESULTADOS_1!F:F,0,0,1)</f>
        <v>48.67</v>
      </c>
      <c r="G3">
        <f>_xlfn.XLOOKUP(B3,RESULTADOS_1!D:D,RESULTADOS_1!M:M,0,0,1)</f>
        <v>0</v>
      </c>
      <c r="H3">
        <f>_xlfn.XLOOKUP(B3,RESULTADOS_1!D:D,RESULTADOS_1!AF:AF,0,0,1)</f>
        <v>3.2700724384480749E-6</v>
      </c>
      <c r="I3">
        <f>_xlfn.XLOOKUP(B3,RESULTADOS_1!D:D,RESULTADOS_1!AC:AC,0,0,1)</f>
        <v>302.43203962924707</v>
      </c>
      <c r="J3">
        <f>_xlfn.XLOOKUP(B3,RESULTADOS_1!D:D,RESULTADOS_1!G:G,0,0,1)</f>
        <v>5.5</v>
      </c>
      <c r="K3">
        <v>1.7773000000000001</v>
      </c>
      <c r="N3">
        <f>_xlfn.XLOOKUP(B3,RESULTADOS_1!D:D,RESULTADOS_1!AH:AH,0,0,1)</f>
        <v>302432.03962924721</v>
      </c>
    </row>
    <row r="4" spans="1:20" x14ac:dyDescent="0.25">
      <c r="A4" t="s">
        <v>53</v>
      </c>
      <c r="B4">
        <v>2.0369999999999999</v>
      </c>
      <c r="C4">
        <f>_xlfn.XLOOKUP(B4,RESULTADOS_2!D:D,RESULTADOS_2!B:B,0,0,1)</f>
        <v>20</v>
      </c>
      <c r="D4">
        <f>_xlfn.XLOOKUP(B4,RESULTADOS_2!D:D,RESULTADOS_2!L:L,0,0,1)</f>
        <v>1</v>
      </c>
      <c r="E4">
        <f>_xlfn.XLOOKUP(B4,RESULTADOS_2!D:D,RESULTADOS_2!I:I,0,0,1)</f>
        <v>399</v>
      </c>
      <c r="F4">
        <f>_xlfn.XLOOKUP(B4,RESULTADOS_2!D:D,RESULTADOS_2!F:F,0,0,1)</f>
        <v>42.47</v>
      </c>
      <c r="G4">
        <f>_xlfn.XLOOKUP(B4,RESULTADOS_2!D:D,RESULTADOS_2!M:M,0,0,1)</f>
        <v>0</v>
      </c>
      <c r="H4">
        <f>_xlfn.XLOOKUP(B4,RESULTADOS_2!D:D,RESULTADOS_2!AF:AF,0,0,1)</f>
        <v>3.6459563550527698E-6</v>
      </c>
      <c r="I4">
        <f>_xlfn.XLOOKUP(B4,RESULTADOS_2!D:D,RESULTADOS_2!AC:AC,0,0,1)</f>
        <v>273.03083483213368</v>
      </c>
      <c r="J4">
        <f>_xlfn.XLOOKUP(B4,RESULTADOS_2!D:D,RESULTADOS_2!G:G,0,0,1)</f>
        <v>6.39</v>
      </c>
      <c r="K4">
        <v>2.0369999999999999</v>
      </c>
      <c r="N4">
        <f>_xlfn.XLOOKUP(B4,RESULTADOS_2!D:D,RESULTADOS_2!AH:AH,0,0,1)</f>
        <v>273030.83483213373</v>
      </c>
    </row>
    <row r="5" spans="1:20" x14ac:dyDescent="0.25">
      <c r="A5" t="s">
        <v>54</v>
      </c>
      <c r="B5">
        <v>2.2204999999999999</v>
      </c>
      <c r="C5">
        <f>_xlfn.XLOOKUP(B5,RESULTADOS_3!D:D,RESULTADOS_3!B:B,0,0,1)</f>
        <v>25</v>
      </c>
      <c r="D5">
        <f>_xlfn.XLOOKUP(B5,RESULTADOS_3!D:D,RESULTADOS_3!L:L,0,0,1)</f>
        <v>1</v>
      </c>
      <c r="E5">
        <f>_xlfn.XLOOKUP(B5,RESULTADOS_3!D:D,RESULTADOS_3!I:I,0,0,1)</f>
        <v>320</v>
      </c>
      <c r="F5">
        <f>_xlfn.XLOOKUP(B5,RESULTADOS_3!D:D,RESULTADOS_3!F:F,0,0,1)</f>
        <v>38.799999999999997</v>
      </c>
      <c r="G5">
        <f>_xlfn.XLOOKUP(B5,RESULTADOS_3!D:D,RESULTADOS_3!M:M,0,0,1)</f>
        <v>0</v>
      </c>
      <c r="H5">
        <f>_xlfn.XLOOKUP(B5,RESULTADOS_3!D:D,RESULTADOS_3!AF:AF,0,0,1)</f>
        <v>3.8835913200521436E-6</v>
      </c>
      <c r="I5">
        <f>_xlfn.XLOOKUP(B5,RESULTADOS_3!D:D,RESULTADOS_3!AC:AC,0,0,1)</f>
        <v>253.81494025155359</v>
      </c>
      <c r="J5">
        <f>_xlfn.XLOOKUP(B5,RESULTADOS_3!D:D,RESULTADOS_3!G:G,0,0,1)</f>
        <v>7.27</v>
      </c>
      <c r="K5">
        <v>2.2204999999999999</v>
      </c>
      <c r="N5">
        <f>_xlfn.XLOOKUP(B5,RESULTADOS_3!D:D,RESULTADOS_3!AH:AH,0,0,1)</f>
        <v>253814.94025155361</v>
      </c>
    </row>
    <row r="6" spans="1:20" x14ac:dyDescent="0.25">
      <c r="A6" t="s">
        <v>55</v>
      </c>
      <c r="B6">
        <v>2.3616000000000001</v>
      </c>
      <c r="C6">
        <f>_xlfn.XLOOKUP(B6,RESULTADOS_4!D:D,RESULTADOS_4!B:B,0,0,1)</f>
        <v>30</v>
      </c>
      <c r="D6">
        <f>_xlfn.XLOOKUP(B6,RESULTADOS_4!D:D,RESULTADOS_4!L:L,0,0,1)</f>
        <v>1</v>
      </c>
      <c r="E6">
        <f>_xlfn.XLOOKUP(B6,RESULTADOS_4!D:D,RESULTADOS_4!I:I,0,0,1)</f>
        <v>267</v>
      </c>
      <c r="F6">
        <f>_xlfn.XLOOKUP(B6,RESULTADOS_4!D:D,RESULTADOS_4!F:F,0,0,1)</f>
        <v>36.35</v>
      </c>
      <c r="G6">
        <f>_xlfn.XLOOKUP(B6,RESULTADOS_4!D:D,RESULTADOS_4!M:M,0,0,1)</f>
        <v>0</v>
      </c>
      <c r="H6">
        <f>_xlfn.XLOOKUP(B6,RESULTADOS_4!D:D,RESULTADOS_4!AF:AF,0,0,1)</f>
        <v>4.048366281852105E-6</v>
      </c>
      <c r="I6">
        <f>_xlfn.XLOOKUP(B6,RESULTADOS_4!D:D,RESULTADOS_4!AC:AC,0,0,1)</f>
        <v>238.78723773888851</v>
      </c>
      <c r="J6">
        <f>_xlfn.XLOOKUP(B6,RESULTADOS_4!D:D,RESULTADOS_4!G:G,0,0,1)</f>
        <v>8.17</v>
      </c>
      <c r="K6">
        <v>2.3616000000000001</v>
      </c>
      <c r="N6">
        <f>_xlfn.XLOOKUP(B6,RESULTADOS_4!D:D,RESULTADOS_4!AH:AH,0,0,1)</f>
        <v>238787.23773888851</v>
      </c>
    </row>
    <row r="7" spans="1:20" x14ac:dyDescent="0.25">
      <c r="A7" t="s">
        <v>56</v>
      </c>
      <c r="B7">
        <v>2.4773999999999998</v>
      </c>
      <c r="C7">
        <f>_xlfn.XLOOKUP(B7,RESULTADOS_5!D:D,RESULTADOS_5!B:B,0,0,1)</f>
        <v>35</v>
      </c>
      <c r="D7">
        <f>_xlfn.XLOOKUP(B7,RESULTADOS_5!D:D,RESULTADOS_5!L:L,0,0,1)</f>
        <v>1</v>
      </c>
      <c r="E7">
        <f>_xlfn.XLOOKUP(B7,RESULTADOS_5!D:D,RESULTADOS_5!I:I,0,0,1)</f>
        <v>229</v>
      </c>
      <c r="F7">
        <f>_xlfn.XLOOKUP(B7,RESULTADOS_5!D:D,RESULTADOS_5!F:F,0,0,1)</f>
        <v>34.53</v>
      </c>
      <c r="G7">
        <f>_xlfn.XLOOKUP(B7,RESULTADOS_5!D:D,RESULTADOS_5!M:M,0,0,1)</f>
        <v>0</v>
      </c>
      <c r="H7">
        <f>_xlfn.XLOOKUP(B7,RESULTADOS_5!D:D,RESULTADOS_5!AF:AF,0,0,1)</f>
        <v>4.1719317032307294E-6</v>
      </c>
      <c r="I7">
        <f>_xlfn.XLOOKUP(B7,RESULTADOS_5!D:D,RESULTADOS_5!AC:AC,0,0,1)</f>
        <v>235.37991843709369</v>
      </c>
      <c r="J7">
        <f>_xlfn.XLOOKUP(B7,RESULTADOS_5!D:D,RESULTADOS_5!G:G,0,0,1)</f>
        <v>9.0500000000000007</v>
      </c>
      <c r="K7">
        <v>2.4773999999999998</v>
      </c>
      <c r="N7">
        <f>_xlfn.XLOOKUP(B7,RESULTADOS_5!D:D,RESULTADOS_5!AH:AH,0,0,1)</f>
        <v>235379.9184370937</v>
      </c>
    </row>
    <row r="8" spans="1:20" x14ac:dyDescent="0.25">
      <c r="A8" t="s">
        <v>57</v>
      </c>
      <c r="B8">
        <v>2.5729000000000002</v>
      </c>
      <c r="C8">
        <f>_xlfn.XLOOKUP(B8,RESULTADOS_6!D:D,RESULTADOS_6!B:B,0,0,1)</f>
        <v>40</v>
      </c>
      <c r="D8">
        <f>_xlfn.XLOOKUP(B8,RESULTADOS_6!D:D,RESULTADOS_6!L:L,0,0,1)</f>
        <v>2</v>
      </c>
      <c r="E8">
        <f>_xlfn.XLOOKUP(B8,RESULTADOS_6!D:D,RESULTADOS_6!I:I,0,0,1)</f>
        <v>200</v>
      </c>
      <c r="F8">
        <f>_xlfn.XLOOKUP(B8,RESULTADOS_6!D:D,RESULTADOS_6!F:F,0,0,1)</f>
        <v>33.15</v>
      </c>
      <c r="G8">
        <f>_xlfn.XLOOKUP(B8,RESULTADOS_6!D:D,RESULTADOS_6!M:M,0,0,1)</f>
        <v>0</v>
      </c>
      <c r="H8">
        <f>_xlfn.XLOOKUP(B8,RESULTADOS_6!D:D,RESULTADOS_6!AF:AF,0,0,1)</f>
        <v>4.2636858653771764E-6</v>
      </c>
      <c r="I8">
        <f>_xlfn.XLOOKUP(B8,RESULTADOS_6!D:D,RESULTADOS_6!AC:AC,0,0,1)</f>
        <v>234.52306775432129</v>
      </c>
      <c r="J8">
        <f>_xlfn.XLOOKUP(B8,RESULTADOS_6!D:D,RESULTADOS_6!G:G,0,0,1)</f>
        <v>9.94</v>
      </c>
      <c r="K8">
        <v>2.5729000000000002</v>
      </c>
      <c r="N8">
        <f>_xlfn.XLOOKUP(B8,RESULTADOS_6!D:D,RESULTADOS_6!AH:AH,0,0,1)</f>
        <v>234523.0677543213</v>
      </c>
    </row>
    <row r="9" spans="1:20" x14ac:dyDescent="0.25">
      <c r="A9" t="s">
        <v>58</v>
      </c>
      <c r="B9">
        <v>2.6463999999999999</v>
      </c>
      <c r="C9">
        <f>_xlfn.XLOOKUP(B9,RESULTADOS_7!D:D,RESULTADOS_7!B:B,0,0,1)</f>
        <v>45</v>
      </c>
      <c r="D9">
        <f>_xlfn.XLOOKUP(B9,RESULTADOS_7!D:D,RESULTADOS_7!L:L,0,0,1)</f>
        <v>2</v>
      </c>
      <c r="E9">
        <f>_xlfn.XLOOKUP(B9,RESULTADOS_7!D:D,RESULTADOS_7!I:I,0,0,1)</f>
        <v>178</v>
      </c>
      <c r="F9">
        <f>_xlfn.XLOOKUP(B9,RESULTADOS_7!D:D,RESULTADOS_7!F:F,0,0,1)</f>
        <v>32.14</v>
      </c>
      <c r="G9">
        <f>_xlfn.XLOOKUP(B9,RESULTADOS_7!D:D,RESULTADOS_7!M:M,0,0,1)</f>
        <v>0</v>
      </c>
      <c r="H9">
        <f>_xlfn.XLOOKUP(B9,RESULTADOS_7!D:D,RESULTADOS_7!AF:AF,0,0,1)</f>
        <v>4.3215644427021817E-6</v>
      </c>
      <c r="I9">
        <f>_xlfn.XLOOKUP(B9,RESULTADOS_7!D:D,RESULTADOS_7!AC:AC,0,0,1)</f>
        <v>224.2623396028828</v>
      </c>
      <c r="J9">
        <f>_xlfn.XLOOKUP(B9,RESULTADOS_7!D:D,RESULTADOS_7!G:G,0,0,1)</f>
        <v>10.83</v>
      </c>
      <c r="K9">
        <v>2.6463999999999999</v>
      </c>
      <c r="N9">
        <f>_xlfn.XLOOKUP(B9,RESULTADOS_7!D:D,RESULTADOS_7!AH:AH,0,0,1)</f>
        <v>224262.3396028828</v>
      </c>
    </row>
    <row r="10" spans="1:20" x14ac:dyDescent="0.25">
      <c r="A10" t="s">
        <v>59</v>
      </c>
      <c r="B10">
        <v>2.7067000000000001</v>
      </c>
      <c r="C10">
        <f>_xlfn.XLOOKUP(B10,RESULTADOS_8!D:D,RESULTADOS_8!B:B,0,0,1)</f>
        <v>50</v>
      </c>
      <c r="D10">
        <f>_xlfn.XLOOKUP(B10,RESULTADOS_8!D:D,RESULTADOS_8!L:L,0,0,1)</f>
        <v>2</v>
      </c>
      <c r="E10">
        <f>_xlfn.XLOOKUP(B10,RESULTADOS_8!D:D,RESULTADOS_8!I:I,0,0,1)</f>
        <v>161</v>
      </c>
      <c r="F10">
        <f>_xlfn.XLOOKUP(B10,RESULTADOS_8!D:D,RESULTADOS_8!F:F,0,0,1)</f>
        <v>31.33</v>
      </c>
      <c r="G10">
        <f>_xlfn.XLOOKUP(B10,RESULTADOS_8!D:D,RESULTADOS_8!M:M,0,0,1)</f>
        <v>0</v>
      </c>
      <c r="H10">
        <f>_xlfn.XLOOKUP(B10,RESULTADOS_8!D:D,RESULTADOS_8!AF:AF,0,0,1)</f>
        <v>4.3605628316988528E-6</v>
      </c>
      <c r="I10">
        <f>_xlfn.XLOOKUP(B10,RESULTADOS_8!D:D,RESULTADOS_8!AC:AC,0,0,1)</f>
        <v>224.60563642519469</v>
      </c>
      <c r="J10">
        <f>_xlfn.XLOOKUP(B10,RESULTADOS_8!D:D,RESULTADOS_8!G:G,0,0,1)</f>
        <v>11.68</v>
      </c>
      <c r="K10">
        <v>2.7067000000000001</v>
      </c>
      <c r="N10">
        <f>_xlfn.XLOOKUP(B10,RESULTADOS_8!D:D,RESULTADOS_8!AH:AH,0,0,1)</f>
        <v>224605.63642519471</v>
      </c>
    </row>
    <row r="11" spans="1:20" x14ac:dyDescent="0.25">
      <c r="A11" t="s">
        <v>60</v>
      </c>
      <c r="B11">
        <v>2.7637999999999998</v>
      </c>
      <c r="C11">
        <f>_xlfn.XLOOKUP(B11,RESULTADOS_9!D:D,RESULTADOS_9!B:B,0,0,1)</f>
        <v>55</v>
      </c>
      <c r="D11">
        <f>_xlfn.XLOOKUP(B11,RESULTADOS_9!D:D,RESULTADOS_9!L:L,0,0,1)</f>
        <v>2</v>
      </c>
      <c r="E11">
        <f>_xlfn.XLOOKUP(B11,RESULTADOS_9!D:D,RESULTADOS_9!I:I,0,0,1)</f>
        <v>146</v>
      </c>
      <c r="F11">
        <f>_xlfn.XLOOKUP(B11,RESULTADOS_9!D:D,RESULTADOS_9!F:F,0,0,1)</f>
        <v>30.61</v>
      </c>
      <c r="G11">
        <f>_xlfn.XLOOKUP(B11,RESULTADOS_9!D:D,RESULTADOS_9!M:M,0,0,1)</f>
        <v>0</v>
      </c>
      <c r="H11">
        <f>_xlfn.XLOOKUP(B11,RESULTADOS_9!D:D,RESULTADOS_9!AF:AF,0,0,1)</f>
        <v>4.3968269061692414E-6</v>
      </c>
      <c r="I11">
        <f>_xlfn.XLOOKUP(B11,RESULTADOS_9!D:D,RESULTADOS_9!AC:AC,0,0,1)</f>
        <v>225.03357626243141</v>
      </c>
      <c r="J11">
        <f>_xlfn.XLOOKUP(B11,RESULTADOS_9!D:D,RESULTADOS_9!G:G,0,0,1)</f>
        <v>12.58</v>
      </c>
      <c r="K11">
        <v>2.7637999999999998</v>
      </c>
      <c r="N11">
        <f>_xlfn.XLOOKUP(B11,RESULTADOS_9!D:D,RESULTADOS_9!AH:AH,0,0,1)</f>
        <v>225033.57626243139</v>
      </c>
    </row>
    <row r="12" spans="1:20" x14ac:dyDescent="0.25">
      <c r="A12" t="s">
        <v>61</v>
      </c>
      <c r="B12">
        <v>2.8067000000000002</v>
      </c>
      <c r="C12">
        <f>_xlfn.XLOOKUP(B12,RESULTADOS_10!D:D,RESULTADOS_10!B:B,0,0,1)</f>
        <v>60</v>
      </c>
      <c r="D12">
        <f>_xlfn.XLOOKUP(B12,RESULTADOS_10!D:D,RESULTADOS_10!L:L,0,0,1)</f>
        <v>2</v>
      </c>
      <c r="E12">
        <f>_xlfn.XLOOKUP(B12,RESULTADOS_10!D:D,RESULTADOS_10!I:I,0,0,1)</f>
        <v>134</v>
      </c>
      <c r="F12">
        <f>_xlfn.XLOOKUP(B12,RESULTADOS_10!D:D,RESULTADOS_10!F:F,0,0,1)</f>
        <v>30.07</v>
      </c>
      <c r="G12">
        <f>_xlfn.XLOOKUP(B12,RESULTADOS_10!D:D,RESULTADOS_10!M:M,0,0,1)</f>
        <v>0</v>
      </c>
      <c r="H12">
        <f>_xlfn.XLOOKUP(B12,RESULTADOS_10!D:D,RESULTADOS_10!AF:AF,0,0,1)</f>
        <v>4.4127681660174407E-6</v>
      </c>
      <c r="I12">
        <f>_xlfn.XLOOKUP(B12,RESULTADOS_10!D:D,RESULTADOS_10!AC:AC,0,0,1)</f>
        <v>226.53046516576219</v>
      </c>
      <c r="J12">
        <f>_xlfn.XLOOKUP(B12,RESULTADOS_10!D:D,RESULTADOS_10!G:G,0,0,1)</f>
        <v>13.47</v>
      </c>
      <c r="K12">
        <v>2.8067000000000002</v>
      </c>
      <c r="N12">
        <f>_xlfn.XLOOKUP(B12,RESULTADOS_10!D:D,RESULTADOS_10!AH:AH,0,0,1)</f>
        <v>226530.4651657622</v>
      </c>
    </row>
    <row r="13" spans="1:20" x14ac:dyDescent="0.25">
      <c r="A13" t="s">
        <v>62</v>
      </c>
      <c r="B13">
        <v>2.8448000000000002</v>
      </c>
      <c r="C13">
        <f>_xlfn.XLOOKUP(B13,RESULTADOS_11!D:D,RESULTADOS_11!B:B,0,0,1)</f>
        <v>65</v>
      </c>
      <c r="D13">
        <f>_xlfn.XLOOKUP(B13,RESULTADOS_11!D:D,RESULTADOS_11!L:L,0,0,1)</f>
        <v>2</v>
      </c>
      <c r="E13">
        <f>_xlfn.XLOOKUP(B13,RESULTADOS_11!D:D,RESULTADOS_11!I:I,0,0,1)</f>
        <v>124</v>
      </c>
      <c r="F13">
        <f>_xlfn.XLOOKUP(B13,RESULTADOS_11!D:D,RESULTADOS_11!F:F,0,0,1)</f>
        <v>29.6</v>
      </c>
      <c r="G13">
        <f>_xlfn.XLOOKUP(B13,RESULTADOS_11!D:D,RESULTADOS_11!M:M,0,0,1)</f>
        <v>0</v>
      </c>
      <c r="H13">
        <f>_xlfn.XLOOKUP(B13,RESULTADOS_11!D:D,RESULTADOS_11!AF:AF,0,0,1)</f>
        <v>4.4233688714143822E-6</v>
      </c>
      <c r="I13">
        <f>_xlfn.XLOOKUP(B13,RESULTADOS_11!D:D,RESULTADOS_11!AC:AC,0,0,1)</f>
        <v>227.99821629842251</v>
      </c>
      <c r="J13">
        <f>_xlfn.XLOOKUP(B13,RESULTADOS_11!D:D,RESULTADOS_11!G:G,0,0,1)</f>
        <v>14.32</v>
      </c>
      <c r="K13">
        <v>2.8448000000000002</v>
      </c>
      <c r="N13">
        <f>_xlfn.XLOOKUP(B13,RESULTADOS_11!D:D,RESULTADOS_11!AH:AH,0,0,1)</f>
        <v>227998.21629842251</v>
      </c>
    </row>
    <row r="14" spans="1:20" x14ac:dyDescent="0.25">
      <c r="A14" t="s">
        <v>63</v>
      </c>
      <c r="B14">
        <v>2.8782999999999999</v>
      </c>
      <c r="C14">
        <f>_xlfn.XLOOKUP(B14,RESULTADOS_12!D:D,RESULTADOS_12!B:B,0,0,1)</f>
        <v>70</v>
      </c>
      <c r="D14">
        <f>_xlfn.XLOOKUP(B14,RESULTADOS_12!D:D,RESULTADOS_12!L:L,0,0,1)</f>
        <v>2</v>
      </c>
      <c r="E14">
        <f>_xlfn.XLOOKUP(B14,RESULTADOS_12!D:D,RESULTADOS_12!I:I,0,0,1)</f>
        <v>115</v>
      </c>
      <c r="F14">
        <f>_xlfn.XLOOKUP(B14,RESULTADOS_12!D:D,RESULTADOS_12!F:F,0,0,1)</f>
        <v>29.19</v>
      </c>
      <c r="G14">
        <f>_xlfn.XLOOKUP(B14,RESULTADOS_12!D:D,RESULTADOS_12!M:M,0,0,1)</f>
        <v>0</v>
      </c>
      <c r="H14">
        <f>_xlfn.XLOOKUP(B14,RESULTADOS_12!D:D,RESULTADOS_12!AF:AF,0,0,1)</f>
        <v>4.4288325790583186E-6</v>
      </c>
      <c r="I14">
        <f>_xlfn.XLOOKUP(B14,RESULTADOS_12!D:D,RESULTADOS_12!AC:AC,0,0,1)</f>
        <v>229.70429445831621</v>
      </c>
      <c r="J14">
        <f>_xlfn.XLOOKUP(B14,RESULTADOS_12!D:D,RESULTADOS_12!G:G,0,0,1)</f>
        <v>15.23</v>
      </c>
      <c r="K14">
        <v>2.8782999999999999</v>
      </c>
      <c r="N14">
        <f>_xlfn.XLOOKUP(B14,RESULTADOS_12!D:D,RESULTADOS_12!AH:AH,0,0,1)</f>
        <v>229704.2944583162</v>
      </c>
    </row>
    <row r="15" spans="1:20" x14ac:dyDescent="0.25">
      <c r="A15" t="s">
        <v>64</v>
      </c>
      <c r="B15">
        <v>2.9056000000000002</v>
      </c>
      <c r="C15">
        <f>_xlfn.XLOOKUP(B15,RESULTADOS_13!D:D,RESULTADOS_13!B:B,0,0,1)</f>
        <v>75</v>
      </c>
      <c r="D15">
        <f>_xlfn.XLOOKUP(B15,RESULTADOS_13!D:D,RESULTADOS_13!L:L,0,0,1)</f>
        <v>2</v>
      </c>
      <c r="E15">
        <f>_xlfn.XLOOKUP(B15,RESULTADOS_13!D:D,RESULTADOS_13!I:I,0,0,1)</f>
        <v>108</v>
      </c>
      <c r="F15">
        <f>_xlfn.XLOOKUP(B15,RESULTADOS_13!D:D,RESULTADOS_13!F:F,0,0,1)</f>
        <v>28.84</v>
      </c>
      <c r="G15">
        <f>_xlfn.XLOOKUP(B15,RESULTADOS_13!D:D,RESULTADOS_13!M:M,0,0,1)</f>
        <v>1</v>
      </c>
      <c r="H15">
        <f>_xlfn.XLOOKUP(B15,RESULTADOS_13!D:D,RESULTADOS_13!AF:AF,0,0,1)</f>
        <v>4.426648333295257E-6</v>
      </c>
      <c r="I15">
        <f>_xlfn.XLOOKUP(B15,RESULTADOS_13!D:D,RESULTADOS_13!AC:AC,0,0,1)</f>
        <v>231.79682815484401</v>
      </c>
      <c r="J15">
        <f>_xlfn.XLOOKUP(B15,RESULTADOS_13!D:D,RESULTADOS_13!G:G,0,0,1)</f>
        <v>16.02</v>
      </c>
      <c r="K15">
        <v>2.9056000000000002</v>
      </c>
      <c r="N15">
        <f>_xlfn.XLOOKUP(B15,RESULTADOS_13!D:D,RESULTADOS_13!AH:AH,0,0,1)</f>
        <v>231796.828154844</v>
      </c>
    </row>
    <row r="16" spans="1:20" x14ac:dyDescent="0.25">
      <c r="A16" t="s">
        <v>65</v>
      </c>
      <c r="B16">
        <v>2.931</v>
      </c>
      <c r="C16">
        <f>_xlfn.XLOOKUP(B16,RESULTADOS_14!D:D,RESULTADOS_14!B:B,0,0,1)</f>
        <v>80</v>
      </c>
      <c r="D16">
        <f>_xlfn.XLOOKUP(B16,RESULTADOS_14!D:D,RESULTADOS_14!L:L,0,0,1)</f>
        <v>3</v>
      </c>
      <c r="E16">
        <f>_xlfn.XLOOKUP(B16,RESULTADOS_14!D:D,RESULTADOS_14!I:I,0,0,1)</f>
        <v>101</v>
      </c>
      <c r="F16">
        <f>_xlfn.XLOOKUP(B16,RESULTADOS_14!D:D,RESULTADOS_14!F:F,0,0,1)</f>
        <v>28.54</v>
      </c>
      <c r="G16">
        <f>_xlfn.XLOOKUP(B16,RESULTADOS_14!D:D,RESULTADOS_14!M:M,0,0,1)</f>
        <v>0</v>
      </c>
      <c r="H16">
        <f>_xlfn.XLOOKUP(B16,RESULTADOS_14!D:D,RESULTADOS_14!AF:AF,0,0,1)</f>
        <v>4.423330350868168E-6</v>
      </c>
      <c r="I16">
        <f>_xlfn.XLOOKUP(B16,RESULTADOS_14!D:D,RESULTADOS_14!AC:AC,0,0,1)</f>
        <v>234.6646942783338</v>
      </c>
      <c r="J16">
        <f>_xlfn.XLOOKUP(B16,RESULTADOS_14!D:D,RESULTADOS_14!G:G,0,0,1)</f>
        <v>16.95</v>
      </c>
      <c r="K16">
        <v>2.931</v>
      </c>
      <c r="N16">
        <f>_xlfn.XLOOKUP(B16,RESULTADOS_14!D:D,RESULTADOS_14!AH:AH,0,0,1)</f>
        <v>234664.6942783338</v>
      </c>
    </row>
    <row r="17" spans="1:14" x14ac:dyDescent="0.25">
      <c r="A17" t="s">
        <v>66</v>
      </c>
      <c r="B17">
        <v>2.9588999999999999</v>
      </c>
      <c r="C17">
        <f>_xlfn.XLOOKUP(B17,RESULTADOS_15!D:D,RESULTADOS_15!B:B,0,0,1)</f>
        <v>85</v>
      </c>
      <c r="D17">
        <f>_xlfn.XLOOKUP(B17,RESULTADOS_15!D:D,RESULTADOS_15!L:L,0,0,1)</f>
        <v>3</v>
      </c>
      <c r="E17">
        <f>_xlfn.XLOOKUP(B17,RESULTADOS_15!D:D,RESULTADOS_15!I:I,0,0,1)</f>
        <v>95</v>
      </c>
      <c r="F17">
        <f>_xlfn.XLOOKUP(B17,RESULTADOS_15!D:D,RESULTADOS_15!F:F,0,0,1)</f>
        <v>28.2</v>
      </c>
      <c r="G17">
        <f>_xlfn.XLOOKUP(B17,RESULTADOS_15!D:D,RESULTADOS_15!M:M,0,0,1)</f>
        <v>0</v>
      </c>
      <c r="H17">
        <f>_xlfn.XLOOKUP(B17,RESULTADOS_15!D:D,RESULTADOS_15!AF:AF,0,0,1)</f>
        <v>4.4253230583235871E-6</v>
      </c>
      <c r="I17">
        <f>_xlfn.XLOOKUP(B17,RESULTADOS_15!D:D,RESULTADOS_15!AC:AC,0,0,1)</f>
        <v>236.3004305474073</v>
      </c>
      <c r="J17">
        <f>_xlfn.XLOOKUP(B17,RESULTADOS_15!D:D,RESULTADOS_15!G:G,0,0,1)</f>
        <v>17.809999999999999</v>
      </c>
      <c r="K17">
        <v>2.9588999999999999</v>
      </c>
      <c r="N17">
        <f>_xlfn.XLOOKUP(B17,RESULTADOS_15!D:D,RESULTADOS_15!AH:AH,0,0,1)</f>
        <v>236300.4305474073</v>
      </c>
    </row>
    <row r="18" spans="1:14" x14ac:dyDescent="0.25">
      <c r="A18" t="s">
        <v>67</v>
      </c>
      <c r="B18">
        <v>2.9784999999999999</v>
      </c>
      <c r="C18">
        <f>_xlfn.XLOOKUP(B18,RESULTADOS_16!D:D,RESULTADOS_16!B:B,0,0,1)</f>
        <v>90</v>
      </c>
      <c r="D18">
        <f>_xlfn.XLOOKUP(B18,RESULTADOS_16!D:D,RESULTADOS_16!L:L,0,0,1)</f>
        <v>3</v>
      </c>
      <c r="E18">
        <f>_xlfn.XLOOKUP(B18,RESULTADOS_16!D:D,RESULTADOS_16!I:I,0,0,1)</f>
        <v>90</v>
      </c>
      <c r="F18">
        <f>_xlfn.XLOOKUP(B18,RESULTADOS_16!D:D,RESULTADOS_16!F:F,0,0,1)</f>
        <v>27.95</v>
      </c>
      <c r="G18">
        <f>_xlfn.XLOOKUP(B18,RESULTADOS_16!D:D,RESULTADOS_16!M:M,0,0,1)</f>
        <v>0</v>
      </c>
      <c r="H18">
        <f>_xlfn.XLOOKUP(B18,RESULTADOS_16!D:D,RESULTADOS_16!AF:AF,0,0,1)</f>
        <v>4.4163343265464393E-6</v>
      </c>
      <c r="I18">
        <f>_xlfn.XLOOKUP(B18,RESULTADOS_16!D:D,RESULTADOS_16!AC:AC,0,0,1)</f>
        <v>227.88698810044079</v>
      </c>
      <c r="J18">
        <f>_xlfn.XLOOKUP(B18,RESULTADOS_16!D:D,RESULTADOS_16!G:G,0,0,1)</f>
        <v>18.64</v>
      </c>
      <c r="K18">
        <v>2.9784999999999995</v>
      </c>
      <c r="N18">
        <f>_xlfn.XLOOKUP(B18,RESULTADOS_16!D:D,RESULTADOS_16!AH:AH,0,0,1)</f>
        <v>227886.98810044079</v>
      </c>
    </row>
    <row r="19" spans="1:14" x14ac:dyDescent="0.25">
      <c r="A19" t="s">
        <v>68</v>
      </c>
      <c r="B19">
        <v>2.9782000000000002</v>
      </c>
      <c r="C19">
        <f>_xlfn.XLOOKUP(B19,RESULTADOS_17!D:D,RESULTADOS_17!B:B,0,0,1)</f>
        <v>95</v>
      </c>
      <c r="D19">
        <f>_xlfn.XLOOKUP(B19,RESULTADOS_17!D:D,RESULTADOS_17!L:L,0,0,1)</f>
        <v>3</v>
      </c>
      <c r="E19">
        <f>_xlfn.XLOOKUP(B19,RESULTADOS_17!D:D,RESULTADOS_17!I:I,0,0,1)</f>
        <v>85</v>
      </c>
      <c r="F19">
        <f>_xlfn.XLOOKUP(B19,RESULTADOS_17!D:D,RESULTADOS_17!F:F,0,0,1)</f>
        <v>27.95</v>
      </c>
      <c r="G19">
        <f>_xlfn.XLOOKUP(B19,RESULTADOS_17!D:D,RESULTADOS_17!M:M,0,0,1)</f>
        <v>0</v>
      </c>
      <c r="H19">
        <f>_xlfn.XLOOKUP(B19,RESULTADOS_17!D:D,RESULTADOS_17!AF:AF,0,0,1)</f>
        <v>4.3794619475941914E-6</v>
      </c>
      <c r="I19">
        <f>_xlfn.XLOOKUP(B19,RESULTADOS_17!D:D,RESULTADOS_17!AC:AC,0,0,1)</f>
        <v>232.23805009214101</v>
      </c>
      <c r="J19">
        <f>_xlfn.XLOOKUP(B19,RESULTADOS_17!D:D,RESULTADOS_17!G:G,0,0,1)</f>
        <v>19.73</v>
      </c>
      <c r="K19">
        <v>2.9781999999999997</v>
      </c>
      <c r="N19">
        <f>_xlfn.XLOOKUP(B19,RESULTADOS_17!D:D,RESULTADOS_17!AH:AH,0,0,1)</f>
        <v>232238.050092141</v>
      </c>
    </row>
    <row r="20" spans="1:14" x14ac:dyDescent="0.25">
      <c r="A20" t="s">
        <v>69</v>
      </c>
      <c r="B20">
        <v>3.0085000000000002</v>
      </c>
      <c r="C20">
        <f>_xlfn.XLOOKUP(B20,RESULTADOS_18!D:D,RESULTADOS_18!B:B,0,0,1)</f>
        <v>100</v>
      </c>
      <c r="D20">
        <f>_xlfn.XLOOKUP(B20,RESULTADOS_18!D:D,RESULTADOS_18!L:L,0,0,1)</f>
        <v>3</v>
      </c>
      <c r="E20">
        <f>_xlfn.XLOOKUP(B20,RESULTADOS_18!D:D,RESULTADOS_18!I:I,0,0,1)</f>
        <v>81</v>
      </c>
      <c r="F20">
        <f>_xlfn.XLOOKUP(B20,RESULTADOS_18!D:D,RESULTADOS_18!F:F,0,0,1)</f>
        <v>27.57</v>
      </c>
      <c r="G20">
        <f>_xlfn.XLOOKUP(B20,RESULTADOS_18!D:D,RESULTADOS_18!M:M,0,0,1)</f>
        <v>0</v>
      </c>
      <c r="H20">
        <f>_xlfn.XLOOKUP(B20,RESULTADOS_18!D:D,RESULTADOS_18!AF:AF,0,0,1)</f>
        <v>4.3889330014997708E-6</v>
      </c>
      <c r="I20">
        <f>_xlfn.XLOOKUP(B20,RESULTADOS_18!D:D,RESULTADOS_18!AC:AC,0,0,1)</f>
        <v>233.03365054413291</v>
      </c>
      <c r="J20">
        <f>_xlfn.XLOOKUP(B20,RESULTADOS_18!D:D,RESULTADOS_18!G:G,0,0,1)</f>
        <v>20.420000000000002</v>
      </c>
      <c r="K20">
        <v>3.0085000000000002</v>
      </c>
      <c r="N20">
        <f>_xlfn.XLOOKUP(B20,RESULTADOS_18!D:D,RESULTADOS_18!AH:AH,0,0,1)</f>
        <v>233033.65054413289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H3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60</v>
      </c>
      <c r="C2" t="s">
        <v>34</v>
      </c>
      <c r="D2">
        <v>2.3578999999999999</v>
      </c>
      <c r="E2">
        <v>42.41</v>
      </c>
      <c r="F2">
        <v>34.549999999999997</v>
      </c>
      <c r="G2">
        <v>9.26</v>
      </c>
      <c r="H2">
        <v>0.14000000000000001</v>
      </c>
      <c r="I2">
        <v>224</v>
      </c>
      <c r="J2">
        <v>124.63</v>
      </c>
      <c r="K2">
        <v>45</v>
      </c>
      <c r="L2">
        <v>1</v>
      </c>
      <c r="M2">
        <v>222</v>
      </c>
      <c r="N2">
        <v>18.64</v>
      </c>
      <c r="O2">
        <v>15605.44</v>
      </c>
      <c r="P2">
        <v>306.62</v>
      </c>
      <c r="Q2">
        <v>7964.98</v>
      </c>
      <c r="R2">
        <v>531.83000000000004</v>
      </c>
      <c r="S2">
        <v>167.86</v>
      </c>
      <c r="T2">
        <v>181508.73</v>
      </c>
      <c r="U2">
        <v>0.32</v>
      </c>
      <c r="V2">
        <v>0.68</v>
      </c>
      <c r="W2">
        <v>0.63</v>
      </c>
      <c r="X2">
        <v>10.7</v>
      </c>
      <c r="Y2">
        <v>2</v>
      </c>
      <c r="Z2">
        <v>10</v>
      </c>
      <c r="AA2">
        <v>245.9658592238348</v>
      </c>
      <c r="AB2">
        <v>336.54133983775938</v>
      </c>
      <c r="AC2">
        <v>304.42230670248091</v>
      </c>
      <c r="AD2">
        <v>245965.85922383479</v>
      </c>
      <c r="AE2">
        <v>336541.33983775938</v>
      </c>
      <c r="AF2">
        <v>3.7071529050673472E-6</v>
      </c>
      <c r="AG2">
        <v>9</v>
      </c>
      <c r="AH2">
        <v>304422.30670248088</v>
      </c>
    </row>
    <row r="3" spans="1:34" x14ac:dyDescent="0.25">
      <c r="A3">
        <v>1</v>
      </c>
      <c r="B3">
        <v>60</v>
      </c>
      <c r="C3" t="s">
        <v>34</v>
      </c>
      <c r="D3">
        <v>2.8067000000000002</v>
      </c>
      <c r="E3">
        <v>35.630000000000003</v>
      </c>
      <c r="F3">
        <v>30.07</v>
      </c>
      <c r="G3">
        <v>13.47</v>
      </c>
      <c r="H3">
        <v>0.28000000000000003</v>
      </c>
      <c r="I3">
        <v>134</v>
      </c>
      <c r="J3">
        <v>125.95</v>
      </c>
      <c r="K3">
        <v>45</v>
      </c>
      <c r="L3">
        <v>2</v>
      </c>
      <c r="M3">
        <v>0</v>
      </c>
      <c r="N3">
        <v>18.95</v>
      </c>
      <c r="O3">
        <v>15767.7</v>
      </c>
      <c r="P3">
        <v>238.12</v>
      </c>
      <c r="Q3">
        <v>7964.75</v>
      </c>
      <c r="R3">
        <v>372.65</v>
      </c>
      <c r="S3">
        <v>167.86</v>
      </c>
      <c r="T3">
        <v>102368.82</v>
      </c>
      <c r="U3">
        <v>0.45</v>
      </c>
      <c r="V3">
        <v>0.79</v>
      </c>
      <c r="W3">
        <v>0.67</v>
      </c>
      <c r="X3">
        <v>6.22</v>
      </c>
      <c r="Y3">
        <v>2</v>
      </c>
      <c r="Z3">
        <v>10</v>
      </c>
      <c r="AA3">
        <v>183.03113562347031</v>
      </c>
      <c r="AB3">
        <v>250.43127452373309</v>
      </c>
      <c r="AC3">
        <v>226.53046516576219</v>
      </c>
      <c r="AD3">
        <v>183031.1356234703</v>
      </c>
      <c r="AE3">
        <v>250431.2745237331</v>
      </c>
      <c r="AF3">
        <v>4.4127681660174407E-6</v>
      </c>
      <c r="AG3">
        <v>8</v>
      </c>
      <c r="AH3">
        <v>226530.4651657622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H4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80</v>
      </c>
      <c r="C2" t="s">
        <v>34</v>
      </c>
      <c r="D2">
        <v>1.8731</v>
      </c>
      <c r="E2">
        <v>53.39</v>
      </c>
      <c r="F2">
        <v>40.299999999999997</v>
      </c>
      <c r="G2">
        <v>7.24</v>
      </c>
      <c r="H2">
        <v>0.11</v>
      </c>
      <c r="I2">
        <v>334</v>
      </c>
      <c r="J2">
        <v>159.12</v>
      </c>
      <c r="K2">
        <v>50.28</v>
      </c>
      <c r="L2">
        <v>1</v>
      </c>
      <c r="M2">
        <v>332</v>
      </c>
      <c r="N2">
        <v>27.84</v>
      </c>
      <c r="O2">
        <v>19859.16</v>
      </c>
      <c r="P2">
        <v>454.77</v>
      </c>
      <c r="Q2">
        <v>7967.49</v>
      </c>
      <c r="R2">
        <v>727.44</v>
      </c>
      <c r="S2">
        <v>167.86</v>
      </c>
      <c r="T2">
        <v>278762.18</v>
      </c>
      <c r="U2">
        <v>0.23</v>
      </c>
      <c r="V2">
        <v>0.59</v>
      </c>
      <c r="W2">
        <v>0.81</v>
      </c>
      <c r="X2">
        <v>16.440000000000001</v>
      </c>
      <c r="Y2">
        <v>2</v>
      </c>
      <c r="Z2">
        <v>10</v>
      </c>
      <c r="AA2">
        <v>408.90939910756481</v>
      </c>
      <c r="AB2">
        <v>559.48787966847385</v>
      </c>
      <c r="AC2">
        <v>506.09114167908501</v>
      </c>
      <c r="AD2">
        <v>408909.39910756482</v>
      </c>
      <c r="AE2">
        <v>559487.87966847385</v>
      </c>
      <c r="AF2">
        <v>2.8267963426172518E-6</v>
      </c>
      <c r="AG2">
        <v>12</v>
      </c>
      <c r="AH2">
        <v>506091.14167908498</v>
      </c>
    </row>
    <row r="3" spans="1:34" x14ac:dyDescent="0.25">
      <c r="A3">
        <v>1</v>
      </c>
      <c r="B3">
        <v>80</v>
      </c>
      <c r="C3" t="s">
        <v>34</v>
      </c>
      <c r="D3">
        <v>2.9287999999999998</v>
      </c>
      <c r="E3">
        <v>34.14</v>
      </c>
      <c r="F3">
        <v>28.53</v>
      </c>
      <c r="G3">
        <v>16.78</v>
      </c>
      <c r="H3">
        <v>0.22</v>
      </c>
      <c r="I3">
        <v>102</v>
      </c>
      <c r="J3">
        <v>160.54</v>
      </c>
      <c r="K3">
        <v>50.28</v>
      </c>
      <c r="L3">
        <v>2</v>
      </c>
      <c r="M3">
        <v>14</v>
      </c>
      <c r="N3">
        <v>28.26</v>
      </c>
      <c r="O3">
        <v>20034.400000000001</v>
      </c>
      <c r="P3">
        <v>259.51</v>
      </c>
      <c r="Q3">
        <v>7964.1</v>
      </c>
      <c r="R3">
        <v>322.72000000000003</v>
      </c>
      <c r="S3">
        <v>167.86</v>
      </c>
      <c r="T3">
        <v>77564.02</v>
      </c>
      <c r="U3">
        <v>0.52</v>
      </c>
      <c r="V3">
        <v>0.83</v>
      </c>
      <c r="W3">
        <v>0.55000000000000004</v>
      </c>
      <c r="X3">
        <v>4.68</v>
      </c>
      <c r="Y3">
        <v>2</v>
      </c>
      <c r="Z3">
        <v>10</v>
      </c>
      <c r="AA3">
        <v>189.20006323977429</v>
      </c>
      <c r="AB3">
        <v>258.87187344223491</v>
      </c>
      <c r="AC3">
        <v>234.16550516993971</v>
      </c>
      <c r="AD3">
        <v>189200.06323977429</v>
      </c>
      <c r="AE3">
        <v>258871.87344223479</v>
      </c>
      <c r="AF3">
        <v>4.4200102120855302E-6</v>
      </c>
      <c r="AG3">
        <v>8</v>
      </c>
      <c r="AH3">
        <v>234165.50516993969</v>
      </c>
    </row>
    <row r="4" spans="1:34" x14ac:dyDescent="0.25">
      <c r="A4">
        <v>2</v>
      </c>
      <c r="B4">
        <v>80</v>
      </c>
      <c r="C4" t="s">
        <v>34</v>
      </c>
      <c r="D4">
        <v>2.931</v>
      </c>
      <c r="E4">
        <v>34.119999999999997</v>
      </c>
      <c r="F4">
        <v>28.54</v>
      </c>
      <c r="G4">
        <v>16.95</v>
      </c>
      <c r="H4">
        <v>0.33</v>
      </c>
      <c r="I4">
        <v>101</v>
      </c>
      <c r="J4">
        <v>161.97</v>
      </c>
      <c r="K4">
        <v>50.28</v>
      </c>
      <c r="L4">
        <v>3</v>
      </c>
      <c r="M4">
        <v>0</v>
      </c>
      <c r="N4">
        <v>28.69</v>
      </c>
      <c r="O4">
        <v>20210.21</v>
      </c>
      <c r="P4">
        <v>261.12</v>
      </c>
      <c r="Q4">
        <v>7963.68</v>
      </c>
      <c r="R4">
        <v>322.43</v>
      </c>
      <c r="S4">
        <v>167.86</v>
      </c>
      <c r="T4">
        <v>77421</v>
      </c>
      <c r="U4">
        <v>0.52</v>
      </c>
      <c r="V4">
        <v>0.83</v>
      </c>
      <c r="W4">
        <v>0.56999999999999995</v>
      </c>
      <c r="X4">
        <v>4.6900000000000004</v>
      </c>
      <c r="Y4">
        <v>2</v>
      </c>
      <c r="Z4">
        <v>10</v>
      </c>
      <c r="AA4">
        <v>189.6033959629618</v>
      </c>
      <c r="AB4">
        <v>259.42373106788369</v>
      </c>
      <c r="AC4">
        <v>234.6646942783338</v>
      </c>
      <c r="AD4">
        <v>189603.3959629618</v>
      </c>
      <c r="AE4">
        <v>259423.73106788369</v>
      </c>
      <c r="AF4">
        <v>4.423330350868168E-6</v>
      </c>
      <c r="AG4">
        <v>8</v>
      </c>
      <c r="AH4">
        <v>234664.6942783338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H2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35</v>
      </c>
      <c r="C2" t="s">
        <v>34</v>
      </c>
      <c r="D2">
        <v>2.4773999999999998</v>
      </c>
      <c r="E2">
        <v>40.36</v>
      </c>
      <c r="F2">
        <v>34.53</v>
      </c>
      <c r="G2">
        <v>9.0500000000000007</v>
      </c>
      <c r="H2">
        <v>0.22</v>
      </c>
      <c r="I2">
        <v>229</v>
      </c>
      <c r="J2">
        <v>80.84</v>
      </c>
      <c r="K2">
        <v>35.1</v>
      </c>
      <c r="L2">
        <v>1</v>
      </c>
      <c r="M2">
        <v>0</v>
      </c>
      <c r="N2">
        <v>9.74</v>
      </c>
      <c r="O2">
        <v>10204.209999999999</v>
      </c>
      <c r="P2">
        <v>211.72</v>
      </c>
      <c r="Q2">
        <v>7966.69</v>
      </c>
      <c r="R2">
        <v>518.99</v>
      </c>
      <c r="S2">
        <v>167.86</v>
      </c>
      <c r="T2">
        <v>175062.41</v>
      </c>
      <c r="U2">
        <v>0.32</v>
      </c>
      <c r="V2">
        <v>0.68</v>
      </c>
      <c r="W2">
        <v>0.95</v>
      </c>
      <c r="X2">
        <v>10.67</v>
      </c>
      <c r="Y2">
        <v>2</v>
      </c>
      <c r="Z2">
        <v>10</v>
      </c>
      <c r="AA2">
        <v>190.1812797805197</v>
      </c>
      <c r="AB2">
        <v>260.21441720150062</v>
      </c>
      <c r="AC2">
        <v>235.37991843709369</v>
      </c>
      <c r="AD2">
        <v>190181.27978051969</v>
      </c>
      <c r="AE2">
        <v>260214.41720150059</v>
      </c>
      <c r="AF2">
        <v>4.1719317032307294E-6</v>
      </c>
      <c r="AG2">
        <v>9</v>
      </c>
      <c r="AH2">
        <v>235379.9184370937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H3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50</v>
      </c>
      <c r="C2" t="s">
        <v>34</v>
      </c>
      <c r="D2">
        <v>2.6215999999999999</v>
      </c>
      <c r="E2">
        <v>38.15</v>
      </c>
      <c r="F2">
        <v>32.18</v>
      </c>
      <c r="G2">
        <v>10.91</v>
      </c>
      <c r="H2">
        <v>0.16</v>
      </c>
      <c r="I2">
        <v>177</v>
      </c>
      <c r="J2">
        <v>107.41</v>
      </c>
      <c r="K2">
        <v>41.65</v>
      </c>
      <c r="L2">
        <v>1</v>
      </c>
      <c r="M2">
        <v>98</v>
      </c>
      <c r="N2">
        <v>14.77</v>
      </c>
      <c r="O2">
        <v>13481.73</v>
      </c>
      <c r="P2">
        <v>237.85</v>
      </c>
      <c r="Q2">
        <v>7965.89</v>
      </c>
      <c r="R2">
        <v>446.78</v>
      </c>
      <c r="S2">
        <v>167.86</v>
      </c>
      <c r="T2">
        <v>139217.98000000001</v>
      </c>
      <c r="U2">
        <v>0.38</v>
      </c>
      <c r="V2">
        <v>0.73</v>
      </c>
      <c r="W2">
        <v>0.66</v>
      </c>
      <c r="X2">
        <v>8.32</v>
      </c>
      <c r="Y2">
        <v>2</v>
      </c>
      <c r="Z2">
        <v>10</v>
      </c>
      <c r="AA2">
        <v>189.68766204570221</v>
      </c>
      <c r="AB2">
        <v>259.53902763984621</v>
      </c>
      <c r="AC2">
        <v>234.7689871072881</v>
      </c>
      <c r="AD2">
        <v>189687.66204570219</v>
      </c>
      <c r="AE2">
        <v>259539.0276398462</v>
      </c>
      <c r="AF2">
        <v>4.2234645581637093E-6</v>
      </c>
      <c r="AG2">
        <v>8</v>
      </c>
      <c r="AH2">
        <v>234768.98710728809</v>
      </c>
    </row>
    <row r="3" spans="1:34" x14ac:dyDescent="0.25">
      <c r="A3">
        <v>1</v>
      </c>
      <c r="B3">
        <v>50</v>
      </c>
      <c r="C3" t="s">
        <v>34</v>
      </c>
      <c r="D3">
        <v>2.7067000000000001</v>
      </c>
      <c r="E3">
        <v>36.94</v>
      </c>
      <c r="F3">
        <v>31.33</v>
      </c>
      <c r="G3">
        <v>11.68</v>
      </c>
      <c r="H3">
        <v>0.32</v>
      </c>
      <c r="I3">
        <v>161</v>
      </c>
      <c r="J3">
        <v>108.68</v>
      </c>
      <c r="K3">
        <v>41.65</v>
      </c>
      <c r="L3">
        <v>2</v>
      </c>
      <c r="M3">
        <v>0</v>
      </c>
      <c r="N3">
        <v>15.03</v>
      </c>
      <c r="O3">
        <v>13638.32</v>
      </c>
      <c r="P3">
        <v>227.91</v>
      </c>
      <c r="Q3">
        <v>7967.31</v>
      </c>
      <c r="R3">
        <v>414.12</v>
      </c>
      <c r="S3">
        <v>167.86</v>
      </c>
      <c r="T3">
        <v>122965.7</v>
      </c>
      <c r="U3">
        <v>0.41</v>
      </c>
      <c r="V3">
        <v>0.75</v>
      </c>
      <c r="W3">
        <v>0.74</v>
      </c>
      <c r="X3">
        <v>7.48</v>
      </c>
      <c r="Y3">
        <v>2</v>
      </c>
      <c r="Z3">
        <v>10</v>
      </c>
      <c r="AA3">
        <v>181.47592056659499</v>
      </c>
      <c r="AB3">
        <v>248.3033606716713</v>
      </c>
      <c r="AC3">
        <v>224.60563642519469</v>
      </c>
      <c r="AD3">
        <v>181475.92056659501</v>
      </c>
      <c r="AE3">
        <v>248303.36067167131</v>
      </c>
      <c r="AF3">
        <v>4.3605628316988528E-6</v>
      </c>
      <c r="AG3">
        <v>8</v>
      </c>
      <c r="AH3">
        <v>224605.63642519471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H2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25</v>
      </c>
      <c r="C2" t="s">
        <v>34</v>
      </c>
      <c r="D2">
        <v>2.2204999999999999</v>
      </c>
      <c r="E2">
        <v>45.04</v>
      </c>
      <c r="F2">
        <v>38.799999999999997</v>
      </c>
      <c r="G2">
        <v>7.27</v>
      </c>
      <c r="H2">
        <v>0.28000000000000003</v>
      </c>
      <c r="I2">
        <v>320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202.52</v>
      </c>
      <c r="Q2">
        <v>7970.19</v>
      </c>
      <c r="R2">
        <v>659.2</v>
      </c>
      <c r="S2">
        <v>167.86</v>
      </c>
      <c r="T2">
        <v>244712.23</v>
      </c>
      <c r="U2">
        <v>0.25</v>
      </c>
      <c r="V2">
        <v>0.61</v>
      </c>
      <c r="W2">
        <v>1.21</v>
      </c>
      <c r="X2">
        <v>14.93</v>
      </c>
      <c r="Y2">
        <v>2</v>
      </c>
      <c r="Z2">
        <v>10</v>
      </c>
      <c r="AA2">
        <v>205.07633142611209</v>
      </c>
      <c r="AB2">
        <v>280.59448398629121</v>
      </c>
      <c r="AC2">
        <v>253.81494025155359</v>
      </c>
      <c r="AD2">
        <v>205076.3314261121</v>
      </c>
      <c r="AE2">
        <v>280594.48398629122</v>
      </c>
      <c r="AF2">
        <v>3.8835913200521436E-6</v>
      </c>
      <c r="AG2">
        <v>10</v>
      </c>
      <c r="AH2">
        <v>253814.94025155361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H4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85</v>
      </c>
      <c r="C2" t="s">
        <v>34</v>
      </c>
      <c r="D2">
        <v>1.7625</v>
      </c>
      <c r="E2">
        <v>56.74</v>
      </c>
      <c r="F2">
        <v>42</v>
      </c>
      <c r="G2">
        <v>6.9</v>
      </c>
      <c r="H2">
        <v>0.11</v>
      </c>
      <c r="I2">
        <v>365</v>
      </c>
      <c r="J2">
        <v>167.88</v>
      </c>
      <c r="K2">
        <v>51.39</v>
      </c>
      <c r="L2">
        <v>1</v>
      </c>
      <c r="M2">
        <v>363</v>
      </c>
      <c r="N2">
        <v>30.49</v>
      </c>
      <c r="O2">
        <v>20939.59</v>
      </c>
      <c r="P2">
        <v>496.28</v>
      </c>
      <c r="Q2">
        <v>7967.29</v>
      </c>
      <c r="R2">
        <v>785.61</v>
      </c>
      <c r="S2">
        <v>167.86</v>
      </c>
      <c r="T2">
        <v>307691.77</v>
      </c>
      <c r="U2">
        <v>0.21</v>
      </c>
      <c r="V2">
        <v>0.56000000000000005</v>
      </c>
      <c r="W2">
        <v>0.85</v>
      </c>
      <c r="X2">
        <v>18.14</v>
      </c>
      <c r="Y2">
        <v>2</v>
      </c>
      <c r="Z2">
        <v>10</v>
      </c>
      <c r="AA2">
        <v>456.05533611956042</v>
      </c>
      <c r="AB2">
        <v>623.99503062023302</v>
      </c>
      <c r="AC2">
        <v>564.44182068036309</v>
      </c>
      <c r="AD2">
        <v>456055.33611956041</v>
      </c>
      <c r="AE2">
        <v>623995.03062023304</v>
      </c>
      <c r="AF2">
        <v>2.6359903647623521E-6</v>
      </c>
      <c r="AG2">
        <v>12</v>
      </c>
      <c r="AH2">
        <v>564441.8206803631</v>
      </c>
    </row>
    <row r="3" spans="1:34" x14ac:dyDescent="0.25">
      <c r="A3">
        <v>1</v>
      </c>
      <c r="B3">
        <v>85</v>
      </c>
      <c r="C3" t="s">
        <v>34</v>
      </c>
      <c r="D3">
        <v>2.9369000000000001</v>
      </c>
      <c r="E3">
        <v>34.049999999999997</v>
      </c>
      <c r="F3">
        <v>28.29</v>
      </c>
      <c r="G3">
        <v>16.97</v>
      </c>
      <c r="H3">
        <v>0.21</v>
      </c>
      <c r="I3">
        <v>100</v>
      </c>
      <c r="J3">
        <v>169.33</v>
      </c>
      <c r="K3">
        <v>51.39</v>
      </c>
      <c r="L3">
        <v>2</v>
      </c>
      <c r="M3">
        <v>47</v>
      </c>
      <c r="N3">
        <v>30.94</v>
      </c>
      <c r="O3">
        <v>21118.46</v>
      </c>
      <c r="P3">
        <v>269.08</v>
      </c>
      <c r="Q3">
        <v>7963.74</v>
      </c>
      <c r="R3">
        <v>315.63</v>
      </c>
      <c r="S3">
        <v>167.86</v>
      </c>
      <c r="T3">
        <v>74028.08</v>
      </c>
      <c r="U3">
        <v>0.53</v>
      </c>
      <c r="V3">
        <v>0.83</v>
      </c>
      <c r="W3">
        <v>0.5</v>
      </c>
      <c r="X3">
        <v>4.4400000000000004</v>
      </c>
      <c r="Y3">
        <v>2</v>
      </c>
      <c r="Z3">
        <v>10</v>
      </c>
      <c r="AA3">
        <v>192.84612549059219</v>
      </c>
      <c r="AB3">
        <v>263.86057666671542</v>
      </c>
      <c r="AC3">
        <v>238.67809356036651</v>
      </c>
      <c r="AD3">
        <v>192846.12549059221</v>
      </c>
      <c r="AE3">
        <v>263860.57666671538</v>
      </c>
      <c r="AF3">
        <v>4.3924199161818727E-6</v>
      </c>
      <c r="AG3">
        <v>8</v>
      </c>
      <c r="AH3">
        <v>238678.09356036651</v>
      </c>
    </row>
    <row r="4" spans="1:34" x14ac:dyDescent="0.25">
      <c r="A4">
        <v>2</v>
      </c>
      <c r="B4">
        <v>85</v>
      </c>
      <c r="C4" t="s">
        <v>34</v>
      </c>
      <c r="D4">
        <v>2.9588999999999999</v>
      </c>
      <c r="E4">
        <v>33.799999999999997</v>
      </c>
      <c r="F4">
        <v>28.2</v>
      </c>
      <c r="G4">
        <v>17.809999999999999</v>
      </c>
      <c r="H4">
        <v>0.31</v>
      </c>
      <c r="I4">
        <v>95</v>
      </c>
      <c r="J4">
        <v>170.79</v>
      </c>
      <c r="K4">
        <v>51.39</v>
      </c>
      <c r="L4">
        <v>3</v>
      </c>
      <c r="M4">
        <v>0</v>
      </c>
      <c r="N4">
        <v>31.4</v>
      </c>
      <c r="O4">
        <v>21297.94</v>
      </c>
      <c r="P4">
        <v>266.12</v>
      </c>
      <c r="Q4">
        <v>7964.31</v>
      </c>
      <c r="R4">
        <v>311.36</v>
      </c>
      <c r="S4">
        <v>167.86</v>
      </c>
      <c r="T4">
        <v>71916.03</v>
      </c>
      <c r="U4">
        <v>0.54</v>
      </c>
      <c r="V4">
        <v>0.84</v>
      </c>
      <c r="W4">
        <v>0.55000000000000004</v>
      </c>
      <c r="X4">
        <v>4.3600000000000003</v>
      </c>
      <c r="Y4">
        <v>2</v>
      </c>
      <c r="Z4">
        <v>10</v>
      </c>
      <c r="AA4">
        <v>190.92503129660199</v>
      </c>
      <c r="AB4">
        <v>261.2320508378051</v>
      </c>
      <c r="AC4">
        <v>236.3004305474073</v>
      </c>
      <c r="AD4">
        <v>190925.03129660201</v>
      </c>
      <c r="AE4">
        <v>261232.05083780509</v>
      </c>
      <c r="AF4">
        <v>4.4253230583235871E-6</v>
      </c>
      <c r="AG4">
        <v>8</v>
      </c>
      <c r="AH4">
        <v>236300.4305474073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H2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20</v>
      </c>
      <c r="C2" t="s">
        <v>34</v>
      </c>
      <c r="D2">
        <v>2.0369999999999999</v>
      </c>
      <c r="E2">
        <v>49.09</v>
      </c>
      <c r="F2">
        <v>42.47</v>
      </c>
      <c r="G2">
        <v>6.39</v>
      </c>
      <c r="H2">
        <v>0.34</v>
      </c>
      <c r="I2">
        <v>399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197.29</v>
      </c>
      <c r="Q2">
        <v>7970.29</v>
      </c>
      <c r="R2">
        <v>780.4</v>
      </c>
      <c r="S2">
        <v>167.86</v>
      </c>
      <c r="T2">
        <v>304918.59000000003</v>
      </c>
      <c r="U2">
        <v>0.22</v>
      </c>
      <c r="V2">
        <v>0.56000000000000005</v>
      </c>
      <c r="W2">
        <v>1.43</v>
      </c>
      <c r="X2">
        <v>18.61</v>
      </c>
      <c r="Y2">
        <v>2</v>
      </c>
      <c r="Z2">
        <v>10</v>
      </c>
      <c r="AA2">
        <v>220.6023093758368</v>
      </c>
      <c r="AB2">
        <v>301.83781197489913</v>
      </c>
      <c r="AC2">
        <v>273.03083483213368</v>
      </c>
      <c r="AD2">
        <v>220602.3093758368</v>
      </c>
      <c r="AE2">
        <v>301837.81197489909</v>
      </c>
      <c r="AF2">
        <v>3.6459563550527698E-6</v>
      </c>
      <c r="AG2">
        <v>11</v>
      </c>
      <c r="AH2">
        <v>273030.83483213373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H3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65</v>
      </c>
      <c r="C2" t="s">
        <v>34</v>
      </c>
      <c r="D2">
        <v>2.2218</v>
      </c>
      <c r="E2">
        <v>45.01</v>
      </c>
      <c r="F2">
        <v>35.99</v>
      </c>
      <c r="G2">
        <v>8.6</v>
      </c>
      <c r="H2">
        <v>0.13</v>
      </c>
      <c r="I2">
        <v>251</v>
      </c>
      <c r="J2">
        <v>133.21</v>
      </c>
      <c r="K2">
        <v>46.47</v>
      </c>
      <c r="L2">
        <v>1</v>
      </c>
      <c r="M2">
        <v>249</v>
      </c>
      <c r="N2">
        <v>20.75</v>
      </c>
      <c r="O2">
        <v>16663.419999999998</v>
      </c>
      <c r="P2">
        <v>343.3</v>
      </c>
      <c r="Q2">
        <v>7965.7</v>
      </c>
      <c r="R2">
        <v>580.36</v>
      </c>
      <c r="S2">
        <v>167.86</v>
      </c>
      <c r="T2">
        <v>205638.83</v>
      </c>
      <c r="U2">
        <v>0.28999999999999998</v>
      </c>
      <c r="V2">
        <v>0.66</v>
      </c>
      <c r="W2">
        <v>0.68</v>
      </c>
      <c r="X2">
        <v>12.14</v>
      </c>
      <c r="Y2">
        <v>2</v>
      </c>
      <c r="Z2">
        <v>10</v>
      </c>
      <c r="AA2">
        <v>284.28031274018781</v>
      </c>
      <c r="AB2">
        <v>388.96486545338507</v>
      </c>
      <c r="AC2">
        <v>351.84260461013048</v>
      </c>
      <c r="AD2">
        <v>284280.3127401878</v>
      </c>
      <c r="AE2">
        <v>388964.86545338511</v>
      </c>
      <c r="AF2">
        <v>3.4546685034127091E-6</v>
      </c>
      <c r="AG2">
        <v>10</v>
      </c>
      <c r="AH2">
        <v>351842.60461013048</v>
      </c>
    </row>
    <row r="3" spans="1:34" x14ac:dyDescent="0.25">
      <c r="A3">
        <v>1</v>
      </c>
      <c r="B3">
        <v>65</v>
      </c>
      <c r="C3" t="s">
        <v>34</v>
      </c>
      <c r="D3">
        <v>2.8448000000000002</v>
      </c>
      <c r="E3">
        <v>35.15</v>
      </c>
      <c r="F3">
        <v>29.6</v>
      </c>
      <c r="G3">
        <v>14.32</v>
      </c>
      <c r="H3">
        <v>0.26</v>
      </c>
      <c r="I3">
        <v>124</v>
      </c>
      <c r="J3">
        <v>134.55000000000001</v>
      </c>
      <c r="K3">
        <v>46.47</v>
      </c>
      <c r="L3">
        <v>2</v>
      </c>
      <c r="M3">
        <v>0</v>
      </c>
      <c r="N3">
        <v>21.09</v>
      </c>
      <c r="O3">
        <v>16828.84</v>
      </c>
      <c r="P3">
        <v>243.06</v>
      </c>
      <c r="Q3">
        <v>7965</v>
      </c>
      <c r="R3">
        <v>357.1</v>
      </c>
      <c r="S3">
        <v>167.86</v>
      </c>
      <c r="T3">
        <v>94641.59</v>
      </c>
      <c r="U3">
        <v>0.47</v>
      </c>
      <c r="V3">
        <v>0.8</v>
      </c>
      <c r="W3">
        <v>0.63</v>
      </c>
      <c r="X3">
        <v>5.75</v>
      </c>
      <c r="Y3">
        <v>2</v>
      </c>
      <c r="Z3">
        <v>10</v>
      </c>
      <c r="AA3">
        <v>184.21704303078911</v>
      </c>
      <c r="AB3">
        <v>252.05388535696829</v>
      </c>
      <c r="AC3">
        <v>227.99821629842251</v>
      </c>
      <c r="AD3">
        <v>184217.04303078909</v>
      </c>
      <c r="AE3">
        <v>252053.8853569683</v>
      </c>
      <c r="AF3">
        <v>4.4233688714143822E-6</v>
      </c>
      <c r="AG3">
        <v>8</v>
      </c>
      <c r="AH3">
        <v>227998.21629842251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H4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75</v>
      </c>
      <c r="C2" t="s">
        <v>34</v>
      </c>
      <c r="D2">
        <v>1.9807999999999999</v>
      </c>
      <c r="E2">
        <v>50.48</v>
      </c>
      <c r="F2">
        <v>38.86</v>
      </c>
      <c r="G2">
        <v>7.62</v>
      </c>
      <c r="H2">
        <v>0.12</v>
      </c>
      <c r="I2">
        <v>306</v>
      </c>
      <c r="J2">
        <v>150.44</v>
      </c>
      <c r="K2">
        <v>49.1</v>
      </c>
      <c r="L2">
        <v>1</v>
      </c>
      <c r="M2">
        <v>304</v>
      </c>
      <c r="N2">
        <v>25.34</v>
      </c>
      <c r="O2">
        <v>18787.759999999998</v>
      </c>
      <c r="P2">
        <v>417.32</v>
      </c>
      <c r="Q2">
        <v>7968.12</v>
      </c>
      <c r="R2">
        <v>678.59</v>
      </c>
      <c r="S2">
        <v>167.86</v>
      </c>
      <c r="T2">
        <v>254478.34</v>
      </c>
      <c r="U2">
        <v>0.25</v>
      </c>
      <c r="V2">
        <v>0.61</v>
      </c>
      <c r="W2">
        <v>0.75</v>
      </c>
      <c r="X2">
        <v>15</v>
      </c>
      <c r="Y2">
        <v>2</v>
      </c>
      <c r="Z2">
        <v>10</v>
      </c>
      <c r="AA2">
        <v>361.31087107129531</v>
      </c>
      <c r="AB2">
        <v>494.36147371039652</v>
      </c>
      <c r="AC2">
        <v>447.18030850016152</v>
      </c>
      <c r="AD2">
        <v>361310.87107129529</v>
      </c>
      <c r="AE2">
        <v>494361.47371039639</v>
      </c>
      <c r="AF2">
        <v>3.017726121486524E-6</v>
      </c>
      <c r="AG2">
        <v>11</v>
      </c>
      <c r="AH2">
        <v>447180.30850016151</v>
      </c>
    </row>
    <row r="3" spans="1:34" x14ac:dyDescent="0.25">
      <c r="A3">
        <v>1</v>
      </c>
      <c r="B3">
        <v>75</v>
      </c>
      <c r="C3" t="s">
        <v>34</v>
      </c>
      <c r="D3">
        <v>2.9056000000000002</v>
      </c>
      <c r="E3">
        <v>34.42</v>
      </c>
      <c r="F3">
        <v>28.84</v>
      </c>
      <c r="G3">
        <v>16.02</v>
      </c>
      <c r="H3">
        <v>0.23</v>
      </c>
      <c r="I3">
        <v>108</v>
      </c>
      <c r="J3">
        <v>151.83000000000001</v>
      </c>
      <c r="K3">
        <v>49.1</v>
      </c>
      <c r="L3">
        <v>2</v>
      </c>
      <c r="M3">
        <v>1</v>
      </c>
      <c r="N3">
        <v>25.73</v>
      </c>
      <c r="O3">
        <v>18959.54</v>
      </c>
      <c r="P3">
        <v>253.67</v>
      </c>
      <c r="Q3">
        <v>7964.94</v>
      </c>
      <c r="R3">
        <v>332.29</v>
      </c>
      <c r="S3">
        <v>167.86</v>
      </c>
      <c r="T3">
        <v>82316.009999999995</v>
      </c>
      <c r="U3">
        <v>0.51</v>
      </c>
      <c r="V3">
        <v>0.82</v>
      </c>
      <c r="W3">
        <v>0.57999999999999996</v>
      </c>
      <c r="X3">
        <v>4.99</v>
      </c>
      <c r="Y3">
        <v>2</v>
      </c>
      <c r="Z3">
        <v>10</v>
      </c>
      <c r="AA3">
        <v>187.28622951466821</v>
      </c>
      <c r="AB3">
        <v>256.25328170716102</v>
      </c>
      <c r="AC3">
        <v>231.79682815484401</v>
      </c>
      <c r="AD3">
        <v>187286.2295146682</v>
      </c>
      <c r="AE3">
        <v>256253.28170716099</v>
      </c>
      <c r="AF3">
        <v>4.426648333295257E-6</v>
      </c>
      <c r="AG3">
        <v>8</v>
      </c>
      <c r="AH3">
        <v>231796.828154844</v>
      </c>
    </row>
    <row r="4" spans="1:34" x14ac:dyDescent="0.25">
      <c r="A4">
        <v>2</v>
      </c>
      <c r="B4">
        <v>75</v>
      </c>
      <c r="C4" t="s">
        <v>34</v>
      </c>
      <c r="D4">
        <v>2.9051</v>
      </c>
      <c r="E4">
        <v>34.42</v>
      </c>
      <c r="F4">
        <v>28.85</v>
      </c>
      <c r="G4">
        <v>16.03</v>
      </c>
      <c r="H4">
        <v>0.35</v>
      </c>
      <c r="I4">
        <v>108</v>
      </c>
      <c r="J4">
        <v>153.22999999999999</v>
      </c>
      <c r="K4">
        <v>49.1</v>
      </c>
      <c r="L4">
        <v>3</v>
      </c>
      <c r="M4">
        <v>0</v>
      </c>
      <c r="N4">
        <v>26.13</v>
      </c>
      <c r="O4">
        <v>19131.849999999999</v>
      </c>
      <c r="P4">
        <v>255.87</v>
      </c>
      <c r="Q4">
        <v>7964.94</v>
      </c>
      <c r="R4">
        <v>332.46</v>
      </c>
      <c r="S4">
        <v>167.86</v>
      </c>
      <c r="T4">
        <v>82401.7</v>
      </c>
      <c r="U4">
        <v>0.5</v>
      </c>
      <c r="V4">
        <v>0.82</v>
      </c>
      <c r="W4">
        <v>0.57999999999999996</v>
      </c>
      <c r="X4">
        <v>5</v>
      </c>
      <c r="Y4">
        <v>2</v>
      </c>
      <c r="Z4">
        <v>10</v>
      </c>
      <c r="AA4">
        <v>187.9806225828338</v>
      </c>
      <c r="AB4">
        <v>257.20338093748478</v>
      </c>
      <c r="AC4">
        <v>232.65625124809861</v>
      </c>
      <c r="AD4">
        <v>187980.62258283381</v>
      </c>
      <c r="AE4">
        <v>257203.38093748479</v>
      </c>
      <c r="AF4">
        <v>4.4258865890198424E-6</v>
      </c>
      <c r="AG4">
        <v>8</v>
      </c>
      <c r="AH4">
        <v>232656.25124809859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H4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95</v>
      </c>
      <c r="C2" t="s">
        <v>34</v>
      </c>
      <c r="D2">
        <v>1.5545</v>
      </c>
      <c r="E2">
        <v>64.33</v>
      </c>
      <c r="F2">
        <v>45.74</v>
      </c>
      <c r="G2">
        <v>6.34</v>
      </c>
      <c r="H2">
        <v>0.1</v>
      </c>
      <c r="I2">
        <v>433</v>
      </c>
      <c r="J2">
        <v>185.69</v>
      </c>
      <c r="K2">
        <v>53.44</v>
      </c>
      <c r="L2">
        <v>1</v>
      </c>
      <c r="M2">
        <v>431</v>
      </c>
      <c r="N2">
        <v>36.26</v>
      </c>
      <c r="O2">
        <v>23136.14</v>
      </c>
      <c r="P2">
        <v>587</v>
      </c>
      <c r="Q2">
        <v>7969.07</v>
      </c>
      <c r="R2">
        <v>913.63</v>
      </c>
      <c r="S2">
        <v>167.86</v>
      </c>
      <c r="T2">
        <v>371362.44</v>
      </c>
      <c r="U2">
        <v>0.18</v>
      </c>
      <c r="V2">
        <v>0.52</v>
      </c>
      <c r="W2">
        <v>0.96</v>
      </c>
      <c r="X2">
        <v>21.88</v>
      </c>
      <c r="Y2">
        <v>2</v>
      </c>
      <c r="Z2">
        <v>10</v>
      </c>
      <c r="AA2">
        <v>589.40083753935926</v>
      </c>
      <c r="AB2">
        <v>806.44422845113786</v>
      </c>
      <c r="AC2">
        <v>729.47832313934384</v>
      </c>
      <c r="AD2">
        <v>589400.83753935923</v>
      </c>
      <c r="AE2">
        <v>806444.2284511379</v>
      </c>
      <c r="AF2">
        <v>2.2859020876822139E-6</v>
      </c>
      <c r="AG2">
        <v>14</v>
      </c>
      <c r="AH2">
        <v>729478.32313934388</v>
      </c>
    </row>
    <row r="3" spans="1:34" x14ac:dyDescent="0.25">
      <c r="A3">
        <v>1</v>
      </c>
      <c r="B3">
        <v>95</v>
      </c>
      <c r="C3" t="s">
        <v>34</v>
      </c>
      <c r="D3">
        <v>2.8092999999999999</v>
      </c>
      <c r="E3">
        <v>35.6</v>
      </c>
      <c r="F3">
        <v>28.88</v>
      </c>
      <c r="G3">
        <v>15.2</v>
      </c>
      <c r="H3">
        <v>0.19</v>
      </c>
      <c r="I3">
        <v>114</v>
      </c>
      <c r="J3">
        <v>187.21</v>
      </c>
      <c r="K3">
        <v>53.44</v>
      </c>
      <c r="L3">
        <v>2</v>
      </c>
      <c r="M3">
        <v>109</v>
      </c>
      <c r="N3">
        <v>36.770000000000003</v>
      </c>
      <c r="O3">
        <v>23322.880000000001</v>
      </c>
      <c r="P3">
        <v>312.31</v>
      </c>
      <c r="Q3">
        <v>7963.95</v>
      </c>
      <c r="R3">
        <v>338.1</v>
      </c>
      <c r="S3">
        <v>167.86</v>
      </c>
      <c r="T3">
        <v>85192.13</v>
      </c>
      <c r="U3">
        <v>0.5</v>
      </c>
      <c r="V3">
        <v>0.82</v>
      </c>
      <c r="W3">
        <v>0.46</v>
      </c>
      <c r="X3">
        <v>5.04</v>
      </c>
      <c r="Y3">
        <v>2</v>
      </c>
      <c r="Z3">
        <v>10</v>
      </c>
      <c r="AA3">
        <v>215.74268011313481</v>
      </c>
      <c r="AB3">
        <v>295.18865282596153</v>
      </c>
      <c r="AC3">
        <v>267.01626210021499</v>
      </c>
      <c r="AD3">
        <v>215742.68011313479</v>
      </c>
      <c r="AE3">
        <v>295188.65282596147</v>
      </c>
      <c r="AF3">
        <v>4.1310934287073941E-6</v>
      </c>
      <c r="AG3">
        <v>8</v>
      </c>
      <c r="AH3">
        <v>267016.26210021501</v>
      </c>
    </row>
    <row r="4" spans="1:34" x14ac:dyDescent="0.25">
      <c r="A4">
        <v>2</v>
      </c>
      <c r="B4">
        <v>95</v>
      </c>
      <c r="C4" t="s">
        <v>34</v>
      </c>
      <c r="D4">
        <v>2.9782000000000002</v>
      </c>
      <c r="E4">
        <v>33.58</v>
      </c>
      <c r="F4">
        <v>27.95</v>
      </c>
      <c r="G4">
        <v>19.73</v>
      </c>
      <c r="H4">
        <v>0.28000000000000003</v>
      </c>
      <c r="I4">
        <v>85</v>
      </c>
      <c r="J4">
        <v>188.73</v>
      </c>
      <c r="K4">
        <v>53.44</v>
      </c>
      <c r="L4">
        <v>3</v>
      </c>
      <c r="M4">
        <v>0</v>
      </c>
      <c r="N4">
        <v>37.29</v>
      </c>
      <c r="O4">
        <v>23510.33</v>
      </c>
      <c r="P4">
        <v>278.95999999999998</v>
      </c>
      <c r="Q4">
        <v>7962.4</v>
      </c>
      <c r="R4">
        <v>301.87</v>
      </c>
      <c r="S4">
        <v>167.86</v>
      </c>
      <c r="T4">
        <v>67222.05</v>
      </c>
      <c r="U4">
        <v>0.56000000000000005</v>
      </c>
      <c r="V4">
        <v>0.84</v>
      </c>
      <c r="W4">
        <v>0.56999999999999995</v>
      </c>
      <c r="X4">
        <v>4.0999999999999996</v>
      </c>
      <c r="Y4">
        <v>2</v>
      </c>
      <c r="Z4">
        <v>10</v>
      </c>
      <c r="AA4">
        <v>187.64272616595261</v>
      </c>
      <c r="AB4">
        <v>256.7410561529702</v>
      </c>
      <c r="AC4">
        <v>232.23805009214101</v>
      </c>
      <c r="AD4">
        <v>187642.7261659526</v>
      </c>
      <c r="AE4">
        <v>256741.05615297021</v>
      </c>
      <c r="AF4">
        <v>4.3794619475941914E-6</v>
      </c>
      <c r="AG4">
        <v>7</v>
      </c>
      <c r="AH4">
        <v>232238.050092141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4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100</v>
      </c>
      <c r="C2" t="s">
        <v>34</v>
      </c>
      <c r="D2">
        <v>1.4529000000000001</v>
      </c>
      <c r="E2">
        <v>68.83</v>
      </c>
      <c r="F2">
        <v>47.96</v>
      </c>
      <c r="G2">
        <v>6.1</v>
      </c>
      <c r="H2">
        <v>0.09</v>
      </c>
      <c r="I2">
        <v>472</v>
      </c>
      <c r="J2">
        <v>194.77</v>
      </c>
      <c r="K2">
        <v>54.38</v>
      </c>
      <c r="L2">
        <v>1</v>
      </c>
      <c r="M2">
        <v>470</v>
      </c>
      <c r="N2">
        <v>39.4</v>
      </c>
      <c r="O2">
        <v>24256.19</v>
      </c>
      <c r="P2">
        <v>638.91999999999996</v>
      </c>
      <c r="Q2">
        <v>7969.62</v>
      </c>
      <c r="R2">
        <v>989.28</v>
      </c>
      <c r="S2">
        <v>167.86</v>
      </c>
      <c r="T2">
        <v>408992.24</v>
      </c>
      <c r="U2">
        <v>0.17</v>
      </c>
      <c r="V2">
        <v>0.49</v>
      </c>
      <c r="W2">
        <v>1.03</v>
      </c>
      <c r="X2">
        <v>24.09</v>
      </c>
      <c r="Y2">
        <v>2</v>
      </c>
      <c r="Z2">
        <v>10</v>
      </c>
      <c r="AA2">
        <v>672.97080101695133</v>
      </c>
      <c r="AB2">
        <v>920.78833932776354</v>
      </c>
      <c r="AC2">
        <v>832.90959255687187</v>
      </c>
      <c r="AD2">
        <v>672970.80101695133</v>
      </c>
      <c r="AE2">
        <v>920788.33932776353</v>
      </c>
      <c r="AF2">
        <v>2.1195548472258662E-6</v>
      </c>
      <c r="AG2">
        <v>15</v>
      </c>
      <c r="AH2">
        <v>832909.59255687182</v>
      </c>
    </row>
    <row r="3" spans="1:34" x14ac:dyDescent="0.25">
      <c r="A3">
        <v>1</v>
      </c>
      <c r="B3">
        <v>100</v>
      </c>
      <c r="C3" t="s">
        <v>34</v>
      </c>
      <c r="D3">
        <v>2.7275999999999998</v>
      </c>
      <c r="E3">
        <v>36.659999999999997</v>
      </c>
      <c r="F3">
        <v>29.36</v>
      </c>
      <c r="G3">
        <v>14.32</v>
      </c>
      <c r="H3">
        <v>0.18</v>
      </c>
      <c r="I3">
        <v>123</v>
      </c>
      <c r="J3">
        <v>196.32</v>
      </c>
      <c r="K3">
        <v>54.38</v>
      </c>
      <c r="L3">
        <v>2</v>
      </c>
      <c r="M3">
        <v>121</v>
      </c>
      <c r="N3">
        <v>39.950000000000003</v>
      </c>
      <c r="O3">
        <v>24447.22</v>
      </c>
      <c r="P3">
        <v>336.91</v>
      </c>
      <c r="Q3">
        <v>7964.09</v>
      </c>
      <c r="R3">
        <v>354.59</v>
      </c>
      <c r="S3">
        <v>167.86</v>
      </c>
      <c r="T3">
        <v>93391.07</v>
      </c>
      <c r="U3">
        <v>0.47</v>
      </c>
      <c r="V3">
        <v>0.8</v>
      </c>
      <c r="W3">
        <v>0.47</v>
      </c>
      <c r="X3">
        <v>5.51</v>
      </c>
      <c r="Y3">
        <v>2</v>
      </c>
      <c r="Z3">
        <v>10</v>
      </c>
      <c r="AA3">
        <v>230.22612444469121</v>
      </c>
      <c r="AB3">
        <v>315.00554032485502</v>
      </c>
      <c r="AC3">
        <v>284.94185366939672</v>
      </c>
      <c r="AD3">
        <v>230226.1244446912</v>
      </c>
      <c r="AE3">
        <v>315005.54032485501</v>
      </c>
      <c r="AF3">
        <v>3.9791436446371196E-6</v>
      </c>
      <c r="AG3">
        <v>8</v>
      </c>
      <c r="AH3">
        <v>284941.85366939672</v>
      </c>
    </row>
    <row r="4" spans="1:34" x14ac:dyDescent="0.25">
      <c r="A4">
        <v>2</v>
      </c>
      <c r="B4">
        <v>100</v>
      </c>
      <c r="C4" t="s">
        <v>34</v>
      </c>
      <c r="D4">
        <v>3.0085000000000002</v>
      </c>
      <c r="E4">
        <v>33.24</v>
      </c>
      <c r="F4">
        <v>27.57</v>
      </c>
      <c r="G4">
        <v>20.420000000000002</v>
      </c>
      <c r="H4">
        <v>0.27</v>
      </c>
      <c r="I4">
        <v>81</v>
      </c>
      <c r="J4">
        <v>197.88</v>
      </c>
      <c r="K4">
        <v>54.38</v>
      </c>
      <c r="L4">
        <v>3</v>
      </c>
      <c r="M4">
        <v>0</v>
      </c>
      <c r="N4">
        <v>40.5</v>
      </c>
      <c r="O4">
        <v>24639</v>
      </c>
      <c r="P4">
        <v>283.25</v>
      </c>
      <c r="Q4">
        <v>7963.73</v>
      </c>
      <c r="R4">
        <v>291.08999999999997</v>
      </c>
      <c r="S4">
        <v>167.86</v>
      </c>
      <c r="T4">
        <v>61854.34</v>
      </c>
      <c r="U4">
        <v>0.57999999999999996</v>
      </c>
      <c r="V4">
        <v>0.86</v>
      </c>
      <c r="W4">
        <v>0.5</v>
      </c>
      <c r="X4">
        <v>3.73</v>
      </c>
      <c r="Y4">
        <v>2</v>
      </c>
      <c r="Z4">
        <v>10</v>
      </c>
      <c r="AA4">
        <v>188.28555208397671</v>
      </c>
      <c r="AB4">
        <v>257.6205989334884</v>
      </c>
      <c r="AC4">
        <v>233.03365054413291</v>
      </c>
      <c r="AD4">
        <v>188285.55208397671</v>
      </c>
      <c r="AE4">
        <v>257620.59893348839</v>
      </c>
      <c r="AF4">
        <v>4.3889330014997708E-6</v>
      </c>
      <c r="AG4">
        <v>7</v>
      </c>
      <c r="AH4">
        <v>233033.65054413289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H3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55</v>
      </c>
      <c r="C2" t="s">
        <v>34</v>
      </c>
      <c r="D2">
        <v>2.4994999999999998</v>
      </c>
      <c r="E2">
        <v>40.01</v>
      </c>
      <c r="F2">
        <v>33.22</v>
      </c>
      <c r="G2">
        <v>10.119999999999999</v>
      </c>
      <c r="H2">
        <v>0.15</v>
      </c>
      <c r="I2">
        <v>197</v>
      </c>
      <c r="J2">
        <v>116.05</v>
      </c>
      <c r="K2">
        <v>43.4</v>
      </c>
      <c r="L2">
        <v>1</v>
      </c>
      <c r="M2">
        <v>190</v>
      </c>
      <c r="N2">
        <v>16.649999999999999</v>
      </c>
      <c r="O2">
        <v>14546.17</v>
      </c>
      <c r="P2">
        <v>270.11</v>
      </c>
      <c r="Q2">
        <v>7965.44</v>
      </c>
      <c r="R2">
        <v>485.48</v>
      </c>
      <c r="S2">
        <v>167.86</v>
      </c>
      <c r="T2">
        <v>158466.31</v>
      </c>
      <c r="U2">
        <v>0.35</v>
      </c>
      <c r="V2">
        <v>0.71</v>
      </c>
      <c r="W2">
        <v>0.6</v>
      </c>
      <c r="X2">
        <v>9.36</v>
      </c>
      <c r="Y2">
        <v>2</v>
      </c>
      <c r="Z2">
        <v>10</v>
      </c>
      <c r="AA2">
        <v>219.11535405445051</v>
      </c>
      <c r="AB2">
        <v>299.80329410434018</v>
      </c>
      <c r="AC2">
        <v>271.19048849167649</v>
      </c>
      <c r="AD2">
        <v>219115.35405445049</v>
      </c>
      <c r="AE2">
        <v>299803.29410434031</v>
      </c>
      <c r="AF2">
        <v>3.9763618394854972E-6</v>
      </c>
      <c r="AG2">
        <v>9</v>
      </c>
      <c r="AH2">
        <v>271190.48849167657</v>
      </c>
    </row>
    <row r="3" spans="1:34" x14ac:dyDescent="0.25">
      <c r="A3">
        <v>1</v>
      </c>
      <c r="B3">
        <v>55</v>
      </c>
      <c r="C3" t="s">
        <v>34</v>
      </c>
      <c r="D3">
        <v>2.7637999999999998</v>
      </c>
      <c r="E3">
        <v>36.18</v>
      </c>
      <c r="F3">
        <v>30.61</v>
      </c>
      <c r="G3">
        <v>12.58</v>
      </c>
      <c r="H3">
        <v>0.3</v>
      </c>
      <c r="I3">
        <v>146</v>
      </c>
      <c r="J3">
        <v>117.34</v>
      </c>
      <c r="K3">
        <v>43.4</v>
      </c>
      <c r="L3">
        <v>2</v>
      </c>
      <c r="M3">
        <v>0</v>
      </c>
      <c r="N3">
        <v>16.940000000000001</v>
      </c>
      <c r="O3">
        <v>14705.49</v>
      </c>
      <c r="P3">
        <v>232.68</v>
      </c>
      <c r="Q3">
        <v>7965.91</v>
      </c>
      <c r="R3">
        <v>390.24</v>
      </c>
      <c r="S3">
        <v>167.86</v>
      </c>
      <c r="T3">
        <v>111100.21</v>
      </c>
      <c r="U3">
        <v>0.43</v>
      </c>
      <c r="V3">
        <v>0.77</v>
      </c>
      <c r="W3">
        <v>0.7</v>
      </c>
      <c r="X3">
        <v>6.76</v>
      </c>
      <c r="Y3">
        <v>2</v>
      </c>
      <c r="Z3">
        <v>10</v>
      </c>
      <c r="AA3">
        <v>181.82168560235141</v>
      </c>
      <c r="AB3">
        <v>248.77645164766989</v>
      </c>
      <c r="AC3">
        <v>225.03357626243141</v>
      </c>
      <c r="AD3">
        <v>181821.68560235141</v>
      </c>
      <c r="AE3">
        <v>248776.45164766989</v>
      </c>
      <c r="AF3">
        <v>4.3968269061692414E-6</v>
      </c>
      <c r="AG3">
        <v>8</v>
      </c>
      <c r="AH3">
        <v>225033.57626243139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Z39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100</v>
      </c>
      <c r="C2" t="s">
        <v>34</v>
      </c>
      <c r="D2">
        <v>1.4529000000000001</v>
      </c>
      <c r="E2">
        <v>68.83</v>
      </c>
      <c r="F2">
        <v>47.96</v>
      </c>
      <c r="G2">
        <v>6.1</v>
      </c>
      <c r="H2">
        <v>0.09</v>
      </c>
      <c r="I2">
        <v>472</v>
      </c>
      <c r="J2">
        <v>194.77</v>
      </c>
      <c r="K2">
        <v>54.38</v>
      </c>
      <c r="L2">
        <v>1</v>
      </c>
      <c r="M2">
        <v>470</v>
      </c>
      <c r="N2">
        <v>39.4</v>
      </c>
      <c r="O2">
        <v>24256.19</v>
      </c>
      <c r="P2">
        <v>638.91999999999996</v>
      </c>
      <c r="Q2">
        <v>7969.62</v>
      </c>
      <c r="R2">
        <v>989.28</v>
      </c>
      <c r="S2">
        <v>167.86</v>
      </c>
      <c r="T2">
        <v>408992.24</v>
      </c>
      <c r="U2">
        <v>0.17</v>
      </c>
      <c r="V2">
        <v>0.49</v>
      </c>
      <c r="W2">
        <v>1.03</v>
      </c>
      <c r="X2">
        <v>24.09</v>
      </c>
      <c r="Y2">
        <v>2</v>
      </c>
      <c r="Z2">
        <v>10</v>
      </c>
    </row>
    <row r="3" spans="1:26" x14ac:dyDescent="0.25">
      <c r="A3">
        <v>1</v>
      </c>
      <c r="B3">
        <v>100</v>
      </c>
      <c r="C3" t="s">
        <v>34</v>
      </c>
      <c r="D3">
        <v>2.7275999999999998</v>
      </c>
      <c r="E3">
        <v>36.659999999999997</v>
      </c>
      <c r="F3">
        <v>29.36</v>
      </c>
      <c r="G3">
        <v>14.32</v>
      </c>
      <c r="H3">
        <v>0.18</v>
      </c>
      <c r="I3">
        <v>123</v>
      </c>
      <c r="J3">
        <v>196.32</v>
      </c>
      <c r="K3">
        <v>54.38</v>
      </c>
      <c r="L3">
        <v>2</v>
      </c>
      <c r="M3">
        <v>121</v>
      </c>
      <c r="N3">
        <v>39.950000000000003</v>
      </c>
      <c r="O3">
        <v>24447.22</v>
      </c>
      <c r="P3">
        <v>336.91</v>
      </c>
      <c r="Q3">
        <v>7964.09</v>
      </c>
      <c r="R3">
        <v>354.59</v>
      </c>
      <c r="S3">
        <v>167.86</v>
      </c>
      <c r="T3">
        <v>93391.07</v>
      </c>
      <c r="U3">
        <v>0.47</v>
      </c>
      <c r="V3">
        <v>0.8</v>
      </c>
      <c r="W3">
        <v>0.47</v>
      </c>
      <c r="X3">
        <v>5.51</v>
      </c>
      <c r="Y3">
        <v>2</v>
      </c>
      <c r="Z3">
        <v>10</v>
      </c>
    </row>
    <row r="4" spans="1:26" x14ac:dyDescent="0.25">
      <c r="A4">
        <v>2</v>
      </c>
      <c r="B4">
        <v>100</v>
      </c>
      <c r="C4" t="s">
        <v>34</v>
      </c>
      <c r="D4">
        <v>3.0085000000000002</v>
      </c>
      <c r="E4">
        <v>33.24</v>
      </c>
      <c r="F4">
        <v>27.57</v>
      </c>
      <c r="G4">
        <v>20.420000000000002</v>
      </c>
      <c r="H4">
        <v>0.27</v>
      </c>
      <c r="I4">
        <v>81</v>
      </c>
      <c r="J4">
        <v>197.88</v>
      </c>
      <c r="K4">
        <v>54.38</v>
      </c>
      <c r="L4">
        <v>3</v>
      </c>
      <c r="M4">
        <v>0</v>
      </c>
      <c r="N4">
        <v>40.5</v>
      </c>
      <c r="O4">
        <v>24639</v>
      </c>
      <c r="P4">
        <v>283.25</v>
      </c>
      <c r="Q4">
        <v>7963.73</v>
      </c>
      <c r="R4">
        <v>291.08999999999997</v>
      </c>
      <c r="S4">
        <v>167.86</v>
      </c>
      <c r="T4">
        <v>61854.34</v>
      </c>
      <c r="U4">
        <v>0.57999999999999996</v>
      </c>
      <c r="V4">
        <v>0.86</v>
      </c>
      <c r="W4">
        <v>0.5</v>
      </c>
      <c r="X4">
        <v>3.73</v>
      </c>
      <c r="Y4">
        <v>2</v>
      </c>
      <c r="Z4">
        <v>10</v>
      </c>
    </row>
    <row r="5" spans="1:26" x14ac:dyDescent="0.25">
      <c r="A5">
        <v>0</v>
      </c>
      <c r="B5">
        <v>40</v>
      </c>
      <c r="C5" t="s">
        <v>34</v>
      </c>
      <c r="D5">
        <v>2.5670000000000002</v>
      </c>
      <c r="E5">
        <v>38.96</v>
      </c>
      <c r="F5">
        <v>33.22</v>
      </c>
      <c r="G5">
        <v>9.92</v>
      </c>
      <c r="H5">
        <v>0.2</v>
      </c>
      <c r="I5">
        <v>201</v>
      </c>
      <c r="J5">
        <v>89.87</v>
      </c>
      <c r="K5">
        <v>37.549999999999997</v>
      </c>
      <c r="L5">
        <v>1</v>
      </c>
      <c r="M5">
        <v>1</v>
      </c>
      <c r="N5">
        <v>11.32</v>
      </c>
      <c r="O5">
        <v>11317.98</v>
      </c>
      <c r="P5">
        <v>216.52</v>
      </c>
      <c r="Q5">
        <v>7966.75</v>
      </c>
      <c r="R5">
        <v>476.2</v>
      </c>
      <c r="S5">
        <v>167.86</v>
      </c>
      <c r="T5">
        <v>153808.28</v>
      </c>
      <c r="U5">
        <v>0.35</v>
      </c>
      <c r="V5">
        <v>0.71</v>
      </c>
      <c r="W5">
        <v>0.86</v>
      </c>
      <c r="X5">
        <v>9.3699999999999992</v>
      </c>
      <c r="Y5">
        <v>2</v>
      </c>
      <c r="Z5">
        <v>10</v>
      </c>
    </row>
    <row r="6" spans="1:26" x14ac:dyDescent="0.25">
      <c r="A6">
        <v>1</v>
      </c>
      <c r="B6">
        <v>40</v>
      </c>
      <c r="C6" t="s">
        <v>34</v>
      </c>
      <c r="D6">
        <v>2.5729000000000002</v>
      </c>
      <c r="E6">
        <v>38.869999999999997</v>
      </c>
      <c r="F6">
        <v>33.15</v>
      </c>
      <c r="G6">
        <v>9.94</v>
      </c>
      <c r="H6">
        <v>0.39</v>
      </c>
      <c r="I6">
        <v>200</v>
      </c>
      <c r="J6">
        <v>91.1</v>
      </c>
      <c r="K6">
        <v>37.549999999999997</v>
      </c>
      <c r="L6">
        <v>2</v>
      </c>
      <c r="M6">
        <v>0</v>
      </c>
      <c r="N6">
        <v>11.54</v>
      </c>
      <c r="O6">
        <v>11468.97</v>
      </c>
      <c r="P6">
        <v>218.57</v>
      </c>
      <c r="Q6">
        <v>7966.75</v>
      </c>
      <c r="R6">
        <v>473.73</v>
      </c>
      <c r="S6">
        <v>167.86</v>
      </c>
      <c r="T6">
        <v>152576.35</v>
      </c>
      <c r="U6">
        <v>0.35</v>
      </c>
      <c r="V6">
        <v>0.71</v>
      </c>
      <c r="W6">
        <v>0.86</v>
      </c>
      <c r="X6">
        <v>9.2899999999999991</v>
      </c>
      <c r="Y6">
        <v>2</v>
      </c>
      <c r="Z6">
        <v>10</v>
      </c>
    </row>
    <row r="7" spans="1:26" x14ac:dyDescent="0.25">
      <c r="A7">
        <v>0</v>
      </c>
      <c r="B7">
        <v>30</v>
      </c>
      <c r="C7" t="s">
        <v>34</v>
      </c>
      <c r="D7">
        <v>2.3616000000000001</v>
      </c>
      <c r="E7">
        <v>42.34</v>
      </c>
      <c r="F7">
        <v>36.35</v>
      </c>
      <c r="G7">
        <v>8.17</v>
      </c>
      <c r="H7">
        <v>0.24</v>
      </c>
      <c r="I7">
        <v>267</v>
      </c>
      <c r="J7">
        <v>71.52</v>
      </c>
      <c r="K7">
        <v>32.270000000000003</v>
      </c>
      <c r="L7">
        <v>1</v>
      </c>
      <c r="M7">
        <v>0</v>
      </c>
      <c r="N7">
        <v>8.25</v>
      </c>
      <c r="O7">
        <v>9054.6</v>
      </c>
      <c r="P7">
        <v>207.24</v>
      </c>
      <c r="Q7">
        <v>7967.66</v>
      </c>
      <c r="R7">
        <v>579.29</v>
      </c>
      <c r="S7">
        <v>167.86</v>
      </c>
      <c r="T7">
        <v>205021.91</v>
      </c>
      <c r="U7">
        <v>0.28999999999999998</v>
      </c>
      <c r="V7">
        <v>0.65</v>
      </c>
      <c r="W7">
        <v>1.05</v>
      </c>
      <c r="X7">
        <v>12.49</v>
      </c>
      <c r="Y7">
        <v>2</v>
      </c>
      <c r="Z7">
        <v>10</v>
      </c>
    </row>
    <row r="8" spans="1:26" x14ac:dyDescent="0.25">
      <c r="A8">
        <v>0</v>
      </c>
      <c r="B8">
        <v>15</v>
      </c>
      <c r="C8" t="s">
        <v>34</v>
      </c>
      <c r="D8">
        <v>1.7773000000000001</v>
      </c>
      <c r="E8">
        <v>56.26</v>
      </c>
      <c r="F8">
        <v>48.67</v>
      </c>
      <c r="G8">
        <v>5.5</v>
      </c>
      <c r="H8">
        <v>0.43</v>
      </c>
      <c r="I8">
        <v>531</v>
      </c>
      <c r="J8">
        <v>39.78</v>
      </c>
      <c r="K8">
        <v>19.54</v>
      </c>
      <c r="L8">
        <v>1</v>
      </c>
      <c r="M8">
        <v>0</v>
      </c>
      <c r="N8">
        <v>4.24</v>
      </c>
      <c r="O8">
        <v>5140</v>
      </c>
      <c r="P8">
        <v>190.77</v>
      </c>
      <c r="Q8">
        <v>7972.53</v>
      </c>
      <c r="R8">
        <v>983.61</v>
      </c>
      <c r="S8">
        <v>167.86</v>
      </c>
      <c r="T8">
        <v>405864.16</v>
      </c>
      <c r="U8">
        <v>0.17</v>
      </c>
      <c r="V8">
        <v>0.49</v>
      </c>
      <c r="W8">
        <v>1.83</v>
      </c>
      <c r="X8">
        <v>24.8</v>
      </c>
      <c r="Y8">
        <v>2</v>
      </c>
      <c r="Z8">
        <v>10</v>
      </c>
    </row>
    <row r="9" spans="1:26" x14ac:dyDescent="0.25">
      <c r="A9">
        <v>0</v>
      </c>
      <c r="B9">
        <v>70</v>
      </c>
      <c r="C9" t="s">
        <v>34</v>
      </c>
      <c r="D9">
        <v>2.0994999999999999</v>
      </c>
      <c r="E9">
        <v>47.63</v>
      </c>
      <c r="F9">
        <v>37.369999999999997</v>
      </c>
      <c r="G9">
        <v>8.07</v>
      </c>
      <c r="H9">
        <v>0.12</v>
      </c>
      <c r="I9">
        <v>278</v>
      </c>
      <c r="J9">
        <v>141.81</v>
      </c>
      <c r="K9">
        <v>47.83</v>
      </c>
      <c r="L9">
        <v>1</v>
      </c>
      <c r="M9">
        <v>276</v>
      </c>
      <c r="N9">
        <v>22.98</v>
      </c>
      <c r="O9">
        <v>17723.39</v>
      </c>
      <c r="P9">
        <v>379.56</v>
      </c>
      <c r="Q9">
        <v>7967.06</v>
      </c>
      <c r="R9">
        <v>627.53</v>
      </c>
      <c r="S9">
        <v>167.86</v>
      </c>
      <c r="T9">
        <v>229088.35</v>
      </c>
      <c r="U9">
        <v>0.27</v>
      </c>
      <c r="V9">
        <v>0.63</v>
      </c>
      <c r="W9">
        <v>0.72</v>
      </c>
      <c r="X9">
        <v>13.51</v>
      </c>
      <c r="Y9">
        <v>2</v>
      </c>
      <c r="Z9">
        <v>10</v>
      </c>
    </row>
    <row r="10" spans="1:26" x14ac:dyDescent="0.25">
      <c r="A10">
        <v>1</v>
      </c>
      <c r="B10">
        <v>70</v>
      </c>
      <c r="C10" t="s">
        <v>34</v>
      </c>
      <c r="D10">
        <v>2.8782999999999999</v>
      </c>
      <c r="E10">
        <v>34.74</v>
      </c>
      <c r="F10">
        <v>29.19</v>
      </c>
      <c r="G10">
        <v>15.23</v>
      </c>
      <c r="H10">
        <v>0.25</v>
      </c>
      <c r="I10">
        <v>115</v>
      </c>
      <c r="J10">
        <v>143.16999999999999</v>
      </c>
      <c r="K10">
        <v>47.83</v>
      </c>
      <c r="L10">
        <v>2</v>
      </c>
      <c r="M10">
        <v>0</v>
      </c>
      <c r="N10">
        <v>23.34</v>
      </c>
      <c r="O10">
        <v>17891.86</v>
      </c>
      <c r="P10">
        <v>248.2</v>
      </c>
      <c r="Q10">
        <v>7963.66</v>
      </c>
      <c r="R10">
        <v>343.91</v>
      </c>
      <c r="S10">
        <v>167.86</v>
      </c>
      <c r="T10">
        <v>88093</v>
      </c>
      <c r="U10">
        <v>0.49</v>
      </c>
      <c r="V10">
        <v>0.81</v>
      </c>
      <c r="W10">
        <v>0.61</v>
      </c>
      <c r="X10">
        <v>5.34</v>
      </c>
      <c r="Y10">
        <v>2</v>
      </c>
      <c r="Z10">
        <v>10</v>
      </c>
    </row>
    <row r="11" spans="1:26" x14ac:dyDescent="0.25">
      <c r="A11">
        <v>0</v>
      </c>
      <c r="B11">
        <v>90</v>
      </c>
      <c r="C11" t="s">
        <v>34</v>
      </c>
      <c r="D11">
        <v>1.6564000000000001</v>
      </c>
      <c r="E11">
        <v>60.37</v>
      </c>
      <c r="F11">
        <v>43.8</v>
      </c>
      <c r="G11">
        <v>6.6</v>
      </c>
      <c r="H11">
        <v>0.1</v>
      </c>
      <c r="I11">
        <v>398</v>
      </c>
      <c r="J11">
        <v>176.73</v>
      </c>
      <c r="K11">
        <v>52.44</v>
      </c>
      <c r="L11">
        <v>1</v>
      </c>
      <c r="M11">
        <v>396</v>
      </c>
      <c r="N11">
        <v>33.29</v>
      </c>
      <c r="O11">
        <v>22031.19</v>
      </c>
      <c r="P11">
        <v>540.22</v>
      </c>
      <c r="Q11">
        <v>7968.41</v>
      </c>
      <c r="R11">
        <v>847.18</v>
      </c>
      <c r="S11">
        <v>167.86</v>
      </c>
      <c r="T11">
        <v>338311.4</v>
      </c>
      <c r="U11">
        <v>0.2</v>
      </c>
      <c r="V11">
        <v>0.54</v>
      </c>
      <c r="W11">
        <v>0.91</v>
      </c>
      <c r="X11">
        <v>19.940000000000001</v>
      </c>
      <c r="Y11">
        <v>2</v>
      </c>
      <c r="Z11">
        <v>10</v>
      </c>
    </row>
    <row r="12" spans="1:26" x14ac:dyDescent="0.25">
      <c r="A12">
        <v>1</v>
      </c>
      <c r="B12">
        <v>90</v>
      </c>
      <c r="C12" t="s">
        <v>34</v>
      </c>
      <c r="D12">
        <v>2.8942000000000001</v>
      </c>
      <c r="E12">
        <v>34.549999999999997</v>
      </c>
      <c r="F12">
        <v>28.4</v>
      </c>
      <c r="G12">
        <v>16.23</v>
      </c>
      <c r="H12">
        <v>0.2</v>
      </c>
      <c r="I12">
        <v>105</v>
      </c>
      <c r="J12">
        <v>178.21</v>
      </c>
      <c r="K12">
        <v>52.44</v>
      </c>
      <c r="L12">
        <v>2</v>
      </c>
      <c r="M12">
        <v>89</v>
      </c>
      <c r="N12">
        <v>33.770000000000003</v>
      </c>
      <c r="O12">
        <v>22213.89</v>
      </c>
      <c r="P12">
        <v>287.33999999999997</v>
      </c>
      <c r="Q12">
        <v>7963.83</v>
      </c>
      <c r="R12">
        <v>321.01</v>
      </c>
      <c r="S12">
        <v>167.86</v>
      </c>
      <c r="T12">
        <v>76691.83</v>
      </c>
      <c r="U12">
        <v>0.52</v>
      </c>
      <c r="V12">
        <v>0.83</v>
      </c>
      <c r="W12">
        <v>0.46</v>
      </c>
      <c r="X12">
        <v>4.55</v>
      </c>
      <c r="Y12">
        <v>2</v>
      </c>
      <c r="Z12">
        <v>10</v>
      </c>
    </row>
    <row r="13" spans="1:26" x14ac:dyDescent="0.25">
      <c r="A13">
        <v>2</v>
      </c>
      <c r="B13">
        <v>90</v>
      </c>
      <c r="C13" t="s">
        <v>34</v>
      </c>
      <c r="D13">
        <v>2.9784999999999999</v>
      </c>
      <c r="E13">
        <v>33.57</v>
      </c>
      <c r="F13">
        <v>27.95</v>
      </c>
      <c r="G13">
        <v>18.64</v>
      </c>
      <c r="H13">
        <v>0.3</v>
      </c>
      <c r="I13">
        <v>90</v>
      </c>
      <c r="J13">
        <v>179.7</v>
      </c>
      <c r="K13">
        <v>52.44</v>
      </c>
      <c r="L13">
        <v>3</v>
      </c>
      <c r="M13">
        <v>0</v>
      </c>
      <c r="N13">
        <v>34.26</v>
      </c>
      <c r="O13">
        <v>22397.24</v>
      </c>
      <c r="P13">
        <v>271.49</v>
      </c>
      <c r="Q13">
        <v>7963.46</v>
      </c>
      <c r="R13">
        <v>303.14</v>
      </c>
      <c r="S13">
        <v>167.86</v>
      </c>
      <c r="T13">
        <v>67831.070000000007</v>
      </c>
      <c r="U13">
        <v>0.55000000000000004</v>
      </c>
      <c r="V13">
        <v>0.84</v>
      </c>
      <c r="W13">
        <v>0.53</v>
      </c>
      <c r="X13">
        <v>4.1100000000000003</v>
      </c>
      <c r="Y13">
        <v>2</v>
      </c>
      <c r="Z13">
        <v>10</v>
      </c>
    </row>
    <row r="14" spans="1:26" x14ac:dyDescent="0.25">
      <c r="A14">
        <v>0</v>
      </c>
      <c r="B14">
        <v>10</v>
      </c>
      <c r="C14" t="s">
        <v>34</v>
      </c>
      <c r="D14">
        <v>1.3992</v>
      </c>
      <c r="E14">
        <v>71.47</v>
      </c>
      <c r="F14">
        <v>60.99</v>
      </c>
      <c r="G14">
        <v>4.5999999999999996</v>
      </c>
      <c r="H14">
        <v>0.64</v>
      </c>
      <c r="I14">
        <v>795</v>
      </c>
      <c r="J14">
        <v>26.11</v>
      </c>
      <c r="K14">
        <v>12.1</v>
      </c>
      <c r="L14">
        <v>1</v>
      </c>
      <c r="M14">
        <v>0</v>
      </c>
      <c r="N14">
        <v>3.01</v>
      </c>
      <c r="O14">
        <v>3454.41</v>
      </c>
      <c r="P14">
        <v>175.86</v>
      </c>
      <c r="Q14">
        <v>7981.22</v>
      </c>
      <c r="R14">
        <v>1387.81</v>
      </c>
      <c r="S14">
        <v>167.86</v>
      </c>
      <c r="T14">
        <v>606641.02</v>
      </c>
      <c r="U14">
        <v>0.12</v>
      </c>
      <c r="V14">
        <v>0.39</v>
      </c>
      <c r="W14">
        <v>2.62</v>
      </c>
      <c r="X14">
        <v>37.1</v>
      </c>
      <c r="Y14">
        <v>2</v>
      </c>
      <c r="Z14">
        <v>10</v>
      </c>
    </row>
    <row r="15" spans="1:26" x14ac:dyDescent="0.25">
      <c r="A15">
        <v>0</v>
      </c>
      <c r="B15">
        <v>45</v>
      </c>
      <c r="C15" t="s">
        <v>34</v>
      </c>
      <c r="D15">
        <v>2.6354000000000002</v>
      </c>
      <c r="E15">
        <v>37.950000000000003</v>
      </c>
      <c r="F15">
        <v>32.26</v>
      </c>
      <c r="G15">
        <v>10.75</v>
      </c>
      <c r="H15">
        <v>0.18</v>
      </c>
      <c r="I15">
        <v>180</v>
      </c>
      <c r="J15">
        <v>98.71</v>
      </c>
      <c r="K15">
        <v>39.72</v>
      </c>
      <c r="L15">
        <v>1</v>
      </c>
      <c r="M15">
        <v>16</v>
      </c>
      <c r="N15">
        <v>12.99</v>
      </c>
      <c r="O15">
        <v>12407.75</v>
      </c>
      <c r="P15">
        <v>222.01</v>
      </c>
      <c r="Q15">
        <v>7965.49</v>
      </c>
      <c r="R15">
        <v>445.36</v>
      </c>
      <c r="S15">
        <v>167.86</v>
      </c>
      <c r="T15">
        <v>138489.99</v>
      </c>
      <c r="U15">
        <v>0.38</v>
      </c>
      <c r="V15">
        <v>0.73</v>
      </c>
      <c r="W15">
        <v>0.78</v>
      </c>
      <c r="X15">
        <v>8.4</v>
      </c>
      <c r="Y15">
        <v>2</v>
      </c>
      <c r="Z15">
        <v>10</v>
      </c>
    </row>
    <row r="16" spans="1:26" x14ac:dyDescent="0.25">
      <c r="A16">
        <v>1</v>
      </c>
      <c r="B16">
        <v>45</v>
      </c>
      <c r="C16" t="s">
        <v>34</v>
      </c>
      <c r="D16">
        <v>2.6463999999999999</v>
      </c>
      <c r="E16">
        <v>37.79</v>
      </c>
      <c r="F16">
        <v>32.14</v>
      </c>
      <c r="G16">
        <v>10.83</v>
      </c>
      <c r="H16">
        <v>0.35</v>
      </c>
      <c r="I16">
        <v>178</v>
      </c>
      <c r="J16">
        <v>99.95</v>
      </c>
      <c r="K16">
        <v>39.72</v>
      </c>
      <c r="L16">
        <v>2</v>
      </c>
      <c r="M16">
        <v>0</v>
      </c>
      <c r="N16">
        <v>13.24</v>
      </c>
      <c r="O16">
        <v>12561.45</v>
      </c>
      <c r="P16">
        <v>223.2</v>
      </c>
      <c r="Q16">
        <v>7965.7</v>
      </c>
      <c r="R16">
        <v>440.62</v>
      </c>
      <c r="S16">
        <v>167.86</v>
      </c>
      <c r="T16">
        <v>136130.82</v>
      </c>
      <c r="U16">
        <v>0.38</v>
      </c>
      <c r="V16">
        <v>0.73</v>
      </c>
      <c r="W16">
        <v>0.8</v>
      </c>
      <c r="X16">
        <v>8.2899999999999991</v>
      </c>
      <c r="Y16">
        <v>2</v>
      </c>
      <c r="Z16">
        <v>10</v>
      </c>
    </row>
    <row r="17" spans="1:26" x14ac:dyDescent="0.25">
      <c r="A17">
        <v>0</v>
      </c>
      <c r="B17">
        <v>60</v>
      </c>
      <c r="C17" t="s">
        <v>34</v>
      </c>
      <c r="D17">
        <v>2.3578999999999999</v>
      </c>
      <c r="E17">
        <v>42.41</v>
      </c>
      <c r="F17">
        <v>34.549999999999997</v>
      </c>
      <c r="G17">
        <v>9.26</v>
      </c>
      <c r="H17">
        <v>0.14000000000000001</v>
      </c>
      <c r="I17">
        <v>224</v>
      </c>
      <c r="J17">
        <v>124.63</v>
      </c>
      <c r="K17">
        <v>45</v>
      </c>
      <c r="L17">
        <v>1</v>
      </c>
      <c r="M17">
        <v>222</v>
      </c>
      <c r="N17">
        <v>18.64</v>
      </c>
      <c r="O17">
        <v>15605.44</v>
      </c>
      <c r="P17">
        <v>306.62</v>
      </c>
      <c r="Q17">
        <v>7964.98</v>
      </c>
      <c r="R17">
        <v>531.83000000000004</v>
      </c>
      <c r="S17">
        <v>167.86</v>
      </c>
      <c r="T17">
        <v>181508.73</v>
      </c>
      <c r="U17">
        <v>0.32</v>
      </c>
      <c r="V17">
        <v>0.68</v>
      </c>
      <c r="W17">
        <v>0.63</v>
      </c>
      <c r="X17">
        <v>10.7</v>
      </c>
      <c r="Y17">
        <v>2</v>
      </c>
      <c r="Z17">
        <v>10</v>
      </c>
    </row>
    <row r="18" spans="1:26" x14ac:dyDescent="0.25">
      <c r="A18">
        <v>1</v>
      </c>
      <c r="B18">
        <v>60</v>
      </c>
      <c r="C18" t="s">
        <v>34</v>
      </c>
      <c r="D18">
        <v>2.8067000000000002</v>
      </c>
      <c r="E18">
        <v>35.630000000000003</v>
      </c>
      <c r="F18">
        <v>30.07</v>
      </c>
      <c r="G18">
        <v>13.47</v>
      </c>
      <c r="H18">
        <v>0.28000000000000003</v>
      </c>
      <c r="I18">
        <v>134</v>
      </c>
      <c r="J18">
        <v>125.95</v>
      </c>
      <c r="K18">
        <v>45</v>
      </c>
      <c r="L18">
        <v>2</v>
      </c>
      <c r="M18">
        <v>0</v>
      </c>
      <c r="N18">
        <v>18.95</v>
      </c>
      <c r="O18">
        <v>15767.7</v>
      </c>
      <c r="P18">
        <v>238.12</v>
      </c>
      <c r="Q18">
        <v>7964.75</v>
      </c>
      <c r="R18">
        <v>372.65</v>
      </c>
      <c r="S18">
        <v>167.86</v>
      </c>
      <c r="T18">
        <v>102368.82</v>
      </c>
      <c r="U18">
        <v>0.45</v>
      </c>
      <c r="V18">
        <v>0.79</v>
      </c>
      <c r="W18">
        <v>0.67</v>
      </c>
      <c r="X18">
        <v>6.22</v>
      </c>
      <c r="Y18">
        <v>2</v>
      </c>
      <c r="Z18">
        <v>10</v>
      </c>
    </row>
    <row r="19" spans="1:26" x14ac:dyDescent="0.25">
      <c r="A19">
        <v>0</v>
      </c>
      <c r="B19">
        <v>80</v>
      </c>
      <c r="C19" t="s">
        <v>34</v>
      </c>
      <c r="D19">
        <v>1.8731</v>
      </c>
      <c r="E19">
        <v>53.39</v>
      </c>
      <c r="F19">
        <v>40.299999999999997</v>
      </c>
      <c r="G19">
        <v>7.24</v>
      </c>
      <c r="H19">
        <v>0.11</v>
      </c>
      <c r="I19">
        <v>334</v>
      </c>
      <c r="J19">
        <v>159.12</v>
      </c>
      <c r="K19">
        <v>50.28</v>
      </c>
      <c r="L19">
        <v>1</v>
      </c>
      <c r="M19">
        <v>332</v>
      </c>
      <c r="N19">
        <v>27.84</v>
      </c>
      <c r="O19">
        <v>19859.16</v>
      </c>
      <c r="P19">
        <v>454.77</v>
      </c>
      <c r="Q19">
        <v>7967.49</v>
      </c>
      <c r="R19">
        <v>727.44</v>
      </c>
      <c r="S19">
        <v>167.86</v>
      </c>
      <c r="T19">
        <v>278762.18</v>
      </c>
      <c r="U19">
        <v>0.23</v>
      </c>
      <c r="V19">
        <v>0.59</v>
      </c>
      <c r="W19">
        <v>0.81</v>
      </c>
      <c r="X19">
        <v>16.440000000000001</v>
      </c>
      <c r="Y19">
        <v>2</v>
      </c>
      <c r="Z19">
        <v>10</v>
      </c>
    </row>
    <row r="20" spans="1:26" x14ac:dyDescent="0.25">
      <c r="A20">
        <v>1</v>
      </c>
      <c r="B20">
        <v>80</v>
      </c>
      <c r="C20" t="s">
        <v>34</v>
      </c>
      <c r="D20">
        <v>2.9287999999999998</v>
      </c>
      <c r="E20">
        <v>34.14</v>
      </c>
      <c r="F20">
        <v>28.53</v>
      </c>
      <c r="G20">
        <v>16.78</v>
      </c>
      <c r="H20">
        <v>0.22</v>
      </c>
      <c r="I20">
        <v>102</v>
      </c>
      <c r="J20">
        <v>160.54</v>
      </c>
      <c r="K20">
        <v>50.28</v>
      </c>
      <c r="L20">
        <v>2</v>
      </c>
      <c r="M20">
        <v>14</v>
      </c>
      <c r="N20">
        <v>28.26</v>
      </c>
      <c r="O20">
        <v>20034.400000000001</v>
      </c>
      <c r="P20">
        <v>259.51</v>
      </c>
      <c r="Q20">
        <v>7964.1</v>
      </c>
      <c r="R20">
        <v>322.72000000000003</v>
      </c>
      <c r="S20">
        <v>167.86</v>
      </c>
      <c r="T20">
        <v>77564.02</v>
      </c>
      <c r="U20">
        <v>0.52</v>
      </c>
      <c r="V20">
        <v>0.83</v>
      </c>
      <c r="W20">
        <v>0.55000000000000004</v>
      </c>
      <c r="X20">
        <v>4.68</v>
      </c>
      <c r="Y20">
        <v>2</v>
      </c>
      <c r="Z20">
        <v>10</v>
      </c>
    </row>
    <row r="21" spans="1:26" x14ac:dyDescent="0.25">
      <c r="A21">
        <v>2</v>
      </c>
      <c r="B21">
        <v>80</v>
      </c>
      <c r="C21" t="s">
        <v>34</v>
      </c>
      <c r="D21">
        <v>2.931</v>
      </c>
      <c r="E21">
        <v>34.119999999999997</v>
      </c>
      <c r="F21">
        <v>28.54</v>
      </c>
      <c r="G21">
        <v>16.95</v>
      </c>
      <c r="H21">
        <v>0.33</v>
      </c>
      <c r="I21">
        <v>101</v>
      </c>
      <c r="J21">
        <v>161.97</v>
      </c>
      <c r="K21">
        <v>50.28</v>
      </c>
      <c r="L21">
        <v>3</v>
      </c>
      <c r="M21">
        <v>0</v>
      </c>
      <c r="N21">
        <v>28.69</v>
      </c>
      <c r="O21">
        <v>20210.21</v>
      </c>
      <c r="P21">
        <v>261.12</v>
      </c>
      <c r="Q21">
        <v>7963.68</v>
      </c>
      <c r="R21">
        <v>322.43</v>
      </c>
      <c r="S21">
        <v>167.86</v>
      </c>
      <c r="T21">
        <v>77421</v>
      </c>
      <c r="U21">
        <v>0.52</v>
      </c>
      <c r="V21">
        <v>0.83</v>
      </c>
      <c r="W21">
        <v>0.56999999999999995</v>
      </c>
      <c r="X21">
        <v>4.6900000000000004</v>
      </c>
      <c r="Y21">
        <v>2</v>
      </c>
      <c r="Z21">
        <v>10</v>
      </c>
    </row>
    <row r="22" spans="1:26" x14ac:dyDescent="0.25">
      <c r="A22">
        <v>0</v>
      </c>
      <c r="B22">
        <v>35</v>
      </c>
      <c r="C22" t="s">
        <v>34</v>
      </c>
      <c r="D22">
        <v>2.4773999999999998</v>
      </c>
      <c r="E22">
        <v>40.36</v>
      </c>
      <c r="F22">
        <v>34.53</v>
      </c>
      <c r="G22">
        <v>9.0500000000000007</v>
      </c>
      <c r="H22">
        <v>0.22</v>
      </c>
      <c r="I22">
        <v>229</v>
      </c>
      <c r="J22">
        <v>80.84</v>
      </c>
      <c r="K22">
        <v>35.1</v>
      </c>
      <c r="L22">
        <v>1</v>
      </c>
      <c r="M22">
        <v>0</v>
      </c>
      <c r="N22">
        <v>9.74</v>
      </c>
      <c r="O22">
        <v>10204.209999999999</v>
      </c>
      <c r="P22">
        <v>211.72</v>
      </c>
      <c r="Q22">
        <v>7966.69</v>
      </c>
      <c r="R22">
        <v>518.99</v>
      </c>
      <c r="S22">
        <v>167.86</v>
      </c>
      <c r="T22">
        <v>175062.41</v>
      </c>
      <c r="U22">
        <v>0.32</v>
      </c>
      <c r="V22">
        <v>0.68</v>
      </c>
      <c r="W22">
        <v>0.95</v>
      </c>
      <c r="X22">
        <v>10.67</v>
      </c>
      <c r="Y22">
        <v>2</v>
      </c>
      <c r="Z22">
        <v>10</v>
      </c>
    </row>
    <row r="23" spans="1:26" x14ac:dyDescent="0.25">
      <c r="A23">
        <v>0</v>
      </c>
      <c r="B23">
        <v>50</v>
      </c>
      <c r="C23" t="s">
        <v>34</v>
      </c>
      <c r="D23">
        <v>2.6215999999999999</v>
      </c>
      <c r="E23">
        <v>38.15</v>
      </c>
      <c r="F23">
        <v>32.18</v>
      </c>
      <c r="G23">
        <v>10.91</v>
      </c>
      <c r="H23">
        <v>0.16</v>
      </c>
      <c r="I23">
        <v>177</v>
      </c>
      <c r="J23">
        <v>107.41</v>
      </c>
      <c r="K23">
        <v>41.65</v>
      </c>
      <c r="L23">
        <v>1</v>
      </c>
      <c r="M23">
        <v>98</v>
      </c>
      <c r="N23">
        <v>14.77</v>
      </c>
      <c r="O23">
        <v>13481.73</v>
      </c>
      <c r="P23">
        <v>237.85</v>
      </c>
      <c r="Q23">
        <v>7965.89</v>
      </c>
      <c r="R23">
        <v>446.78</v>
      </c>
      <c r="S23">
        <v>167.86</v>
      </c>
      <c r="T23">
        <v>139217.98000000001</v>
      </c>
      <c r="U23">
        <v>0.38</v>
      </c>
      <c r="V23">
        <v>0.73</v>
      </c>
      <c r="W23">
        <v>0.66</v>
      </c>
      <c r="X23">
        <v>8.32</v>
      </c>
      <c r="Y23">
        <v>2</v>
      </c>
      <c r="Z23">
        <v>10</v>
      </c>
    </row>
    <row r="24" spans="1:26" x14ac:dyDescent="0.25">
      <c r="A24">
        <v>1</v>
      </c>
      <c r="B24">
        <v>50</v>
      </c>
      <c r="C24" t="s">
        <v>34</v>
      </c>
      <c r="D24">
        <v>2.7067000000000001</v>
      </c>
      <c r="E24">
        <v>36.94</v>
      </c>
      <c r="F24">
        <v>31.33</v>
      </c>
      <c r="G24">
        <v>11.68</v>
      </c>
      <c r="H24">
        <v>0.32</v>
      </c>
      <c r="I24">
        <v>161</v>
      </c>
      <c r="J24">
        <v>108.68</v>
      </c>
      <c r="K24">
        <v>41.65</v>
      </c>
      <c r="L24">
        <v>2</v>
      </c>
      <c r="M24">
        <v>0</v>
      </c>
      <c r="N24">
        <v>15.03</v>
      </c>
      <c r="O24">
        <v>13638.32</v>
      </c>
      <c r="P24">
        <v>227.91</v>
      </c>
      <c r="Q24">
        <v>7967.31</v>
      </c>
      <c r="R24">
        <v>414.12</v>
      </c>
      <c r="S24">
        <v>167.86</v>
      </c>
      <c r="T24">
        <v>122965.7</v>
      </c>
      <c r="U24">
        <v>0.41</v>
      </c>
      <c r="V24">
        <v>0.75</v>
      </c>
      <c r="W24">
        <v>0.74</v>
      </c>
      <c r="X24">
        <v>7.48</v>
      </c>
      <c r="Y24">
        <v>2</v>
      </c>
      <c r="Z24">
        <v>10</v>
      </c>
    </row>
    <row r="25" spans="1:26" x14ac:dyDescent="0.25">
      <c r="A25">
        <v>0</v>
      </c>
      <c r="B25">
        <v>25</v>
      </c>
      <c r="C25" t="s">
        <v>34</v>
      </c>
      <c r="D25">
        <v>2.2204999999999999</v>
      </c>
      <c r="E25">
        <v>45.04</v>
      </c>
      <c r="F25">
        <v>38.799999999999997</v>
      </c>
      <c r="G25">
        <v>7.27</v>
      </c>
      <c r="H25">
        <v>0.28000000000000003</v>
      </c>
      <c r="I25">
        <v>320</v>
      </c>
      <c r="J25">
        <v>61.76</v>
      </c>
      <c r="K25">
        <v>28.92</v>
      </c>
      <c r="L25">
        <v>1</v>
      </c>
      <c r="M25">
        <v>0</v>
      </c>
      <c r="N25">
        <v>6.84</v>
      </c>
      <c r="O25">
        <v>7851.41</v>
      </c>
      <c r="P25">
        <v>202.52</v>
      </c>
      <c r="Q25">
        <v>7970.19</v>
      </c>
      <c r="R25">
        <v>659.2</v>
      </c>
      <c r="S25">
        <v>167.86</v>
      </c>
      <c r="T25">
        <v>244712.23</v>
      </c>
      <c r="U25">
        <v>0.25</v>
      </c>
      <c r="V25">
        <v>0.61</v>
      </c>
      <c r="W25">
        <v>1.21</v>
      </c>
      <c r="X25">
        <v>14.93</v>
      </c>
      <c r="Y25">
        <v>2</v>
      </c>
      <c r="Z25">
        <v>10</v>
      </c>
    </row>
    <row r="26" spans="1:26" x14ac:dyDescent="0.25">
      <c r="A26">
        <v>0</v>
      </c>
      <c r="B26">
        <v>85</v>
      </c>
      <c r="C26" t="s">
        <v>34</v>
      </c>
      <c r="D26">
        <v>1.7625</v>
      </c>
      <c r="E26">
        <v>56.74</v>
      </c>
      <c r="F26">
        <v>42</v>
      </c>
      <c r="G26">
        <v>6.9</v>
      </c>
      <c r="H26">
        <v>0.11</v>
      </c>
      <c r="I26">
        <v>365</v>
      </c>
      <c r="J26">
        <v>167.88</v>
      </c>
      <c r="K26">
        <v>51.39</v>
      </c>
      <c r="L26">
        <v>1</v>
      </c>
      <c r="M26">
        <v>363</v>
      </c>
      <c r="N26">
        <v>30.49</v>
      </c>
      <c r="O26">
        <v>20939.59</v>
      </c>
      <c r="P26">
        <v>496.28</v>
      </c>
      <c r="Q26">
        <v>7967.29</v>
      </c>
      <c r="R26">
        <v>785.61</v>
      </c>
      <c r="S26">
        <v>167.86</v>
      </c>
      <c r="T26">
        <v>307691.77</v>
      </c>
      <c r="U26">
        <v>0.21</v>
      </c>
      <c r="V26">
        <v>0.56000000000000005</v>
      </c>
      <c r="W26">
        <v>0.85</v>
      </c>
      <c r="X26">
        <v>18.14</v>
      </c>
      <c r="Y26">
        <v>2</v>
      </c>
      <c r="Z26">
        <v>10</v>
      </c>
    </row>
    <row r="27" spans="1:26" x14ac:dyDescent="0.25">
      <c r="A27">
        <v>1</v>
      </c>
      <c r="B27">
        <v>85</v>
      </c>
      <c r="C27" t="s">
        <v>34</v>
      </c>
      <c r="D27">
        <v>2.9369000000000001</v>
      </c>
      <c r="E27">
        <v>34.049999999999997</v>
      </c>
      <c r="F27">
        <v>28.29</v>
      </c>
      <c r="G27">
        <v>16.97</v>
      </c>
      <c r="H27">
        <v>0.21</v>
      </c>
      <c r="I27">
        <v>100</v>
      </c>
      <c r="J27">
        <v>169.33</v>
      </c>
      <c r="K27">
        <v>51.39</v>
      </c>
      <c r="L27">
        <v>2</v>
      </c>
      <c r="M27">
        <v>47</v>
      </c>
      <c r="N27">
        <v>30.94</v>
      </c>
      <c r="O27">
        <v>21118.46</v>
      </c>
      <c r="P27">
        <v>269.08</v>
      </c>
      <c r="Q27">
        <v>7963.74</v>
      </c>
      <c r="R27">
        <v>315.63</v>
      </c>
      <c r="S27">
        <v>167.86</v>
      </c>
      <c r="T27">
        <v>74028.08</v>
      </c>
      <c r="U27">
        <v>0.53</v>
      </c>
      <c r="V27">
        <v>0.83</v>
      </c>
      <c r="W27">
        <v>0.5</v>
      </c>
      <c r="X27">
        <v>4.4400000000000004</v>
      </c>
      <c r="Y27">
        <v>2</v>
      </c>
      <c r="Z27">
        <v>10</v>
      </c>
    </row>
    <row r="28" spans="1:26" x14ac:dyDescent="0.25">
      <c r="A28">
        <v>2</v>
      </c>
      <c r="B28">
        <v>85</v>
      </c>
      <c r="C28" t="s">
        <v>34</v>
      </c>
      <c r="D28">
        <v>2.9588999999999999</v>
      </c>
      <c r="E28">
        <v>33.799999999999997</v>
      </c>
      <c r="F28">
        <v>28.2</v>
      </c>
      <c r="G28">
        <v>17.809999999999999</v>
      </c>
      <c r="H28">
        <v>0.31</v>
      </c>
      <c r="I28">
        <v>95</v>
      </c>
      <c r="J28">
        <v>170.79</v>
      </c>
      <c r="K28">
        <v>51.39</v>
      </c>
      <c r="L28">
        <v>3</v>
      </c>
      <c r="M28">
        <v>0</v>
      </c>
      <c r="N28">
        <v>31.4</v>
      </c>
      <c r="O28">
        <v>21297.94</v>
      </c>
      <c r="P28">
        <v>266.12</v>
      </c>
      <c r="Q28">
        <v>7964.31</v>
      </c>
      <c r="R28">
        <v>311.36</v>
      </c>
      <c r="S28">
        <v>167.86</v>
      </c>
      <c r="T28">
        <v>71916.03</v>
      </c>
      <c r="U28">
        <v>0.54</v>
      </c>
      <c r="V28">
        <v>0.84</v>
      </c>
      <c r="W28">
        <v>0.55000000000000004</v>
      </c>
      <c r="X28">
        <v>4.3600000000000003</v>
      </c>
      <c r="Y28">
        <v>2</v>
      </c>
      <c r="Z28">
        <v>10</v>
      </c>
    </row>
    <row r="29" spans="1:26" x14ac:dyDescent="0.25">
      <c r="A29">
        <v>0</v>
      </c>
      <c r="B29">
        <v>20</v>
      </c>
      <c r="C29" t="s">
        <v>34</v>
      </c>
      <c r="D29">
        <v>2.0369999999999999</v>
      </c>
      <c r="E29">
        <v>49.09</v>
      </c>
      <c r="F29">
        <v>42.47</v>
      </c>
      <c r="G29">
        <v>6.39</v>
      </c>
      <c r="H29">
        <v>0.34</v>
      </c>
      <c r="I29">
        <v>399</v>
      </c>
      <c r="J29">
        <v>51.33</v>
      </c>
      <c r="K29">
        <v>24.83</v>
      </c>
      <c r="L29">
        <v>1</v>
      </c>
      <c r="M29">
        <v>0</v>
      </c>
      <c r="N29">
        <v>5.51</v>
      </c>
      <c r="O29">
        <v>6564.78</v>
      </c>
      <c r="P29">
        <v>197.29</v>
      </c>
      <c r="Q29">
        <v>7970.29</v>
      </c>
      <c r="R29">
        <v>780.4</v>
      </c>
      <c r="S29">
        <v>167.86</v>
      </c>
      <c r="T29">
        <v>304918.59000000003</v>
      </c>
      <c r="U29">
        <v>0.22</v>
      </c>
      <c r="V29">
        <v>0.56000000000000005</v>
      </c>
      <c r="W29">
        <v>1.43</v>
      </c>
      <c r="X29">
        <v>18.61</v>
      </c>
      <c r="Y29">
        <v>2</v>
      </c>
      <c r="Z29">
        <v>10</v>
      </c>
    </row>
    <row r="30" spans="1:26" x14ac:dyDescent="0.25">
      <c r="A30">
        <v>0</v>
      </c>
      <c r="B30">
        <v>65</v>
      </c>
      <c r="C30" t="s">
        <v>34</v>
      </c>
      <c r="D30">
        <v>2.2218</v>
      </c>
      <c r="E30">
        <v>45.01</v>
      </c>
      <c r="F30">
        <v>35.99</v>
      </c>
      <c r="G30">
        <v>8.6</v>
      </c>
      <c r="H30">
        <v>0.13</v>
      </c>
      <c r="I30">
        <v>251</v>
      </c>
      <c r="J30">
        <v>133.21</v>
      </c>
      <c r="K30">
        <v>46.47</v>
      </c>
      <c r="L30">
        <v>1</v>
      </c>
      <c r="M30">
        <v>249</v>
      </c>
      <c r="N30">
        <v>20.75</v>
      </c>
      <c r="O30">
        <v>16663.419999999998</v>
      </c>
      <c r="P30">
        <v>343.3</v>
      </c>
      <c r="Q30">
        <v>7965.7</v>
      </c>
      <c r="R30">
        <v>580.36</v>
      </c>
      <c r="S30">
        <v>167.86</v>
      </c>
      <c r="T30">
        <v>205638.83</v>
      </c>
      <c r="U30">
        <v>0.28999999999999998</v>
      </c>
      <c r="V30">
        <v>0.66</v>
      </c>
      <c r="W30">
        <v>0.68</v>
      </c>
      <c r="X30">
        <v>12.14</v>
      </c>
      <c r="Y30">
        <v>2</v>
      </c>
      <c r="Z30">
        <v>10</v>
      </c>
    </row>
    <row r="31" spans="1:26" x14ac:dyDescent="0.25">
      <c r="A31">
        <v>1</v>
      </c>
      <c r="B31">
        <v>65</v>
      </c>
      <c r="C31" t="s">
        <v>34</v>
      </c>
      <c r="D31">
        <v>2.8448000000000002</v>
      </c>
      <c r="E31">
        <v>35.15</v>
      </c>
      <c r="F31">
        <v>29.6</v>
      </c>
      <c r="G31">
        <v>14.32</v>
      </c>
      <c r="H31">
        <v>0.26</v>
      </c>
      <c r="I31">
        <v>124</v>
      </c>
      <c r="J31">
        <v>134.55000000000001</v>
      </c>
      <c r="K31">
        <v>46.47</v>
      </c>
      <c r="L31">
        <v>2</v>
      </c>
      <c r="M31">
        <v>0</v>
      </c>
      <c r="N31">
        <v>21.09</v>
      </c>
      <c r="O31">
        <v>16828.84</v>
      </c>
      <c r="P31">
        <v>243.06</v>
      </c>
      <c r="Q31">
        <v>7965</v>
      </c>
      <c r="R31">
        <v>357.1</v>
      </c>
      <c r="S31">
        <v>167.86</v>
      </c>
      <c r="T31">
        <v>94641.59</v>
      </c>
      <c r="U31">
        <v>0.47</v>
      </c>
      <c r="V31">
        <v>0.8</v>
      </c>
      <c r="W31">
        <v>0.63</v>
      </c>
      <c r="X31">
        <v>5.75</v>
      </c>
      <c r="Y31">
        <v>2</v>
      </c>
      <c r="Z31">
        <v>10</v>
      </c>
    </row>
    <row r="32" spans="1:26" x14ac:dyDescent="0.25">
      <c r="A32">
        <v>0</v>
      </c>
      <c r="B32">
        <v>75</v>
      </c>
      <c r="C32" t="s">
        <v>34</v>
      </c>
      <c r="D32">
        <v>1.9807999999999999</v>
      </c>
      <c r="E32">
        <v>50.48</v>
      </c>
      <c r="F32">
        <v>38.86</v>
      </c>
      <c r="G32">
        <v>7.62</v>
      </c>
      <c r="H32">
        <v>0.12</v>
      </c>
      <c r="I32">
        <v>306</v>
      </c>
      <c r="J32">
        <v>150.44</v>
      </c>
      <c r="K32">
        <v>49.1</v>
      </c>
      <c r="L32">
        <v>1</v>
      </c>
      <c r="M32">
        <v>304</v>
      </c>
      <c r="N32">
        <v>25.34</v>
      </c>
      <c r="O32">
        <v>18787.759999999998</v>
      </c>
      <c r="P32">
        <v>417.32</v>
      </c>
      <c r="Q32">
        <v>7968.12</v>
      </c>
      <c r="R32">
        <v>678.59</v>
      </c>
      <c r="S32">
        <v>167.86</v>
      </c>
      <c r="T32">
        <v>254478.34</v>
      </c>
      <c r="U32">
        <v>0.25</v>
      </c>
      <c r="V32">
        <v>0.61</v>
      </c>
      <c r="W32">
        <v>0.75</v>
      </c>
      <c r="X32">
        <v>15</v>
      </c>
      <c r="Y32">
        <v>2</v>
      </c>
      <c r="Z32">
        <v>10</v>
      </c>
    </row>
    <row r="33" spans="1:26" x14ac:dyDescent="0.25">
      <c r="A33">
        <v>1</v>
      </c>
      <c r="B33">
        <v>75</v>
      </c>
      <c r="C33" t="s">
        <v>34</v>
      </c>
      <c r="D33">
        <v>2.9056000000000002</v>
      </c>
      <c r="E33">
        <v>34.42</v>
      </c>
      <c r="F33">
        <v>28.84</v>
      </c>
      <c r="G33">
        <v>16.02</v>
      </c>
      <c r="H33">
        <v>0.23</v>
      </c>
      <c r="I33">
        <v>108</v>
      </c>
      <c r="J33">
        <v>151.83000000000001</v>
      </c>
      <c r="K33">
        <v>49.1</v>
      </c>
      <c r="L33">
        <v>2</v>
      </c>
      <c r="M33">
        <v>1</v>
      </c>
      <c r="N33">
        <v>25.73</v>
      </c>
      <c r="O33">
        <v>18959.54</v>
      </c>
      <c r="P33">
        <v>253.67</v>
      </c>
      <c r="Q33">
        <v>7964.94</v>
      </c>
      <c r="R33">
        <v>332.29</v>
      </c>
      <c r="S33">
        <v>167.86</v>
      </c>
      <c r="T33">
        <v>82316.009999999995</v>
      </c>
      <c r="U33">
        <v>0.51</v>
      </c>
      <c r="V33">
        <v>0.82</v>
      </c>
      <c r="W33">
        <v>0.57999999999999996</v>
      </c>
      <c r="X33">
        <v>4.99</v>
      </c>
      <c r="Y33">
        <v>2</v>
      </c>
      <c r="Z33">
        <v>10</v>
      </c>
    </row>
    <row r="34" spans="1:26" x14ac:dyDescent="0.25">
      <c r="A34">
        <v>2</v>
      </c>
      <c r="B34">
        <v>75</v>
      </c>
      <c r="C34" t="s">
        <v>34</v>
      </c>
      <c r="D34">
        <v>2.9051</v>
      </c>
      <c r="E34">
        <v>34.42</v>
      </c>
      <c r="F34">
        <v>28.85</v>
      </c>
      <c r="G34">
        <v>16.03</v>
      </c>
      <c r="H34">
        <v>0.35</v>
      </c>
      <c r="I34">
        <v>108</v>
      </c>
      <c r="J34">
        <v>153.22999999999999</v>
      </c>
      <c r="K34">
        <v>49.1</v>
      </c>
      <c r="L34">
        <v>3</v>
      </c>
      <c r="M34">
        <v>0</v>
      </c>
      <c r="N34">
        <v>26.13</v>
      </c>
      <c r="O34">
        <v>19131.849999999999</v>
      </c>
      <c r="P34">
        <v>255.87</v>
      </c>
      <c r="Q34">
        <v>7964.94</v>
      </c>
      <c r="R34">
        <v>332.46</v>
      </c>
      <c r="S34">
        <v>167.86</v>
      </c>
      <c r="T34">
        <v>82401.7</v>
      </c>
      <c r="U34">
        <v>0.5</v>
      </c>
      <c r="V34">
        <v>0.82</v>
      </c>
      <c r="W34">
        <v>0.57999999999999996</v>
      </c>
      <c r="X34">
        <v>5</v>
      </c>
      <c r="Y34">
        <v>2</v>
      </c>
      <c r="Z34">
        <v>10</v>
      </c>
    </row>
    <row r="35" spans="1:26" x14ac:dyDescent="0.25">
      <c r="A35">
        <v>0</v>
      </c>
      <c r="B35">
        <v>95</v>
      </c>
      <c r="C35" t="s">
        <v>34</v>
      </c>
      <c r="D35">
        <v>1.5545</v>
      </c>
      <c r="E35">
        <v>64.33</v>
      </c>
      <c r="F35">
        <v>45.74</v>
      </c>
      <c r="G35">
        <v>6.34</v>
      </c>
      <c r="H35">
        <v>0.1</v>
      </c>
      <c r="I35">
        <v>433</v>
      </c>
      <c r="J35">
        <v>185.69</v>
      </c>
      <c r="K35">
        <v>53.44</v>
      </c>
      <c r="L35">
        <v>1</v>
      </c>
      <c r="M35">
        <v>431</v>
      </c>
      <c r="N35">
        <v>36.26</v>
      </c>
      <c r="O35">
        <v>23136.14</v>
      </c>
      <c r="P35">
        <v>587</v>
      </c>
      <c r="Q35">
        <v>7969.07</v>
      </c>
      <c r="R35">
        <v>913.63</v>
      </c>
      <c r="S35">
        <v>167.86</v>
      </c>
      <c r="T35">
        <v>371362.44</v>
      </c>
      <c r="U35">
        <v>0.18</v>
      </c>
      <c r="V35">
        <v>0.52</v>
      </c>
      <c r="W35">
        <v>0.96</v>
      </c>
      <c r="X35">
        <v>21.88</v>
      </c>
      <c r="Y35">
        <v>2</v>
      </c>
      <c r="Z35">
        <v>10</v>
      </c>
    </row>
    <row r="36" spans="1:26" x14ac:dyDescent="0.25">
      <c r="A36">
        <v>1</v>
      </c>
      <c r="B36">
        <v>95</v>
      </c>
      <c r="C36" t="s">
        <v>34</v>
      </c>
      <c r="D36">
        <v>2.8092999999999999</v>
      </c>
      <c r="E36">
        <v>35.6</v>
      </c>
      <c r="F36">
        <v>28.88</v>
      </c>
      <c r="G36">
        <v>15.2</v>
      </c>
      <c r="H36">
        <v>0.19</v>
      </c>
      <c r="I36">
        <v>114</v>
      </c>
      <c r="J36">
        <v>187.21</v>
      </c>
      <c r="K36">
        <v>53.44</v>
      </c>
      <c r="L36">
        <v>2</v>
      </c>
      <c r="M36">
        <v>109</v>
      </c>
      <c r="N36">
        <v>36.770000000000003</v>
      </c>
      <c r="O36">
        <v>23322.880000000001</v>
      </c>
      <c r="P36">
        <v>312.31</v>
      </c>
      <c r="Q36">
        <v>7963.95</v>
      </c>
      <c r="R36">
        <v>338.1</v>
      </c>
      <c r="S36">
        <v>167.86</v>
      </c>
      <c r="T36">
        <v>85192.13</v>
      </c>
      <c r="U36">
        <v>0.5</v>
      </c>
      <c r="V36">
        <v>0.82</v>
      </c>
      <c r="W36">
        <v>0.46</v>
      </c>
      <c r="X36">
        <v>5.04</v>
      </c>
      <c r="Y36">
        <v>2</v>
      </c>
      <c r="Z36">
        <v>10</v>
      </c>
    </row>
    <row r="37" spans="1:26" x14ac:dyDescent="0.25">
      <c r="A37">
        <v>2</v>
      </c>
      <c r="B37">
        <v>95</v>
      </c>
      <c r="C37" t="s">
        <v>34</v>
      </c>
      <c r="D37">
        <v>2.9782000000000002</v>
      </c>
      <c r="E37">
        <v>33.58</v>
      </c>
      <c r="F37">
        <v>27.95</v>
      </c>
      <c r="G37">
        <v>19.73</v>
      </c>
      <c r="H37">
        <v>0.28000000000000003</v>
      </c>
      <c r="I37">
        <v>85</v>
      </c>
      <c r="J37">
        <v>188.73</v>
      </c>
      <c r="K37">
        <v>53.44</v>
      </c>
      <c r="L37">
        <v>3</v>
      </c>
      <c r="M37">
        <v>0</v>
      </c>
      <c r="N37">
        <v>37.29</v>
      </c>
      <c r="O37">
        <v>23510.33</v>
      </c>
      <c r="P37">
        <v>278.95999999999998</v>
      </c>
      <c r="Q37">
        <v>7962.4</v>
      </c>
      <c r="R37">
        <v>301.87</v>
      </c>
      <c r="S37">
        <v>167.86</v>
      </c>
      <c r="T37">
        <v>67222.05</v>
      </c>
      <c r="U37">
        <v>0.56000000000000005</v>
      </c>
      <c r="V37">
        <v>0.84</v>
      </c>
      <c r="W37">
        <v>0.56999999999999995</v>
      </c>
      <c r="X37">
        <v>4.0999999999999996</v>
      </c>
      <c r="Y37">
        <v>2</v>
      </c>
      <c r="Z37">
        <v>10</v>
      </c>
    </row>
    <row r="38" spans="1:26" x14ac:dyDescent="0.25">
      <c r="A38">
        <v>0</v>
      </c>
      <c r="B38">
        <v>55</v>
      </c>
      <c r="C38" t="s">
        <v>34</v>
      </c>
      <c r="D38">
        <v>2.4994999999999998</v>
      </c>
      <c r="E38">
        <v>40.01</v>
      </c>
      <c r="F38">
        <v>33.22</v>
      </c>
      <c r="G38">
        <v>10.119999999999999</v>
      </c>
      <c r="H38">
        <v>0.15</v>
      </c>
      <c r="I38">
        <v>197</v>
      </c>
      <c r="J38">
        <v>116.05</v>
      </c>
      <c r="K38">
        <v>43.4</v>
      </c>
      <c r="L38">
        <v>1</v>
      </c>
      <c r="M38">
        <v>190</v>
      </c>
      <c r="N38">
        <v>16.649999999999999</v>
      </c>
      <c r="O38">
        <v>14546.17</v>
      </c>
      <c r="P38">
        <v>270.11</v>
      </c>
      <c r="Q38">
        <v>7965.44</v>
      </c>
      <c r="R38">
        <v>485.48</v>
      </c>
      <c r="S38">
        <v>167.86</v>
      </c>
      <c r="T38">
        <v>158466.31</v>
      </c>
      <c r="U38">
        <v>0.35</v>
      </c>
      <c r="V38">
        <v>0.71</v>
      </c>
      <c r="W38">
        <v>0.6</v>
      </c>
      <c r="X38">
        <v>9.36</v>
      </c>
      <c r="Y38">
        <v>2</v>
      </c>
      <c r="Z38">
        <v>10</v>
      </c>
    </row>
    <row r="39" spans="1:26" x14ac:dyDescent="0.25">
      <c r="A39">
        <v>1</v>
      </c>
      <c r="B39">
        <v>55</v>
      </c>
      <c r="C39" t="s">
        <v>34</v>
      </c>
      <c r="D39">
        <v>2.7637999999999998</v>
      </c>
      <c r="E39">
        <v>36.18</v>
      </c>
      <c r="F39">
        <v>30.61</v>
      </c>
      <c r="G39">
        <v>12.58</v>
      </c>
      <c r="H39">
        <v>0.3</v>
      </c>
      <c r="I39">
        <v>146</v>
      </c>
      <c r="J39">
        <v>117.34</v>
      </c>
      <c r="K39">
        <v>43.4</v>
      </c>
      <c r="L39">
        <v>2</v>
      </c>
      <c r="M39">
        <v>0</v>
      </c>
      <c r="N39">
        <v>16.940000000000001</v>
      </c>
      <c r="O39">
        <v>14705.49</v>
      </c>
      <c r="P39">
        <v>232.68</v>
      </c>
      <c r="Q39">
        <v>7965.91</v>
      </c>
      <c r="R39">
        <v>390.24</v>
      </c>
      <c r="S39">
        <v>167.86</v>
      </c>
      <c r="T39">
        <v>111100.21</v>
      </c>
      <c r="U39">
        <v>0.43</v>
      </c>
      <c r="V39">
        <v>0.77</v>
      </c>
      <c r="W39">
        <v>0.7</v>
      </c>
      <c r="X39">
        <v>6.76</v>
      </c>
      <c r="Y39">
        <v>2</v>
      </c>
      <c r="Z39">
        <v>10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C44"/>
  <sheetViews>
    <sheetView workbookViewId="0"/>
  </sheetViews>
  <sheetFormatPr defaultRowHeight="15" x14ac:dyDescent="0.25"/>
  <sheetData>
    <row r="1" spans="1:3" x14ac:dyDescent="0.25">
      <c r="A1" t="s">
        <v>35</v>
      </c>
    </row>
    <row r="2" spans="1:3" x14ac:dyDescent="0.25">
      <c r="A2" t="s">
        <v>36</v>
      </c>
    </row>
    <row r="3" spans="1:3" x14ac:dyDescent="0.25">
      <c r="A3" t="s">
        <v>37</v>
      </c>
    </row>
    <row r="6" spans="1:3" x14ac:dyDescent="0.25">
      <c r="A6" t="s">
        <v>38</v>
      </c>
      <c r="B6" t="s">
        <v>39</v>
      </c>
      <c r="C6" t="s">
        <v>40</v>
      </c>
    </row>
    <row r="7" spans="1:3" x14ac:dyDescent="0.25">
      <c r="A7" t="e">
        <f>INDEX(resultados!$A$2:$ZZ$39, 1, MATCH($B$1, resultados!$A$1:$ZZ$1, 0))</f>
        <v>#N/A</v>
      </c>
      <c r="B7" t="e">
        <f>INDEX(resultados!$A$2:$ZZ$39, 1, MATCH($B$2, resultados!$A$1:$ZZ$1, 0))</f>
        <v>#N/A</v>
      </c>
      <c r="C7" t="e">
        <f>INDEX(resultados!$A$2:$ZZ$39, 1, MATCH($B$3, resultados!$A$1:$ZZ$1, 0))</f>
        <v>#N/A</v>
      </c>
    </row>
    <row r="8" spans="1:3" x14ac:dyDescent="0.25">
      <c r="A8" t="e">
        <f>INDEX(resultados!$A$2:$ZZ$39, 2, MATCH($B$1, resultados!$A$1:$ZZ$1, 0))</f>
        <v>#N/A</v>
      </c>
      <c r="B8" t="e">
        <f>INDEX(resultados!$A$2:$ZZ$39, 2, MATCH($B$2, resultados!$A$1:$ZZ$1, 0))</f>
        <v>#N/A</v>
      </c>
      <c r="C8" t="e">
        <f>INDEX(resultados!$A$2:$ZZ$39, 2, MATCH($B$3, resultados!$A$1:$ZZ$1, 0))</f>
        <v>#N/A</v>
      </c>
    </row>
    <row r="9" spans="1:3" x14ac:dyDescent="0.25">
      <c r="A9" t="e">
        <f>INDEX(resultados!$A$2:$ZZ$39, 3, MATCH($B$1, resultados!$A$1:$ZZ$1, 0))</f>
        <v>#N/A</v>
      </c>
      <c r="B9" t="e">
        <f>INDEX(resultados!$A$2:$ZZ$39, 3, MATCH($B$2, resultados!$A$1:$ZZ$1, 0))</f>
        <v>#N/A</v>
      </c>
      <c r="C9" t="e">
        <f>INDEX(resultados!$A$2:$ZZ$39, 3, MATCH($B$3, resultados!$A$1:$ZZ$1, 0))</f>
        <v>#N/A</v>
      </c>
    </row>
    <row r="10" spans="1:3" x14ac:dyDescent="0.25">
      <c r="A10" t="e">
        <f>INDEX(resultados!$A$2:$ZZ$39, 4, MATCH($B$1, resultados!$A$1:$ZZ$1, 0))</f>
        <v>#N/A</v>
      </c>
      <c r="B10" t="e">
        <f>INDEX(resultados!$A$2:$ZZ$39, 4, MATCH($B$2, resultados!$A$1:$ZZ$1, 0))</f>
        <v>#N/A</v>
      </c>
      <c r="C10" t="e">
        <f>INDEX(resultados!$A$2:$ZZ$39, 4, MATCH($B$3, resultados!$A$1:$ZZ$1, 0))</f>
        <v>#N/A</v>
      </c>
    </row>
    <row r="11" spans="1:3" x14ac:dyDescent="0.25">
      <c r="A11" t="e">
        <f>INDEX(resultados!$A$2:$ZZ$39, 5, MATCH($B$1, resultados!$A$1:$ZZ$1, 0))</f>
        <v>#N/A</v>
      </c>
      <c r="B11" t="e">
        <f>INDEX(resultados!$A$2:$ZZ$39, 5, MATCH($B$2, resultados!$A$1:$ZZ$1, 0))</f>
        <v>#N/A</v>
      </c>
      <c r="C11" t="e">
        <f>INDEX(resultados!$A$2:$ZZ$39, 5, MATCH($B$3, resultados!$A$1:$ZZ$1, 0))</f>
        <v>#N/A</v>
      </c>
    </row>
    <row r="12" spans="1:3" x14ac:dyDescent="0.25">
      <c r="A12" t="e">
        <f>INDEX(resultados!$A$2:$ZZ$39, 6, MATCH($B$1, resultados!$A$1:$ZZ$1, 0))</f>
        <v>#N/A</v>
      </c>
      <c r="B12" t="e">
        <f>INDEX(resultados!$A$2:$ZZ$39, 6, MATCH($B$2, resultados!$A$1:$ZZ$1, 0))</f>
        <v>#N/A</v>
      </c>
      <c r="C12" t="e">
        <f>INDEX(resultados!$A$2:$ZZ$39, 6, MATCH($B$3, resultados!$A$1:$ZZ$1, 0))</f>
        <v>#N/A</v>
      </c>
    </row>
    <row r="13" spans="1:3" x14ac:dyDescent="0.25">
      <c r="A13" t="e">
        <f>INDEX(resultados!$A$2:$ZZ$39, 7, MATCH($B$1, resultados!$A$1:$ZZ$1, 0))</f>
        <v>#N/A</v>
      </c>
      <c r="B13" t="e">
        <f>INDEX(resultados!$A$2:$ZZ$39, 7, MATCH($B$2, resultados!$A$1:$ZZ$1, 0))</f>
        <v>#N/A</v>
      </c>
      <c r="C13" t="e">
        <f>INDEX(resultados!$A$2:$ZZ$39, 7, MATCH($B$3, resultados!$A$1:$ZZ$1, 0))</f>
        <v>#N/A</v>
      </c>
    </row>
    <row r="14" spans="1:3" x14ac:dyDescent="0.25">
      <c r="A14" t="e">
        <f>INDEX(resultados!$A$2:$ZZ$39, 8, MATCH($B$1, resultados!$A$1:$ZZ$1, 0))</f>
        <v>#N/A</v>
      </c>
      <c r="B14" t="e">
        <f>INDEX(resultados!$A$2:$ZZ$39, 8, MATCH($B$2, resultados!$A$1:$ZZ$1, 0))</f>
        <v>#N/A</v>
      </c>
      <c r="C14" t="e">
        <f>INDEX(resultados!$A$2:$ZZ$39, 8, MATCH($B$3, resultados!$A$1:$ZZ$1, 0))</f>
        <v>#N/A</v>
      </c>
    </row>
    <row r="15" spans="1:3" x14ac:dyDescent="0.25">
      <c r="A15" t="e">
        <f>INDEX(resultados!$A$2:$ZZ$39, 9, MATCH($B$1, resultados!$A$1:$ZZ$1, 0))</f>
        <v>#N/A</v>
      </c>
      <c r="B15" t="e">
        <f>INDEX(resultados!$A$2:$ZZ$39, 9, MATCH($B$2, resultados!$A$1:$ZZ$1, 0))</f>
        <v>#N/A</v>
      </c>
      <c r="C15" t="e">
        <f>INDEX(resultados!$A$2:$ZZ$39, 9, MATCH($B$3, resultados!$A$1:$ZZ$1, 0))</f>
        <v>#N/A</v>
      </c>
    </row>
    <row r="16" spans="1:3" x14ac:dyDescent="0.25">
      <c r="A16" t="e">
        <f>INDEX(resultados!$A$2:$ZZ$39, 10, MATCH($B$1, resultados!$A$1:$ZZ$1, 0))</f>
        <v>#N/A</v>
      </c>
      <c r="B16" t="e">
        <f>INDEX(resultados!$A$2:$ZZ$39, 10, MATCH($B$2, resultados!$A$1:$ZZ$1, 0))</f>
        <v>#N/A</v>
      </c>
      <c r="C16" t="e">
        <f>INDEX(resultados!$A$2:$ZZ$39, 10, MATCH($B$3, resultados!$A$1:$ZZ$1, 0))</f>
        <v>#N/A</v>
      </c>
    </row>
    <row r="17" spans="1:3" x14ac:dyDescent="0.25">
      <c r="A17" t="e">
        <f>INDEX(resultados!$A$2:$ZZ$39, 11, MATCH($B$1, resultados!$A$1:$ZZ$1, 0))</f>
        <v>#N/A</v>
      </c>
      <c r="B17" t="e">
        <f>INDEX(resultados!$A$2:$ZZ$39, 11, MATCH($B$2, resultados!$A$1:$ZZ$1, 0))</f>
        <v>#N/A</v>
      </c>
      <c r="C17" t="e">
        <f>INDEX(resultados!$A$2:$ZZ$39, 11, MATCH($B$3, resultados!$A$1:$ZZ$1, 0))</f>
        <v>#N/A</v>
      </c>
    </row>
    <row r="18" spans="1:3" x14ac:dyDescent="0.25">
      <c r="A18" t="e">
        <f>INDEX(resultados!$A$2:$ZZ$39, 12, MATCH($B$1, resultados!$A$1:$ZZ$1, 0))</f>
        <v>#N/A</v>
      </c>
      <c r="B18" t="e">
        <f>INDEX(resultados!$A$2:$ZZ$39, 12, MATCH($B$2, resultados!$A$1:$ZZ$1, 0))</f>
        <v>#N/A</v>
      </c>
      <c r="C18" t="e">
        <f>INDEX(resultados!$A$2:$ZZ$39, 12, MATCH($B$3, resultados!$A$1:$ZZ$1, 0))</f>
        <v>#N/A</v>
      </c>
    </row>
    <row r="19" spans="1:3" x14ac:dyDescent="0.25">
      <c r="A19" t="e">
        <f>INDEX(resultados!$A$2:$ZZ$39, 13, MATCH($B$1, resultados!$A$1:$ZZ$1, 0))</f>
        <v>#N/A</v>
      </c>
      <c r="B19" t="e">
        <f>INDEX(resultados!$A$2:$ZZ$39, 13, MATCH($B$2, resultados!$A$1:$ZZ$1, 0))</f>
        <v>#N/A</v>
      </c>
      <c r="C19" t="e">
        <f>INDEX(resultados!$A$2:$ZZ$39, 13, MATCH($B$3, resultados!$A$1:$ZZ$1, 0))</f>
        <v>#N/A</v>
      </c>
    </row>
    <row r="20" spans="1:3" x14ac:dyDescent="0.25">
      <c r="A20" t="e">
        <f>INDEX(resultados!$A$2:$ZZ$39, 14, MATCH($B$1, resultados!$A$1:$ZZ$1, 0))</f>
        <v>#N/A</v>
      </c>
      <c r="B20" t="e">
        <f>INDEX(resultados!$A$2:$ZZ$39, 14, MATCH($B$2, resultados!$A$1:$ZZ$1, 0))</f>
        <v>#N/A</v>
      </c>
      <c r="C20" t="e">
        <f>INDEX(resultados!$A$2:$ZZ$39, 14, MATCH($B$3, resultados!$A$1:$ZZ$1, 0))</f>
        <v>#N/A</v>
      </c>
    </row>
    <row r="21" spans="1:3" x14ac:dyDescent="0.25">
      <c r="A21" t="e">
        <f>INDEX(resultados!$A$2:$ZZ$39, 15, MATCH($B$1, resultados!$A$1:$ZZ$1, 0))</f>
        <v>#N/A</v>
      </c>
      <c r="B21" t="e">
        <f>INDEX(resultados!$A$2:$ZZ$39, 15, MATCH($B$2, resultados!$A$1:$ZZ$1, 0))</f>
        <v>#N/A</v>
      </c>
      <c r="C21" t="e">
        <f>INDEX(resultados!$A$2:$ZZ$39, 15, MATCH($B$3, resultados!$A$1:$ZZ$1, 0))</f>
        <v>#N/A</v>
      </c>
    </row>
    <row r="22" spans="1:3" x14ac:dyDescent="0.25">
      <c r="A22" t="e">
        <f>INDEX(resultados!$A$2:$ZZ$39, 16, MATCH($B$1, resultados!$A$1:$ZZ$1, 0))</f>
        <v>#N/A</v>
      </c>
      <c r="B22" t="e">
        <f>INDEX(resultados!$A$2:$ZZ$39, 16, MATCH($B$2, resultados!$A$1:$ZZ$1, 0))</f>
        <v>#N/A</v>
      </c>
      <c r="C22" t="e">
        <f>INDEX(resultados!$A$2:$ZZ$39, 16, MATCH($B$3, resultados!$A$1:$ZZ$1, 0))</f>
        <v>#N/A</v>
      </c>
    </row>
    <row r="23" spans="1:3" x14ac:dyDescent="0.25">
      <c r="A23" t="e">
        <f>INDEX(resultados!$A$2:$ZZ$39, 17, MATCH($B$1, resultados!$A$1:$ZZ$1, 0))</f>
        <v>#N/A</v>
      </c>
      <c r="B23" t="e">
        <f>INDEX(resultados!$A$2:$ZZ$39, 17, MATCH($B$2, resultados!$A$1:$ZZ$1, 0))</f>
        <v>#N/A</v>
      </c>
      <c r="C23" t="e">
        <f>INDEX(resultados!$A$2:$ZZ$39, 17, MATCH($B$3, resultados!$A$1:$ZZ$1, 0))</f>
        <v>#N/A</v>
      </c>
    </row>
    <row r="24" spans="1:3" x14ac:dyDescent="0.25">
      <c r="A24" t="e">
        <f>INDEX(resultados!$A$2:$ZZ$39, 18, MATCH($B$1, resultados!$A$1:$ZZ$1, 0))</f>
        <v>#N/A</v>
      </c>
      <c r="B24" t="e">
        <f>INDEX(resultados!$A$2:$ZZ$39, 18, MATCH($B$2, resultados!$A$1:$ZZ$1, 0))</f>
        <v>#N/A</v>
      </c>
      <c r="C24" t="e">
        <f>INDEX(resultados!$A$2:$ZZ$39, 18, MATCH($B$3, resultados!$A$1:$ZZ$1, 0))</f>
        <v>#N/A</v>
      </c>
    </row>
    <row r="25" spans="1:3" x14ac:dyDescent="0.25">
      <c r="A25" t="e">
        <f>INDEX(resultados!$A$2:$ZZ$39, 19, MATCH($B$1, resultados!$A$1:$ZZ$1, 0))</f>
        <v>#N/A</v>
      </c>
      <c r="B25" t="e">
        <f>INDEX(resultados!$A$2:$ZZ$39, 19, MATCH($B$2, resultados!$A$1:$ZZ$1, 0))</f>
        <v>#N/A</v>
      </c>
      <c r="C25" t="e">
        <f>INDEX(resultados!$A$2:$ZZ$39, 19, MATCH($B$3, resultados!$A$1:$ZZ$1, 0))</f>
        <v>#N/A</v>
      </c>
    </row>
    <row r="26" spans="1:3" x14ac:dyDescent="0.25">
      <c r="A26" t="e">
        <f>INDEX(resultados!$A$2:$ZZ$39, 20, MATCH($B$1, resultados!$A$1:$ZZ$1, 0))</f>
        <v>#N/A</v>
      </c>
      <c r="B26" t="e">
        <f>INDEX(resultados!$A$2:$ZZ$39, 20, MATCH($B$2, resultados!$A$1:$ZZ$1, 0))</f>
        <v>#N/A</v>
      </c>
      <c r="C26" t="e">
        <f>INDEX(resultados!$A$2:$ZZ$39, 20, MATCH($B$3, resultados!$A$1:$ZZ$1, 0))</f>
        <v>#N/A</v>
      </c>
    </row>
    <row r="27" spans="1:3" x14ac:dyDescent="0.25">
      <c r="A27" t="e">
        <f>INDEX(resultados!$A$2:$ZZ$39, 21, MATCH($B$1, resultados!$A$1:$ZZ$1, 0))</f>
        <v>#N/A</v>
      </c>
      <c r="B27" t="e">
        <f>INDEX(resultados!$A$2:$ZZ$39, 21, MATCH($B$2, resultados!$A$1:$ZZ$1, 0))</f>
        <v>#N/A</v>
      </c>
      <c r="C27" t="e">
        <f>INDEX(resultados!$A$2:$ZZ$39, 21, MATCH($B$3, resultados!$A$1:$ZZ$1, 0))</f>
        <v>#N/A</v>
      </c>
    </row>
    <row r="28" spans="1:3" x14ac:dyDescent="0.25">
      <c r="A28" t="e">
        <f>INDEX(resultados!$A$2:$ZZ$39, 22, MATCH($B$1, resultados!$A$1:$ZZ$1, 0))</f>
        <v>#N/A</v>
      </c>
      <c r="B28" t="e">
        <f>INDEX(resultados!$A$2:$ZZ$39, 22, MATCH($B$2, resultados!$A$1:$ZZ$1, 0))</f>
        <v>#N/A</v>
      </c>
      <c r="C28" t="e">
        <f>INDEX(resultados!$A$2:$ZZ$39, 22, MATCH($B$3, resultados!$A$1:$ZZ$1, 0))</f>
        <v>#N/A</v>
      </c>
    </row>
    <row r="29" spans="1:3" x14ac:dyDescent="0.25">
      <c r="A29" t="e">
        <f>INDEX(resultados!$A$2:$ZZ$39, 23, MATCH($B$1, resultados!$A$1:$ZZ$1, 0))</f>
        <v>#N/A</v>
      </c>
      <c r="B29" t="e">
        <f>INDEX(resultados!$A$2:$ZZ$39, 23, MATCH($B$2, resultados!$A$1:$ZZ$1, 0))</f>
        <v>#N/A</v>
      </c>
      <c r="C29" t="e">
        <f>INDEX(resultados!$A$2:$ZZ$39, 23, MATCH($B$3, resultados!$A$1:$ZZ$1, 0))</f>
        <v>#N/A</v>
      </c>
    </row>
    <row r="30" spans="1:3" x14ac:dyDescent="0.25">
      <c r="A30" t="e">
        <f>INDEX(resultados!$A$2:$ZZ$39, 24, MATCH($B$1, resultados!$A$1:$ZZ$1, 0))</f>
        <v>#N/A</v>
      </c>
      <c r="B30" t="e">
        <f>INDEX(resultados!$A$2:$ZZ$39, 24, MATCH($B$2, resultados!$A$1:$ZZ$1, 0))</f>
        <v>#N/A</v>
      </c>
      <c r="C30" t="e">
        <f>INDEX(resultados!$A$2:$ZZ$39, 24, MATCH($B$3, resultados!$A$1:$ZZ$1, 0))</f>
        <v>#N/A</v>
      </c>
    </row>
    <row r="31" spans="1:3" x14ac:dyDescent="0.25">
      <c r="A31" t="e">
        <f>INDEX(resultados!$A$2:$ZZ$39, 25, MATCH($B$1, resultados!$A$1:$ZZ$1, 0))</f>
        <v>#N/A</v>
      </c>
      <c r="B31" t="e">
        <f>INDEX(resultados!$A$2:$ZZ$39, 25, MATCH($B$2, resultados!$A$1:$ZZ$1, 0))</f>
        <v>#N/A</v>
      </c>
      <c r="C31" t="e">
        <f>INDEX(resultados!$A$2:$ZZ$39, 25, MATCH($B$3, resultados!$A$1:$ZZ$1, 0))</f>
        <v>#N/A</v>
      </c>
    </row>
    <row r="32" spans="1:3" x14ac:dyDescent="0.25">
      <c r="A32" t="e">
        <f>INDEX(resultados!$A$2:$ZZ$39, 26, MATCH($B$1, resultados!$A$1:$ZZ$1, 0))</f>
        <v>#N/A</v>
      </c>
      <c r="B32" t="e">
        <f>INDEX(resultados!$A$2:$ZZ$39, 26, MATCH($B$2, resultados!$A$1:$ZZ$1, 0))</f>
        <v>#N/A</v>
      </c>
      <c r="C32" t="e">
        <f>INDEX(resultados!$A$2:$ZZ$39, 26, MATCH($B$3, resultados!$A$1:$ZZ$1, 0))</f>
        <v>#N/A</v>
      </c>
    </row>
    <row r="33" spans="1:3" x14ac:dyDescent="0.25">
      <c r="A33" t="e">
        <f>INDEX(resultados!$A$2:$ZZ$39, 27, MATCH($B$1, resultados!$A$1:$ZZ$1, 0))</f>
        <v>#N/A</v>
      </c>
      <c r="B33" t="e">
        <f>INDEX(resultados!$A$2:$ZZ$39, 27, MATCH($B$2, resultados!$A$1:$ZZ$1, 0))</f>
        <v>#N/A</v>
      </c>
      <c r="C33" t="e">
        <f>INDEX(resultados!$A$2:$ZZ$39, 27, MATCH($B$3, resultados!$A$1:$ZZ$1, 0))</f>
        <v>#N/A</v>
      </c>
    </row>
    <row r="34" spans="1:3" x14ac:dyDescent="0.25">
      <c r="A34" t="e">
        <f>INDEX(resultados!$A$2:$ZZ$39, 28, MATCH($B$1, resultados!$A$1:$ZZ$1, 0))</f>
        <v>#N/A</v>
      </c>
      <c r="B34" t="e">
        <f>INDEX(resultados!$A$2:$ZZ$39, 28, MATCH($B$2, resultados!$A$1:$ZZ$1, 0))</f>
        <v>#N/A</v>
      </c>
      <c r="C34" t="e">
        <f>INDEX(resultados!$A$2:$ZZ$39, 28, MATCH($B$3, resultados!$A$1:$ZZ$1, 0))</f>
        <v>#N/A</v>
      </c>
    </row>
    <row r="35" spans="1:3" x14ac:dyDescent="0.25">
      <c r="A35" t="e">
        <f>INDEX(resultados!$A$2:$ZZ$39, 29, MATCH($B$1, resultados!$A$1:$ZZ$1, 0))</f>
        <v>#N/A</v>
      </c>
      <c r="B35" t="e">
        <f>INDEX(resultados!$A$2:$ZZ$39, 29, MATCH($B$2, resultados!$A$1:$ZZ$1, 0))</f>
        <v>#N/A</v>
      </c>
      <c r="C35" t="e">
        <f>INDEX(resultados!$A$2:$ZZ$39, 29, MATCH($B$3, resultados!$A$1:$ZZ$1, 0))</f>
        <v>#N/A</v>
      </c>
    </row>
    <row r="36" spans="1:3" x14ac:dyDescent="0.25">
      <c r="A36" t="e">
        <f>INDEX(resultados!$A$2:$ZZ$39, 30, MATCH($B$1, resultados!$A$1:$ZZ$1, 0))</f>
        <v>#N/A</v>
      </c>
      <c r="B36" t="e">
        <f>INDEX(resultados!$A$2:$ZZ$39, 30, MATCH($B$2, resultados!$A$1:$ZZ$1, 0))</f>
        <v>#N/A</v>
      </c>
      <c r="C36" t="e">
        <f>INDEX(resultados!$A$2:$ZZ$39, 30, MATCH($B$3, resultados!$A$1:$ZZ$1, 0))</f>
        <v>#N/A</v>
      </c>
    </row>
    <row r="37" spans="1:3" x14ac:dyDescent="0.25">
      <c r="A37" t="e">
        <f>INDEX(resultados!$A$2:$ZZ$39, 31, MATCH($B$1, resultados!$A$1:$ZZ$1, 0))</f>
        <v>#N/A</v>
      </c>
      <c r="B37" t="e">
        <f>INDEX(resultados!$A$2:$ZZ$39, 31, MATCH($B$2, resultados!$A$1:$ZZ$1, 0))</f>
        <v>#N/A</v>
      </c>
      <c r="C37" t="e">
        <f>INDEX(resultados!$A$2:$ZZ$39, 31, MATCH($B$3, resultados!$A$1:$ZZ$1, 0))</f>
        <v>#N/A</v>
      </c>
    </row>
    <row r="38" spans="1:3" x14ac:dyDescent="0.25">
      <c r="A38" t="e">
        <f>INDEX(resultados!$A$2:$ZZ$39, 32, MATCH($B$1, resultados!$A$1:$ZZ$1, 0))</f>
        <v>#N/A</v>
      </c>
      <c r="B38" t="e">
        <f>INDEX(resultados!$A$2:$ZZ$39, 32, MATCH($B$2, resultados!$A$1:$ZZ$1, 0))</f>
        <v>#N/A</v>
      </c>
      <c r="C38" t="e">
        <f>INDEX(resultados!$A$2:$ZZ$39, 32, MATCH($B$3, resultados!$A$1:$ZZ$1, 0))</f>
        <v>#N/A</v>
      </c>
    </row>
    <row r="39" spans="1:3" x14ac:dyDescent="0.25">
      <c r="A39" t="e">
        <f>INDEX(resultados!$A$2:$ZZ$39, 33, MATCH($B$1, resultados!$A$1:$ZZ$1, 0))</f>
        <v>#N/A</v>
      </c>
      <c r="B39" t="e">
        <f>INDEX(resultados!$A$2:$ZZ$39, 33, MATCH($B$2, resultados!$A$1:$ZZ$1, 0))</f>
        <v>#N/A</v>
      </c>
      <c r="C39" t="e">
        <f>INDEX(resultados!$A$2:$ZZ$39, 33, MATCH($B$3, resultados!$A$1:$ZZ$1, 0))</f>
        <v>#N/A</v>
      </c>
    </row>
    <row r="40" spans="1:3" x14ac:dyDescent="0.25">
      <c r="A40" t="e">
        <f>INDEX(resultados!$A$2:$ZZ$39, 34, MATCH($B$1, resultados!$A$1:$ZZ$1, 0))</f>
        <v>#N/A</v>
      </c>
      <c r="B40" t="e">
        <f>INDEX(resultados!$A$2:$ZZ$39, 34, MATCH($B$2, resultados!$A$1:$ZZ$1, 0))</f>
        <v>#N/A</v>
      </c>
      <c r="C40" t="e">
        <f>INDEX(resultados!$A$2:$ZZ$39, 34, MATCH($B$3, resultados!$A$1:$ZZ$1, 0))</f>
        <v>#N/A</v>
      </c>
    </row>
    <row r="41" spans="1:3" x14ac:dyDescent="0.25">
      <c r="A41" t="e">
        <f>INDEX(resultados!$A$2:$ZZ$39, 35, MATCH($B$1, resultados!$A$1:$ZZ$1, 0))</f>
        <v>#N/A</v>
      </c>
      <c r="B41" t="e">
        <f>INDEX(resultados!$A$2:$ZZ$39, 35, MATCH($B$2, resultados!$A$1:$ZZ$1, 0))</f>
        <v>#N/A</v>
      </c>
      <c r="C41" t="e">
        <f>INDEX(resultados!$A$2:$ZZ$39, 35, MATCH($B$3, resultados!$A$1:$ZZ$1, 0))</f>
        <v>#N/A</v>
      </c>
    </row>
    <row r="42" spans="1:3" x14ac:dyDescent="0.25">
      <c r="A42" t="e">
        <f>INDEX(resultados!$A$2:$ZZ$39, 36, MATCH($B$1, resultados!$A$1:$ZZ$1, 0))</f>
        <v>#N/A</v>
      </c>
      <c r="B42" t="e">
        <f>INDEX(resultados!$A$2:$ZZ$39, 36, MATCH($B$2, resultados!$A$1:$ZZ$1, 0))</f>
        <v>#N/A</v>
      </c>
      <c r="C42" t="e">
        <f>INDEX(resultados!$A$2:$ZZ$39, 36, MATCH($B$3, resultados!$A$1:$ZZ$1, 0))</f>
        <v>#N/A</v>
      </c>
    </row>
    <row r="43" spans="1:3" x14ac:dyDescent="0.25">
      <c r="A43" t="e">
        <f>INDEX(resultados!$A$2:$ZZ$39, 37, MATCH($B$1, resultados!$A$1:$ZZ$1, 0))</f>
        <v>#N/A</v>
      </c>
      <c r="B43" t="e">
        <f>INDEX(resultados!$A$2:$ZZ$39, 37, MATCH($B$2, resultados!$A$1:$ZZ$1, 0))</f>
        <v>#N/A</v>
      </c>
      <c r="C43" t="e">
        <f>INDEX(resultados!$A$2:$ZZ$39, 37, MATCH($B$3, resultados!$A$1:$ZZ$1, 0))</f>
        <v>#N/A</v>
      </c>
    </row>
    <row r="44" spans="1:3" x14ac:dyDescent="0.25">
      <c r="A44" t="e">
        <f>INDEX(resultados!$A$2:$ZZ$39, 38, MATCH($B$1, resultados!$A$1:$ZZ$1, 0))</f>
        <v>#N/A</v>
      </c>
      <c r="B44" t="e">
        <f>INDEX(resultados!$A$2:$ZZ$39, 38, MATCH($B$2, resultados!$A$1:$ZZ$1, 0))</f>
        <v>#N/A</v>
      </c>
      <c r="C44" t="e">
        <f>INDEX(resultados!$A$2:$ZZ$39, 38, MATCH($B$3, resultados!$A$1:$ZZ$1, 0))</f>
        <v>#N/A</v>
      </c>
    </row>
  </sheetData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400-000000000000}">
          <x14:formula1>
            <xm:f>hidden!$A$1:$A$26</xm:f>
          </x14:formula1>
          <xm:sqref>B1:B3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26"/>
  <sheetViews>
    <sheetView workbookViewId="0"/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9</v>
      </c>
    </row>
    <row r="11" spans="1:1" x14ac:dyDescent="0.25">
      <c r="A11" t="s">
        <v>10</v>
      </c>
    </row>
    <row r="12" spans="1:1" x14ac:dyDescent="0.25">
      <c r="A12" t="s">
        <v>11</v>
      </c>
    </row>
    <row r="13" spans="1:1" x14ac:dyDescent="0.25">
      <c r="A13" t="s">
        <v>12</v>
      </c>
    </row>
    <row r="14" spans="1:1" x14ac:dyDescent="0.25">
      <c r="A14" t="s">
        <v>13</v>
      </c>
    </row>
    <row r="15" spans="1:1" x14ac:dyDescent="0.25">
      <c r="A15" t="s">
        <v>14</v>
      </c>
    </row>
    <row r="16" spans="1:1" x14ac:dyDescent="0.25">
      <c r="A16" t="s">
        <v>15</v>
      </c>
    </row>
    <row r="17" spans="1:1" x14ac:dyDescent="0.25">
      <c r="A17" t="s">
        <v>16</v>
      </c>
    </row>
    <row r="18" spans="1:1" x14ac:dyDescent="0.25">
      <c r="A18" t="s">
        <v>17</v>
      </c>
    </row>
    <row r="19" spans="1:1" x14ac:dyDescent="0.25">
      <c r="A19" t="s">
        <v>18</v>
      </c>
    </row>
    <row r="20" spans="1:1" x14ac:dyDescent="0.25">
      <c r="A20" t="s">
        <v>19</v>
      </c>
    </row>
    <row r="21" spans="1:1" x14ac:dyDescent="0.25">
      <c r="A21" t="s">
        <v>20</v>
      </c>
    </row>
    <row r="22" spans="1:1" x14ac:dyDescent="0.25">
      <c r="A22" t="s">
        <v>21</v>
      </c>
    </row>
    <row r="23" spans="1:1" x14ac:dyDescent="0.25">
      <c r="A23" t="s">
        <v>22</v>
      </c>
    </row>
    <row r="24" spans="1:1" x14ac:dyDescent="0.25">
      <c r="A24" t="s">
        <v>23</v>
      </c>
    </row>
    <row r="25" spans="1:1" x14ac:dyDescent="0.25">
      <c r="A25" t="s">
        <v>24</v>
      </c>
    </row>
    <row r="26" spans="1:1" x14ac:dyDescent="0.25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3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40</v>
      </c>
      <c r="C2" t="s">
        <v>34</v>
      </c>
      <c r="D2">
        <v>2.5670000000000002</v>
      </c>
      <c r="E2">
        <v>38.96</v>
      </c>
      <c r="F2">
        <v>33.22</v>
      </c>
      <c r="G2">
        <v>9.92</v>
      </c>
      <c r="H2">
        <v>0.2</v>
      </c>
      <c r="I2">
        <v>201</v>
      </c>
      <c r="J2">
        <v>89.87</v>
      </c>
      <c r="K2">
        <v>37.549999999999997</v>
      </c>
      <c r="L2">
        <v>1</v>
      </c>
      <c r="M2">
        <v>1</v>
      </c>
      <c r="N2">
        <v>11.32</v>
      </c>
      <c r="O2">
        <v>11317.98</v>
      </c>
      <c r="P2">
        <v>216.52</v>
      </c>
      <c r="Q2">
        <v>7966.75</v>
      </c>
      <c r="R2">
        <v>476.2</v>
      </c>
      <c r="S2">
        <v>167.86</v>
      </c>
      <c r="T2">
        <v>153808.28</v>
      </c>
      <c r="U2">
        <v>0.35</v>
      </c>
      <c r="V2">
        <v>0.71</v>
      </c>
      <c r="W2">
        <v>0.86</v>
      </c>
      <c r="X2">
        <v>9.3699999999999992</v>
      </c>
      <c r="Y2">
        <v>2</v>
      </c>
      <c r="Z2">
        <v>10</v>
      </c>
      <c r="AA2">
        <v>189.15155885573469</v>
      </c>
      <c r="AB2">
        <v>258.80550760412939</v>
      </c>
      <c r="AC2">
        <v>234.10547319427809</v>
      </c>
      <c r="AD2">
        <v>189151.55885573459</v>
      </c>
      <c r="AE2">
        <v>258805.50760412941</v>
      </c>
      <c r="AF2">
        <v>4.2539086697591076E-6</v>
      </c>
      <c r="AG2">
        <v>9</v>
      </c>
      <c r="AH2">
        <v>234105.47319427799</v>
      </c>
    </row>
    <row r="3" spans="1:34" x14ac:dyDescent="0.25">
      <c r="A3">
        <v>1</v>
      </c>
      <c r="B3">
        <v>40</v>
      </c>
      <c r="C3" t="s">
        <v>34</v>
      </c>
      <c r="D3">
        <v>2.5729000000000002</v>
      </c>
      <c r="E3">
        <v>38.869999999999997</v>
      </c>
      <c r="F3">
        <v>33.15</v>
      </c>
      <c r="G3">
        <v>9.94</v>
      </c>
      <c r="H3">
        <v>0.39</v>
      </c>
      <c r="I3">
        <v>200</v>
      </c>
      <c r="J3">
        <v>91.1</v>
      </c>
      <c r="K3">
        <v>37.549999999999997</v>
      </c>
      <c r="L3">
        <v>2</v>
      </c>
      <c r="M3">
        <v>0</v>
      </c>
      <c r="N3">
        <v>11.54</v>
      </c>
      <c r="O3">
        <v>11468.97</v>
      </c>
      <c r="P3">
        <v>218.57</v>
      </c>
      <c r="Q3">
        <v>7966.75</v>
      </c>
      <c r="R3">
        <v>473.73</v>
      </c>
      <c r="S3">
        <v>167.86</v>
      </c>
      <c r="T3">
        <v>152576.35</v>
      </c>
      <c r="U3">
        <v>0.35</v>
      </c>
      <c r="V3">
        <v>0.71</v>
      </c>
      <c r="W3">
        <v>0.86</v>
      </c>
      <c r="X3">
        <v>9.2899999999999991</v>
      </c>
      <c r="Y3">
        <v>2</v>
      </c>
      <c r="Z3">
        <v>10</v>
      </c>
      <c r="AA3">
        <v>189.48896515779191</v>
      </c>
      <c r="AB3">
        <v>259.26716179191948</v>
      </c>
      <c r="AC3">
        <v>234.52306775432129</v>
      </c>
      <c r="AD3">
        <v>189488.96515779191</v>
      </c>
      <c r="AE3">
        <v>259267.1617919195</v>
      </c>
      <c r="AF3">
        <v>4.2636858653771764E-6</v>
      </c>
      <c r="AG3">
        <v>9</v>
      </c>
      <c r="AH3">
        <v>234523.0677543213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H2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30</v>
      </c>
      <c r="C2" t="s">
        <v>34</v>
      </c>
      <c r="D2">
        <v>2.3616000000000001</v>
      </c>
      <c r="E2">
        <v>42.34</v>
      </c>
      <c r="F2">
        <v>36.35</v>
      </c>
      <c r="G2">
        <v>8.17</v>
      </c>
      <c r="H2">
        <v>0.24</v>
      </c>
      <c r="I2">
        <v>267</v>
      </c>
      <c r="J2">
        <v>71.52</v>
      </c>
      <c r="K2">
        <v>32.270000000000003</v>
      </c>
      <c r="L2">
        <v>1</v>
      </c>
      <c r="M2">
        <v>0</v>
      </c>
      <c r="N2">
        <v>8.25</v>
      </c>
      <c r="O2">
        <v>9054.6</v>
      </c>
      <c r="P2">
        <v>207.24</v>
      </c>
      <c r="Q2">
        <v>7967.66</v>
      </c>
      <c r="R2">
        <v>579.29</v>
      </c>
      <c r="S2">
        <v>167.86</v>
      </c>
      <c r="T2">
        <v>205021.91</v>
      </c>
      <c r="U2">
        <v>0.28999999999999998</v>
      </c>
      <c r="V2">
        <v>0.65</v>
      </c>
      <c r="W2">
        <v>1.05</v>
      </c>
      <c r="X2">
        <v>12.49</v>
      </c>
      <c r="Y2">
        <v>2</v>
      </c>
      <c r="Z2">
        <v>10</v>
      </c>
      <c r="AA2">
        <v>192.93431134641949</v>
      </c>
      <c r="AB2">
        <v>263.98123644514362</v>
      </c>
      <c r="AC2">
        <v>238.78723773888851</v>
      </c>
      <c r="AD2">
        <v>192934.3113464195</v>
      </c>
      <c r="AE2">
        <v>263981.23644514359</v>
      </c>
      <c r="AF2">
        <v>4.048366281852105E-6</v>
      </c>
      <c r="AG2">
        <v>9</v>
      </c>
      <c r="AH2">
        <v>238787.23773888851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H2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15</v>
      </c>
      <c r="C2" t="s">
        <v>34</v>
      </c>
      <c r="D2">
        <v>1.7773000000000001</v>
      </c>
      <c r="E2">
        <v>56.26</v>
      </c>
      <c r="F2">
        <v>48.67</v>
      </c>
      <c r="G2">
        <v>5.5</v>
      </c>
      <c r="H2">
        <v>0.43</v>
      </c>
      <c r="I2">
        <v>531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190.77</v>
      </c>
      <c r="Q2">
        <v>7972.53</v>
      </c>
      <c r="R2">
        <v>983.61</v>
      </c>
      <c r="S2">
        <v>167.86</v>
      </c>
      <c r="T2">
        <v>405864.16</v>
      </c>
      <c r="U2">
        <v>0.17</v>
      </c>
      <c r="V2">
        <v>0.49</v>
      </c>
      <c r="W2">
        <v>1.83</v>
      </c>
      <c r="X2">
        <v>24.8</v>
      </c>
      <c r="Y2">
        <v>2</v>
      </c>
      <c r="Z2">
        <v>10</v>
      </c>
      <c r="AA2">
        <v>244.35777157725079</v>
      </c>
      <c r="AB2">
        <v>334.34108337588441</v>
      </c>
      <c r="AC2">
        <v>302.43203962924707</v>
      </c>
      <c r="AD2">
        <v>244357.77157725079</v>
      </c>
      <c r="AE2">
        <v>334341.08337588439</v>
      </c>
      <c r="AF2">
        <v>3.2700724384480749E-6</v>
      </c>
      <c r="AG2">
        <v>12</v>
      </c>
      <c r="AH2">
        <v>302432.03962924721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H3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70</v>
      </c>
      <c r="C2" t="s">
        <v>34</v>
      </c>
      <c r="D2">
        <v>2.0994999999999999</v>
      </c>
      <c r="E2">
        <v>47.63</v>
      </c>
      <c r="F2">
        <v>37.369999999999997</v>
      </c>
      <c r="G2">
        <v>8.07</v>
      </c>
      <c r="H2">
        <v>0.12</v>
      </c>
      <c r="I2">
        <v>278</v>
      </c>
      <c r="J2">
        <v>141.81</v>
      </c>
      <c r="K2">
        <v>47.83</v>
      </c>
      <c r="L2">
        <v>1</v>
      </c>
      <c r="M2">
        <v>276</v>
      </c>
      <c r="N2">
        <v>22.98</v>
      </c>
      <c r="O2">
        <v>17723.39</v>
      </c>
      <c r="P2">
        <v>379.56</v>
      </c>
      <c r="Q2">
        <v>7967.06</v>
      </c>
      <c r="R2">
        <v>627.53</v>
      </c>
      <c r="S2">
        <v>167.86</v>
      </c>
      <c r="T2">
        <v>229088.35</v>
      </c>
      <c r="U2">
        <v>0.27</v>
      </c>
      <c r="V2">
        <v>0.63</v>
      </c>
      <c r="W2">
        <v>0.72</v>
      </c>
      <c r="X2">
        <v>13.51</v>
      </c>
      <c r="Y2">
        <v>2</v>
      </c>
      <c r="Z2">
        <v>10</v>
      </c>
      <c r="AA2">
        <v>316.39911036161698</v>
      </c>
      <c r="AB2">
        <v>432.91122134036988</v>
      </c>
      <c r="AC2">
        <v>391.59478197035952</v>
      </c>
      <c r="AD2">
        <v>316399.110361617</v>
      </c>
      <c r="AE2">
        <v>432911.2213403699</v>
      </c>
      <c r="AF2">
        <v>3.230495083810909E-6</v>
      </c>
      <c r="AG2">
        <v>10</v>
      </c>
      <c r="AH2">
        <v>391594.7819703595</v>
      </c>
    </row>
    <row r="3" spans="1:34" x14ac:dyDescent="0.25">
      <c r="A3">
        <v>1</v>
      </c>
      <c r="B3">
        <v>70</v>
      </c>
      <c r="C3" t="s">
        <v>34</v>
      </c>
      <c r="D3">
        <v>2.8782999999999999</v>
      </c>
      <c r="E3">
        <v>34.74</v>
      </c>
      <c r="F3">
        <v>29.19</v>
      </c>
      <c r="G3">
        <v>15.23</v>
      </c>
      <c r="H3">
        <v>0.25</v>
      </c>
      <c r="I3">
        <v>115</v>
      </c>
      <c r="J3">
        <v>143.16999999999999</v>
      </c>
      <c r="K3">
        <v>47.83</v>
      </c>
      <c r="L3">
        <v>2</v>
      </c>
      <c r="M3">
        <v>0</v>
      </c>
      <c r="N3">
        <v>23.34</v>
      </c>
      <c r="O3">
        <v>17891.86</v>
      </c>
      <c r="P3">
        <v>248.2</v>
      </c>
      <c r="Q3">
        <v>7963.66</v>
      </c>
      <c r="R3">
        <v>343.91</v>
      </c>
      <c r="S3">
        <v>167.86</v>
      </c>
      <c r="T3">
        <v>88093</v>
      </c>
      <c r="U3">
        <v>0.49</v>
      </c>
      <c r="V3">
        <v>0.81</v>
      </c>
      <c r="W3">
        <v>0.61</v>
      </c>
      <c r="X3">
        <v>5.34</v>
      </c>
      <c r="Y3">
        <v>2</v>
      </c>
      <c r="Z3">
        <v>10</v>
      </c>
      <c r="AA3">
        <v>185.59551291049931</v>
      </c>
      <c r="AB3">
        <v>253.93996866018591</v>
      </c>
      <c r="AC3">
        <v>229.70429445831621</v>
      </c>
      <c r="AD3">
        <v>185595.5129104993</v>
      </c>
      <c r="AE3">
        <v>253939.9686601859</v>
      </c>
      <c r="AF3">
        <v>4.4288325790583186E-6</v>
      </c>
      <c r="AG3">
        <v>8</v>
      </c>
      <c r="AH3">
        <v>229704.2944583162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H4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90</v>
      </c>
      <c r="C2" t="s">
        <v>34</v>
      </c>
      <c r="D2">
        <v>1.6564000000000001</v>
      </c>
      <c r="E2">
        <v>60.37</v>
      </c>
      <c r="F2">
        <v>43.8</v>
      </c>
      <c r="G2">
        <v>6.6</v>
      </c>
      <c r="H2">
        <v>0.1</v>
      </c>
      <c r="I2">
        <v>398</v>
      </c>
      <c r="J2">
        <v>176.73</v>
      </c>
      <c r="K2">
        <v>52.44</v>
      </c>
      <c r="L2">
        <v>1</v>
      </c>
      <c r="M2">
        <v>396</v>
      </c>
      <c r="N2">
        <v>33.29</v>
      </c>
      <c r="O2">
        <v>22031.19</v>
      </c>
      <c r="P2">
        <v>540.22</v>
      </c>
      <c r="Q2">
        <v>7968.41</v>
      </c>
      <c r="R2">
        <v>847.18</v>
      </c>
      <c r="S2">
        <v>167.86</v>
      </c>
      <c r="T2">
        <v>338311.4</v>
      </c>
      <c r="U2">
        <v>0.2</v>
      </c>
      <c r="V2">
        <v>0.54</v>
      </c>
      <c r="W2">
        <v>0.91</v>
      </c>
      <c r="X2">
        <v>19.940000000000001</v>
      </c>
      <c r="Y2">
        <v>2</v>
      </c>
      <c r="Z2">
        <v>10</v>
      </c>
      <c r="AA2">
        <v>518.59230848356731</v>
      </c>
      <c r="AB2">
        <v>709.56087514517196</v>
      </c>
      <c r="AC2">
        <v>641.84138109625894</v>
      </c>
      <c r="AD2">
        <v>518592.30848356732</v>
      </c>
      <c r="AE2">
        <v>709560.875145172</v>
      </c>
      <c r="AF2">
        <v>2.456006774715972E-6</v>
      </c>
      <c r="AG2">
        <v>13</v>
      </c>
      <c r="AH2">
        <v>641841.38109625899</v>
      </c>
    </row>
    <row r="3" spans="1:34" x14ac:dyDescent="0.25">
      <c r="A3">
        <v>1</v>
      </c>
      <c r="B3">
        <v>90</v>
      </c>
      <c r="C3" t="s">
        <v>34</v>
      </c>
      <c r="D3">
        <v>2.8942000000000001</v>
      </c>
      <c r="E3">
        <v>34.549999999999997</v>
      </c>
      <c r="F3">
        <v>28.4</v>
      </c>
      <c r="G3">
        <v>16.23</v>
      </c>
      <c r="H3">
        <v>0.2</v>
      </c>
      <c r="I3">
        <v>105</v>
      </c>
      <c r="J3">
        <v>178.21</v>
      </c>
      <c r="K3">
        <v>52.44</v>
      </c>
      <c r="L3">
        <v>2</v>
      </c>
      <c r="M3">
        <v>89</v>
      </c>
      <c r="N3">
        <v>33.770000000000003</v>
      </c>
      <c r="O3">
        <v>22213.89</v>
      </c>
      <c r="P3">
        <v>287.33999999999997</v>
      </c>
      <c r="Q3">
        <v>7963.83</v>
      </c>
      <c r="R3">
        <v>321.01</v>
      </c>
      <c r="S3">
        <v>167.86</v>
      </c>
      <c r="T3">
        <v>76691.83</v>
      </c>
      <c r="U3">
        <v>0.52</v>
      </c>
      <c r="V3">
        <v>0.83</v>
      </c>
      <c r="W3">
        <v>0.46</v>
      </c>
      <c r="X3">
        <v>4.55</v>
      </c>
      <c r="Y3">
        <v>2</v>
      </c>
      <c r="Z3">
        <v>10</v>
      </c>
      <c r="AA3">
        <v>201.78641447582021</v>
      </c>
      <c r="AB3">
        <v>276.09307447401181</v>
      </c>
      <c r="AC3">
        <v>249.7431389453568</v>
      </c>
      <c r="AD3">
        <v>201786.4144758202</v>
      </c>
      <c r="AE3">
        <v>276093.07447401178</v>
      </c>
      <c r="AF3">
        <v>4.2913395359713637E-6</v>
      </c>
      <c r="AG3">
        <v>8</v>
      </c>
      <c r="AH3">
        <v>249743.1389453568</v>
      </c>
    </row>
    <row r="4" spans="1:34" x14ac:dyDescent="0.25">
      <c r="A4">
        <v>2</v>
      </c>
      <c r="B4">
        <v>90</v>
      </c>
      <c r="C4" t="s">
        <v>34</v>
      </c>
      <c r="D4">
        <v>2.9784999999999999</v>
      </c>
      <c r="E4">
        <v>33.57</v>
      </c>
      <c r="F4">
        <v>27.95</v>
      </c>
      <c r="G4">
        <v>18.64</v>
      </c>
      <c r="H4">
        <v>0.3</v>
      </c>
      <c r="I4">
        <v>90</v>
      </c>
      <c r="J4">
        <v>179.7</v>
      </c>
      <c r="K4">
        <v>52.44</v>
      </c>
      <c r="L4">
        <v>3</v>
      </c>
      <c r="M4">
        <v>0</v>
      </c>
      <c r="N4">
        <v>34.26</v>
      </c>
      <c r="O4">
        <v>22397.24</v>
      </c>
      <c r="P4">
        <v>271.49</v>
      </c>
      <c r="Q4">
        <v>7963.46</v>
      </c>
      <c r="R4">
        <v>303.14</v>
      </c>
      <c r="S4">
        <v>167.86</v>
      </c>
      <c r="T4">
        <v>67831.070000000007</v>
      </c>
      <c r="U4">
        <v>0.55000000000000004</v>
      </c>
      <c r="V4">
        <v>0.84</v>
      </c>
      <c r="W4">
        <v>0.53</v>
      </c>
      <c r="X4">
        <v>4.1100000000000003</v>
      </c>
      <c r="Y4">
        <v>2</v>
      </c>
      <c r="Z4">
        <v>10</v>
      </c>
      <c r="AA4">
        <v>184.12717333765519</v>
      </c>
      <c r="AB4">
        <v>251.93092167805139</v>
      </c>
      <c r="AC4">
        <v>227.88698810044079</v>
      </c>
      <c r="AD4">
        <v>184127.1733376552</v>
      </c>
      <c r="AE4">
        <v>251930.92167805141</v>
      </c>
      <c r="AF4">
        <v>4.4163343265464393E-6</v>
      </c>
      <c r="AG4">
        <v>7</v>
      </c>
      <c r="AH4">
        <v>227886.98810044079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H2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10</v>
      </c>
      <c r="C2" t="s">
        <v>34</v>
      </c>
      <c r="D2">
        <v>1.3992</v>
      </c>
      <c r="E2">
        <v>71.47</v>
      </c>
      <c r="F2">
        <v>60.99</v>
      </c>
      <c r="G2">
        <v>4.5999999999999996</v>
      </c>
      <c r="H2">
        <v>0.64</v>
      </c>
      <c r="I2">
        <v>795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175.86</v>
      </c>
      <c r="Q2">
        <v>7981.22</v>
      </c>
      <c r="R2">
        <v>1387.81</v>
      </c>
      <c r="S2">
        <v>167.86</v>
      </c>
      <c r="T2">
        <v>606641.02</v>
      </c>
      <c r="U2">
        <v>0.12</v>
      </c>
      <c r="V2">
        <v>0.39</v>
      </c>
      <c r="W2">
        <v>2.62</v>
      </c>
      <c r="X2">
        <v>37.1</v>
      </c>
      <c r="Y2">
        <v>2</v>
      </c>
      <c r="Z2">
        <v>10</v>
      </c>
      <c r="AA2">
        <v>301.24100871750318</v>
      </c>
      <c r="AB2">
        <v>412.17123794264552</v>
      </c>
      <c r="AC2">
        <v>372.83419347936427</v>
      </c>
      <c r="AD2">
        <v>301241.00871750322</v>
      </c>
      <c r="AE2">
        <v>412171.23794264538</v>
      </c>
      <c r="AF2">
        <v>2.6657993841718281E-6</v>
      </c>
      <c r="AG2">
        <v>15</v>
      </c>
      <c r="AH2">
        <v>372834.19347936427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H3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45</v>
      </c>
      <c r="C2" t="s">
        <v>34</v>
      </c>
      <c r="D2">
        <v>2.6354000000000002</v>
      </c>
      <c r="E2">
        <v>37.950000000000003</v>
      </c>
      <c r="F2">
        <v>32.26</v>
      </c>
      <c r="G2">
        <v>10.75</v>
      </c>
      <c r="H2">
        <v>0.18</v>
      </c>
      <c r="I2">
        <v>180</v>
      </c>
      <c r="J2">
        <v>98.71</v>
      </c>
      <c r="K2">
        <v>39.72</v>
      </c>
      <c r="L2">
        <v>1</v>
      </c>
      <c r="M2">
        <v>16</v>
      </c>
      <c r="N2">
        <v>12.99</v>
      </c>
      <c r="O2">
        <v>12407.75</v>
      </c>
      <c r="P2">
        <v>222.01</v>
      </c>
      <c r="Q2">
        <v>7965.49</v>
      </c>
      <c r="R2">
        <v>445.36</v>
      </c>
      <c r="S2">
        <v>167.86</v>
      </c>
      <c r="T2">
        <v>138489.99</v>
      </c>
      <c r="U2">
        <v>0.38</v>
      </c>
      <c r="V2">
        <v>0.73</v>
      </c>
      <c r="W2">
        <v>0.78</v>
      </c>
      <c r="X2">
        <v>8.4</v>
      </c>
      <c r="Y2">
        <v>2</v>
      </c>
      <c r="Z2">
        <v>10</v>
      </c>
      <c r="AA2">
        <v>181.44529114947591</v>
      </c>
      <c r="AB2">
        <v>248.26145215189459</v>
      </c>
      <c r="AC2">
        <v>224.56772759572641</v>
      </c>
      <c r="AD2">
        <v>181445.2911494759</v>
      </c>
      <c r="AE2">
        <v>248261.45215189469</v>
      </c>
      <c r="AF2">
        <v>4.3036014707894993E-6</v>
      </c>
      <c r="AG2">
        <v>8</v>
      </c>
      <c r="AH2">
        <v>224567.72759572641</v>
      </c>
    </row>
    <row r="3" spans="1:34" x14ac:dyDescent="0.25">
      <c r="A3">
        <v>1</v>
      </c>
      <c r="B3">
        <v>45</v>
      </c>
      <c r="C3" t="s">
        <v>34</v>
      </c>
      <c r="D3">
        <v>2.6463999999999999</v>
      </c>
      <c r="E3">
        <v>37.79</v>
      </c>
      <c r="F3">
        <v>32.14</v>
      </c>
      <c r="G3">
        <v>10.83</v>
      </c>
      <c r="H3">
        <v>0.35</v>
      </c>
      <c r="I3">
        <v>178</v>
      </c>
      <c r="J3">
        <v>99.95</v>
      </c>
      <c r="K3">
        <v>39.72</v>
      </c>
      <c r="L3">
        <v>2</v>
      </c>
      <c r="M3">
        <v>0</v>
      </c>
      <c r="N3">
        <v>13.24</v>
      </c>
      <c r="O3">
        <v>12561.45</v>
      </c>
      <c r="P3">
        <v>223.2</v>
      </c>
      <c r="Q3">
        <v>7965.7</v>
      </c>
      <c r="R3">
        <v>440.62</v>
      </c>
      <c r="S3">
        <v>167.86</v>
      </c>
      <c r="T3">
        <v>136130.82</v>
      </c>
      <c r="U3">
        <v>0.38</v>
      </c>
      <c r="V3">
        <v>0.73</v>
      </c>
      <c r="W3">
        <v>0.8</v>
      </c>
      <c r="X3">
        <v>8.2899999999999991</v>
      </c>
      <c r="Y3">
        <v>2</v>
      </c>
      <c r="Z3">
        <v>10</v>
      </c>
      <c r="AA3">
        <v>181.19854503921189</v>
      </c>
      <c r="AB3">
        <v>247.92384323816151</v>
      </c>
      <c r="AC3">
        <v>224.2623396028828</v>
      </c>
      <c r="AD3">
        <v>181198.54503921189</v>
      </c>
      <c r="AE3">
        <v>247923.8432381615</v>
      </c>
      <c r="AF3">
        <v>4.3215644427021817E-6</v>
      </c>
      <c r="AG3">
        <v>8</v>
      </c>
      <c r="AH3">
        <v>224262.3396028828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23</vt:i4>
      </vt:variant>
    </vt:vector>
  </HeadingPairs>
  <TitlesOfParts>
    <vt:vector size="23" baseType="lpstr">
      <vt:lpstr>Resultados Geral</vt:lpstr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Enrico Abreu</cp:lastModifiedBy>
  <dcterms:created xsi:type="dcterms:W3CDTF">2024-09-25T23:04:22Z</dcterms:created>
  <dcterms:modified xsi:type="dcterms:W3CDTF">2024-09-27T19:26:25Z</dcterms:modified>
</cp:coreProperties>
</file>