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Com SPAD 2 Drones/vel20/field_100ha_100ha_18%_12m_0_TSP/"/>
    </mc:Choice>
  </mc:AlternateContent>
  <xr:revisionPtr revIDLastSave="267" documentId="11_7721847203B26D900029CF6BC786CBB9E9C37527" xr6:coauthVersionLast="47" xr6:coauthVersionMax="47" xr10:uidLastSave="{8775A6F9-EA49-4B2B-B03E-3A48B2D9886B}"/>
  <bookViews>
    <workbookView xWindow="-120" yWindow="-120" windowWidth="29040" windowHeight="15840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3" l="1"/>
  <c r="J20" i="23"/>
  <c r="I20" i="23"/>
  <c r="H20" i="23"/>
  <c r="G20" i="23"/>
  <c r="F20" i="23"/>
  <c r="D20" i="23"/>
  <c r="E20" i="23"/>
  <c r="C20" i="23"/>
  <c r="N19" i="23"/>
  <c r="J19" i="23"/>
  <c r="I19" i="23"/>
  <c r="H19" i="23"/>
  <c r="G19" i="23"/>
  <c r="F19" i="23"/>
  <c r="D19" i="23"/>
  <c r="E19" i="23"/>
  <c r="C19" i="23"/>
  <c r="N18" i="23"/>
  <c r="J18" i="23"/>
  <c r="I18" i="23"/>
  <c r="H18" i="23"/>
  <c r="G18" i="23"/>
  <c r="F18" i="23"/>
  <c r="D18" i="23"/>
  <c r="E18" i="23"/>
  <c r="C18" i="23"/>
  <c r="N17" i="23"/>
  <c r="J17" i="23"/>
  <c r="I17" i="23"/>
  <c r="H17" i="23"/>
  <c r="G17" i="23"/>
  <c r="F17" i="23"/>
  <c r="D17" i="23"/>
  <c r="E17" i="23"/>
  <c r="C17" i="23"/>
  <c r="N16" i="23"/>
  <c r="J16" i="23"/>
  <c r="I16" i="23"/>
  <c r="H16" i="23"/>
  <c r="G16" i="23"/>
  <c r="F16" i="23"/>
  <c r="D16" i="23"/>
  <c r="E16" i="23"/>
  <c r="C16" i="23"/>
  <c r="N15" i="23"/>
  <c r="J15" i="23"/>
  <c r="I15" i="23"/>
  <c r="H15" i="23"/>
  <c r="G15" i="23"/>
  <c r="F15" i="23"/>
  <c r="D15" i="23"/>
  <c r="E15" i="23"/>
  <c r="C15" i="23"/>
  <c r="N14" i="23"/>
  <c r="J14" i="23"/>
  <c r="I14" i="23"/>
  <c r="H14" i="23"/>
  <c r="G14" i="23"/>
  <c r="F14" i="23"/>
  <c r="D14" i="23"/>
  <c r="E14" i="23"/>
  <c r="C14" i="23"/>
  <c r="N13" i="23"/>
  <c r="J13" i="23"/>
  <c r="I13" i="23"/>
  <c r="H13" i="23"/>
  <c r="G13" i="23"/>
  <c r="F13" i="23"/>
  <c r="D13" i="23"/>
  <c r="E13" i="23"/>
  <c r="C13" i="23"/>
  <c r="N12" i="23"/>
  <c r="J12" i="23"/>
  <c r="I12" i="23"/>
  <c r="H12" i="23"/>
  <c r="G12" i="23"/>
  <c r="F12" i="23"/>
  <c r="D12" i="23"/>
  <c r="E12" i="23"/>
  <c r="C12" i="23"/>
  <c r="N11" i="23"/>
  <c r="J11" i="23"/>
  <c r="I11" i="23"/>
  <c r="H11" i="23"/>
  <c r="G11" i="23"/>
  <c r="F11" i="23"/>
  <c r="D11" i="23"/>
  <c r="E11" i="23"/>
  <c r="C11" i="23"/>
  <c r="N10" i="23"/>
  <c r="J10" i="23"/>
  <c r="I10" i="23"/>
  <c r="H10" i="23"/>
  <c r="G10" i="23"/>
  <c r="F10" i="23"/>
  <c r="D10" i="23"/>
  <c r="E10" i="23"/>
  <c r="C10" i="23"/>
  <c r="N9" i="23"/>
  <c r="J9" i="23"/>
  <c r="I9" i="23"/>
  <c r="H9" i="23"/>
  <c r="G9" i="23"/>
  <c r="F9" i="23"/>
  <c r="D9" i="23"/>
  <c r="E9" i="23"/>
  <c r="C9" i="23"/>
  <c r="N8" i="23"/>
  <c r="J8" i="23"/>
  <c r="I8" i="23"/>
  <c r="H8" i="23"/>
  <c r="G8" i="23"/>
  <c r="F8" i="23"/>
  <c r="D8" i="23"/>
  <c r="E8" i="23"/>
  <c r="C8" i="23"/>
  <c r="N7" i="23"/>
  <c r="J7" i="23"/>
  <c r="I7" i="23"/>
  <c r="H7" i="23"/>
  <c r="G7" i="23"/>
  <c r="F7" i="23"/>
  <c r="D7" i="23"/>
  <c r="E7" i="23"/>
  <c r="C7" i="23"/>
  <c r="N6" i="23"/>
  <c r="J6" i="23"/>
  <c r="I6" i="23"/>
  <c r="H6" i="23"/>
  <c r="G6" i="23"/>
  <c r="F6" i="23"/>
  <c r="D6" i="23"/>
  <c r="E6" i="23"/>
  <c r="C6" i="23"/>
  <c r="N5" i="23"/>
  <c r="J5" i="23"/>
  <c r="I5" i="23"/>
  <c r="H5" i="23"/>
  <c r="G5" i="23"/>
  <c r="F5" i="23"/>
  <c r="D5" i="23"/>
  <c r="E5" i="23"/>
  <c r="C5" i="23"/>
  <c r="N4" i="23"/>
  <c r="J4" i="23"/>
  <c r="I4" i="23"/>
  <c r="H4" i="23"/>
  <c r="G4" i="23"/>
  <c r="F4" i="23"/>
  <c r="D4" i="23"/>
  <c r="E4" i="23"/>
  <c r="C4" i="23"/>
  <c r="N3" i="23"/>
  <c r="J3" i="23"/>
  <c r="I3" i="23"/>
  <c r="H3" i="23"/>
  <c r="G3" i="23"/>
  <c r="F3" i="23"/>
  <c r="D3" i="23"/>
  <c r="E3" i="23"/>
  <c r="C3" i="23"/>
  <c r="N2" i="23"/>
  <c r="J2" i="23"/>
  <c r="I2" i="23"/>
  <c r="H2" i="23"/>
  <c r="G2" i="23"/>
  <c r="F2" i="23"/>
  <c r="D2" i="23"/>
  <c r="E2" i="23"/>
  <c r="C2" i="23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<sst xmlns="http://schemas.openxmlformats.org/spreadsheetml/2006/main" count="816" uniqueCount="70">
  <si>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</si>
  <si>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</si>
  <si>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</si>
  <si>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</si>
  <si>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</si>
  <si>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</si>
  <si>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</si>
  <si>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</si>
  <si>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</si>
  <si>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</si>
  <si>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</si>
  <si>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</si>
  <si>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</si>
  <si>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</si>
  <si>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</si>
  <si>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</si>
  <si>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</si>
  <si>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</si>
  <si>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</si>
  <si>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</si>
  <si>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</si>
  <si>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</si>
  <si>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</si>
  <si>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</si>
  <si>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</si>
  <si>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</si>
  <si>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Preço Total por ha Simples [R$/ha]</t>
  </si>
  <si>
    <t>Preço Total por ha Presumido [R$/ha]</t>
  </si>
  <si>
    <t>Preço Total por ha Real [R$/ha]</t>
  </si>
  <si>
    <t>Preço Total Simples [R$]</t>
  </si>
  <si>
    <t>Preço Total Presumido [R$]</t>
  </si>
  <si>
    <t>Prod CAPEX [ha/h/R$]</t>
  </si>
  <si>
    <t>Dias Trabalhados</t>
  </si>
  <si>
    <t>Preço Total Real [R$]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</si>
  <si>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</si>
  <si>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</si>
  <si>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</si>
  <si>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</si>
  <si>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</si>
  <si>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</si>
  <si>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</si>
  <si>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</si>
  <si>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</si>
  <si>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</si>
  <si>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</si>
  <si>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</si>
  <si>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</si>
  <si>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</si>
  <si>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Prod CAPEX [ha/R$]</t>
  </si>
  <si>
    <t>Tempo por voo médio [min]</t>
  </si>
  <si>
    <t>Preço total [R$]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</si>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</sst>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AA5-4C8B-BACC-9F3379B23473}"/>
              </c:ext>
            </c:extLst>
          </c:dPt>
          <c:dPt>
            <c:idx val="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AA5-4C8B-BACC-9F3379B23473}"/>
              </c:ext>
            </c:extLst>
          </c:dPt>
          <c:dPt>
            <c:idx val="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AA5-4C8B-BACC-9F3379B23473}"/>
              </c:ext>
            </c:extLst>
          </c:dPt>
          <c:dPt>
            <c:idx val="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5AA5-4C8B-BACC-9F3379B23473}"/>
              </c:ext>
            </c:extLst>
          </c:dPt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5AA5-4C8B-BACC-9F3379B23473}"/>
              </c:ext>
            </c:extLst>
          </c:dPt>
          <c:dPt>
            <c:idx val="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5AA5-4C8B-BACC-9F3379B23473}"/>
              </c:ext>
            </c:extLst>
          </c:dPt>
          <c:dPt>
            <c:idx val="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5AA5-4C8B-BACC-9F3379B23473}"/>
              </c:ext>
            </c:extLst>
          </c:dPt>
          <c:dPt>
            <c:idx val="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5AA5-4C8B-BACC-9F3379B23473}"/>
              </c:ext>
            </c:extLst>
          </c:dPt>
          <c:dPt>
            <c:idx val="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5AA5-4C8B-BACC-9F3379B23473}"/>
              </c:ext>
            </c:extLst>
          </c:dPt>
          <c:dPt>
            <c:idx val="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5AA5-4C8B-BACC-9F3379B23473}"/>
              </c:ext>
            </c:extLst>
          </c:dPt>
          <c:dPt>
            <c:idx val="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5AA5-4C8B-BACC-9F3379B23473}"/>
              </c:ext>
            </c:extLst>
          </c:dPt>
          <c:dPt>
            <c:idx val="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5AA5-4C8B-BACC-9F3379B23473}"/>
              </c:ext>
            </c:extLst>
          </c:dPt>
          <c:dPt>
            <c:idx val="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5AA5-4C8B-BACC-9F3379B23473}"/>
              </c:ext>
            </c:extLst>
          </c:dPt>
          <c:dPt>
            <c:idx val="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5AA5-4C8B-BACC-9F3379B23473}"/>
              </c:ext>
            </c:extLst>
          </c:dPt>
          <c:dPt>
            <c:idx val="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5AA5-4C8B-BACC-9F3379B23473}"/>
              </c:ext>
            </c:extLst>
          </c:dPt>
          <c:dPt>
            <c:idx val="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5AA5-4C8B-BACC-9F3379B23473}"/>
              </c:ext>
            </c:extLst>
          </c:dPt>
          <c:dPt>
            <c:idx val="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5AA5-4C8B-BACC-9F3379B23473}"/>
              </c:ext>
            </c:extLst>
          </c:dPt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5AA5-4C8B-BACC-9F3379B23473}"/>
              </c:ext>
            </c:extLst>
          </c:dPt>
          <c:dPt>
            <c:idx val="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5AA5-4C8B-BACC-9F3379B23473}"/>
              </c:ext>
            </c:extLst>
          </c:dPt>
          <c:dPt>
            <c:idx val="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5AA5-4C8B-BACC-9F3379B23473}"/>
              </c:ext>
            </c:extLst>
          </c:dPt>
          <c:dPt>
            <c:idx val="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5AA5-4C8B-BACC-9F3379B23473}"/>
              </c:ext>
            </c:extLst>
          </c:dPt>
          <c:dPt>
            <c:idx val="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5AA5-4C8B-BACC-9F3379B23473}"/>
              </c:ext>
            </c:extLst>
          </c:dPt>
          <c:dPt>
            <c:idx val="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5AA5-4C8B-BACC-9F3379B23473}"/>
              </c:ext>
            </c:extLst>
          </c:dPt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5AA5-4C8B-BACC-9F3379B23473}"/>
              </c:ext>
            </c:extLst>
          </c:dPt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5AA5-4C8B-BACC-9F3379B23473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5AA5-4C8B-BACC-9F3379B23473}"/>
              </c:ext>
            </c:extLst>
          </c:dPt>
          <c:dPt>
            <c:idx val="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5AA5-4C8B-BACC-9F3379B23473}"/>
              </c:ext>
            </c:extLst>
          </c:dPt>
          <c:dPt>
            <c:idx val="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5AA5-4C8B-BACC-9F3379B23473}"/>
              </c:ext>
            </c:extLst>
          </c:dPt>
          <c:dPt>
            <c:idx val="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5AA5-4C8B-BACC-9F3379B23473}"/>
              </c:ext>
            </c:extLst>
          </c:dPt>
          <c:dPt>
            <c:idx val="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5AA5-4C8B-BACC-9F3379B23473}"/>
              </c:ext>
            </c:extLst>
          </c:dPt>
          <c:dPt>
            <c:idx val="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5AA5-4C8B-BACC-9F3379B23473}"/>
              </c:ext>
            </c:extLst>
          </c:dPt>
          <c:dPt>
            <c:idx val="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5AA5-4C8B-BACC-9F3379B23473}"/>
              </c:ext>
            </c:extLst>
          </c:dPt>
          <c:dPt>
            <c:idx val="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5AA5-4C8B-BACC-9F3379B23473}"/>
              </c:ext>
            </c:extLst>
          </c:dPt>
          <c:dPt>
            <c:idx val="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5AA5-4C8B-BACC-9F3379B23473}"/>
              </c:ext>
            </c:extLst>
          </c:dPt>
          <c:dPt>
            <c:idx val="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5AA5-4C8B-BACC-9F3379B23473}"/>
              </c:ext>
            </c:extLst>
          </c:dPt>
          <c:dPt>
            <c:idx val="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5AA5-4C8B-BACC-9F3379B23473}"/>
              </c:ext>
            </c:extLst>
          </c:dPt>
          <c:dPt>
            <c:idx val="3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5AA5-4C8B-BACC-9F3379B23473}"/>
              </c:ext>
            </c:extLst>
          </c:dPt>
          <c:dPt>
            <c:idx val="3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5AA5-4C8B-BACC-9F3379B23473}"/>
              </c:ext>
            </c:extLst>
          </c:dPt>
          <c:dPt>
            <c:idx val="3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5AA5-4C8B-BACC-9F3379B23473}"/>
              </c:ext>
            </c:extLst>
          </c:dPt>
          <c:dPt>
            <c:idx val="3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5AA5-4C8B-BACC-9F3379B23473}"/>
              </c:ext>
            </c:extLst>
          </c:dPt>
          <c:xVal>
            <c:numRef>
              <c:f>gráficos!$A$7:$A$46</c:f>
              <c:numCache>
                <c:formatCode>General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gráficos!$B$7:$B$46</c:f>
              <c:numCache>
                <c:formatCode>General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5AA5-4C8B-BACC-9F3379B23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8D0D-1DA6-4205-B4FF-65B959182067}">
  <dimension ref="A1:T20"/>
  <sheetViews>
    <sheetView tabSelected="1" workbookViewId="0"/>
  </sheetViews>
  <sheetFormatPr defaultRowHeight="15" x14ac:dyDescent="0.25"/>
  <sheetData>
    <row r="1" spans="1:20" x14ac:dyDescent="0.25">
      <c r="B1" t="s">
        <v>41</v>
      </c>
      <c r="C1" t="s">
        <v>1</v>
      </c>
      <c r="D1" t="s">
        <v>42</v>
      </c>
      <c r="E1" t="s">
        <v>43</v>
      </c>
      <c r="F1" t="s">
        <v>5</v>
      </c>
      <c r="G1" t="s">
        <v>44</v>
      </c>
      <c r="H1" t="s">
        <v>48</v>
      </c>
      <c r="I1" t="s">
        <v>28</v>
      </c>
      <c r="J1" t="s">
        <v>49</v>
      </c>
      <c r="K1" t="s">
        <v>46</v>
      </c>
      <c r="L1" t="s">
        <v>45</v>
      </c>
      <c r="M1" t="s">
        <v>47</v>
      </c>
      <c r="N1" t="s">
        <v>50</v>
      </c>
    </row>
    <row r="2" spans="1:20" x14ac:dyDescent="0.25">
      <c r="A2" t="s">
        <v>51</v>
      </c>
      <c r="B2">
        <v>1.0733999999999999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1070</v>
      </c>
      <c r="F2">
        <f>_xlfn.XLOOKUP(B2,RESULTADOS_0!D:D,RESULTADOS_0!F:F,0,0,1)</f>
        <v>79.63</v>
      </c>
      <c r="G2">
        <f>_xlfn.XLOOKUP(B2,RESULTADOS_0!D:D,RESULTADOS_0!M:M,0,0,1)</f>
        <v>0</v>
      </c>
      <c r="H2">
        <f>_xlfn.XLOOKUP(B2,RESULTADOS_0!D:D,RESULTADOS_0!AF:AF,0,0,1)</f>
        <v>2.0450750850271871E-6</v>
      </c>
      <c r="I2">
        <f>_xlfn.XLOOKUP(B2,RESULTADOS_0!D:D,RESULTADOS_0!AC:AC,0,0,1)</f>
        <v>584.19115811926326</v>
      </c>
      <c r="J2">
        <f>_xlfn.XLOOKUP(B2,RESULTADOS_0!D:D,RESULTADOS_0!G:G,0,0,1)</f>
        <v>4.46</v>
      </c>
      <c r="K2">
        <v>1.0733999999999999</v>
      </c>
      <c r="L2">
        <v>100</v>
      </c>
      <c r="M2">
        <v>18</v>
      </c>
      <c r="N2">
        <f>_xlfn.XLOOKUP(B2,RESULTADOS_0!D:D,RESULTADOS_0!AH:AH,0,0,1)</f>
        <v>584191.15811926324</v>
      </c>
      <c r="T2">
        <v>20</v>
      </c>
    </row>
    <row r="3" spans="1:20" x14ac:dyDescent="0.25">
      <c r="A3" t="s">
        <v>52</v>
      </c>
      <c r="B3">
        <v>1.3765000000000001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715</v>
      </c>
      <c r="F3">
        <f>_xlfn.XLOOKUP(B3,RESULTADOS_1!D:D,RESULTADOS_1!F:F,0,0,1)</f>
        <v>63.01</v>
      </c>
      <c r="G3">
        <f>_xlfn.XLOOKUP(B3,RESULTADOS_1!D:D,RESULTADOS_1!M:M,0,0,1)</f>
        <v>0</v>
      </c>
      <c r="H3">
        <f>_xlfn.XLOOKUP(B3,RESULTADOS_1!D:D,RESULTADOS_1!AF:AF,0,0,1)</f>
        <v>2.5326364212703399E-6</v>
      </c>
      <c r="I3">
        <f>_xlfn.XLOOKUP(B3,RESULTADOS_1!D:D,RESULTADOS_1!AC:AC,0,0,1)</f>
        <v>468.66434184979897</v>
      </c>
      <c r="J3">
        <f>_xlfn.XLOOKUP(B3,RESULTADOS_1!D:D,RESULTADOS_1!G:G,0,0,1)</f>
        <v>5.29</v>
      </c>
      <c r="K3">
        <v>1.3765000000000001</v>
      </c>
      <c r="N3">
        <f>_xlfn.XLOOKUP(B3,RESULTADOS_1!D:D,RESULTADOS_1!AH:AH,0,0,1)</f>
        <v>468664.34184979898</v>
      </c>
    </row>
    <row r="4" spans="1:20" x14ac:dyDescent="0.25">
      <c r="A4" t="s">
        <v>53</v>
      </c>
      <c r="B4">
        <v>1.5859000000000001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538</v>
      </c>
      <c r="F4">
        <f>_xlfn.XLOOKUP(B4,RESULTADOS_2!D:D,RESULTADOS_2!F:F,0,0,1)</f>
        <v>54.73</v>
      </c>
      <c r="G4">
        <f>_xlfn.XLOOKUP(B4,RESULTADOS_2!D:D,RESULTADOS_2!M:M,0,0,1)</f>
        <v>0</v>
      </c>
      <c r="H4">
        <f>_xlfn.XLOOKUP(B4,RESULTADOS_2!D:D,RESULTADOS_2!AF:AF,0,0,1)</f>
        <v>2.8385479545793762E-6</v>
      </c>
      <c r="I4">
        <f>_xlfn.XLOOKUP(B4,RESULTADOS_2!D:D,RESULTADOS_2!AC:AC,0,0,1)</f>
        <v>413.62359930377539</v>
      </c>
      <c r="J4">
        <f>_xlfn.XLOOKUP(B4,RESULTADOS_2!D:D,RESULTADOS_2!G:G,0,0,1)</f>
        <v>6.1</v>
      </c>
      <c r="K4">
        <v>1.5859000000000001</v>
      </c>
      <c r="N4">
        <f>_xlfn.XLOOKUP(B4,RESULTADOS_2!D:D,RESULTADOS_2!AH:AH,0,0,1)</f>
        <v>413623.59930377541</v>
      </c>
    </row>
    <row r="5" spans="1:20" x14ac:dyDescent="0.25">
      <c r="A5" t="s">
        <v>54</v>
      </c>
      <c r="B5">
        <v>1.7401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431</v>
      </c>
      <c r="F5">
        <f>_xlfn.XLOOKUP(B5,RESULTADOS_3!D:D,RESULTADOS_3!F:F,0,0,1)</f>
        <v>49.69</v>
      </c>
      <c r="G5">
        <f>_xlfn.XLOOKUP(B5,RESULTADOS_3!D:D,RESULTADOS_3!M:M,0,0,1)</f>
        <v>0</v>
      </c>
      <c r="H5">
        <f>_xlfn.XLOOKUP(B5,RESULTADOS_3!D:D,RESULTADOS_3!AF:AF,0,0,1)</f>
        <v>3.0433853888866181E-6</v>
      </c>
      <c r="I5">
        <f>_xlfn.XLOOKUP(B5,RESULTADOS_3!D:D,RESULTADOS_3!AC:AC,0,0,1)</f>
        <v>375.1205390114855</v>
      </c>
      <c r="J5">
        <f>_xlfn.XLOOKUP(B5,RESULTADOS_3!D:D,RESULTADOS_3!G:G,0,0,1)</f>
        <v>6.92</v>
      </c>
      <c r="K5">
        <v>1.7401</v>
      </c>
      <c r="N5">
        <f>_xlfn.XLOOKUP(B5,RESULTADOS_3!D:D,RESULTADOS_3!AH:AH,0,0,1)</f>
        <v>375120.53901148553</v>
      </c>
    </row>
    <row r="6" spans="1:20" x14ac:dyDescent="0.25">
      <c r="A6" t="s">
        <v>55</v>
      </c>
      <c r="B6">
        <v>1.8616999999999999</v>
      </c>
      <c r="C6">
        <f>_xlfn.XLOOKUP(B6,RESULTADOS_4!D:D,RESULTADOS_4!B:B,0,0,1)</f>
        <v>30</v>
      </c>
      <c r="D6">
        <f>_xlfn.XLOOKUP(B6,RESULTADOS_4!D:D,RESULTADOS_4!L:L,0,0,1)</f>
        <v>1</v>
      </c>
      <c r="E6">
        <f>_xlfn.XLOOKUP(B6,RESULTADOS_4!D:D,RESULTADOS_4!I:I,0,0,1)</f>
        <v>359</v>
      </c>
      <c r="F6">
        <f>_xlfn.XLOOKUP(B6,RESULTADOS_4!D:D,RESULTADOS_4!F:F,0,0,1)</f>
        <v>46.29</v>
      </c>
      <c r="G6">
        <f>_xlfn.XLOOKUP(B6,RESULTADOS_4!D:D,RESULTADOS_4!M:M,0,0,1)</f>
        <v>0</v>
      </c>
      <c r="H6">
        <f>_xlfn.XLOOKUP(B6,RESULTADOS_4!D:D,RESULTADOS_4!AF:AF,0,0,1)</f>
        <v>3.191414086604024E-6</v>
      </c>
      <c r="I6">
        <f>_xlfn.XLOOKUP(B6,RESULTADOS_4!D:D,RESULTADOS_4!AC:AC,0,0,1)</f>
        <v>363.04624204617431</v>
      </c>
      <c r="J6">
        <f>_xlfn.XLOOKUP(B6,RESULTADOS_4!D:D,RESULTADOS_4!G:G,0,0,1)</f>
        <v>7.74</v>
      </c>
      <c r="K6">
        <v>1.8616999999999999</v>
      </c>
      <c r="N6">
        <f>_xlfn.XLOOKUP(B6,RESULTADOS_4!D:D,RESULTADOS_4!AH:AH,0,0,1)</f>
        <v>363046.24204617419</v>
      </c>
    </row>
    <row r="7" spans="1:20" x14ac:dyDescent="0.25">
      <c r="A7" t="s">
        <v>56</v>
      </c>
      <c r="B7">
        <v>1.9561999999999999</v>
      </c>
      <c r="C7">
        <f>_xlfn.XLOOKUP(B7,RESULTADOS_5!D:D,RESULTADOS_5!B:B,0,0,1)</f>
        <v>35</v>
      </c>
      <c r="D7">
        <f>_xlfn.XLOOKUP(B7,RESULTADOS_5!D:D,RESULTADOS_5!L:L,0,0,1)</f>
        <v>1</v>
      </c>
      <c r="E7">
        <f>_xlfn.XLOOKUP(B7,RESULTADOS_5!D:D,RESULTADOS_5!I:I,0,0,1)</f>
        <v>308</v>
      </c>
      <c r="F7">
        <f>_xlfn.XLOOKUP(B7,RESULTADOS_5!D:D,RESULTADOS_5!F:F,0,0,1)</f>
        <v>43.92</v>
      </c>
      <c r="G7">
        <f>_xlfn.XLOOKUP(B7,RESULTADOS_5!D:D,RESULTADOS_5!M:M,0,0,1)</f>
        <v>0</v>
      </c>
      <c r="H7">
        <f>_xlfn.XLOOKUP(B7,RESULTADOS_5!D:D,RESULTADOS_5!AF:AF,0,0,1)</f>
        <v>3.2942329853313769E-6</v>
      </c>
      <c r="I7">
        <f>_xlfn.XLOOKUP(B7,RESULTADOS_5!D:D,RESULTADOS_5!AC:AC,0,0,1)</f>
        <v>347.05455478516882</v>
      </c>
      <c r="J7">
        <f>_xlfn.XLOOKUP(B7,RESULTADOS_5!D:D,RESULTADOS_5!G:G,0,0,1)</f>
        <v>8.56</v>
      </c>
      <c r="K7">
        <v>1.9561999999999999</v>
      </c>
      <c r="N7">
        <f>_xlfn.XLOOKUP(B7,RESULTADOS_5!D:D,RESULTADOS_5!AH:AH,0,0,1)</f>
        <v>347054.55478516879</v>
      </c>
    </row>
    <row r="8" spans="1:20" x14ac:dyDescent="0.25">
      <c r="A8" t="s">
        <v>57</v>
      </c>
      <c r="B8">
        <v>2.0310999999999999</v>
      </c>
      <c r="C8">
        <f>_xlfn.XLOOKUP(B8,RESULTADOS_6!D:D,RESULTADOS_6!B:B,0,0,1)</f>
        <v>40</v>
      </c>
      <c r="D8">
        <f>_xlfn.XLOOKUP(B8,RESULTADOS_6!D:D,RESULTADOS_6!L:L,0,0,1)</f>
        <v>2</v>
      </c>
      <c r="E8">
        <f>_xlfn.XLOOKUP(B8,RESULTADOS_6!D:D,RESULTADOS_6!I:I,0,0,1)</f>
        <v>270</v>
      </c>
      <c r="F8">
        <f>_xlfn.XLOOKUP(B8,RESULTADOS_6!D:D,RESULTADOS_6!F:F,0,0,1)</f>
        <v>42.19</v>
      </c>
      <c r="G8">
        <f>_xlfn.XLOOKUP(B8,RESULTADOS_6!D:D,RESULTADOS_6!M:M,0,0,1)</f>
        <v>0</v>
      </c>
      <c r="H8">
        <f>_xlfn.XLOOKUP(B8,RESULTADOS_6!D:D,RESULTADOS_6!AF:AF,0,0,1)</f>
        <v>3.365841020314656E-6</v>
      </c>
      <c r="I8">
        <f>_xlfn.XLOOKUP(B8,RESULTADOS_6!D:D,RESULTADOS_6!AC:AC,0,0,1)</f>
        <v>345.63878289157952</v>
      </c>
      <c r="J8">
        <f>_xlfn.XLOOKUP(B8,RESULTADOS_6!D:D,RESULTADOS_6!G:G,0,0,1)</f>
        <v>9.3800000000000008</v>
      </c>
      <c r="K8">
        <v>2.0310999999999999</v>
      </c>
      <c r="N8">
        <f>_xlfn.XLOOKUP(B8,RESULTADOS_6!D:D,RESULTADOS_6!AH:AH,0,0,1)</f>
        <v>345638.7828915795</v>
      </c>
    </row>
    <row r="9" spans="1:20" x14ac:dyDescent="0.25">
      <c r="A9" t="s">
        <v>58</v>
      </c>
      <c r="B9">
        <v>2.0973999999999999</v>
      </c>
      <c r="C9">
        <f>_xlfn.XLOOKUP(B9,RESULTADOS_7!D:D,RESULTADOS_7!B:B,0,0,1)</f>
        <v>45</v>
      </c>
      <c r="D9">
        <f>_xlfn.XLOOKUP(B9,RESULTADOS_7!D:D,RESULTADOS_7!L:L,0,0,1)</f>
        <v>2</v>
      </c>
      <c r="E9">
        <f>_xlfn.XLOOKUP(B9,RESULTADOS_7!D:D,RESULTADOS_7!I:I,0,0,1)</f>
        <v>240</v>
      </c>
      <c r="F9">
        <f>_xlfn.XLOOKUP(B9,RESULTADOS_7!D:D,RESULTADOS_7!F:F,0,0,1)</f>
        <v>40.76</v>
      </c>
      <c r="G9">
        <f>_xlfn.XLOOKUP(B9,RESULTADOS_7!D:D,RESULTADOS_7!M:M,0,0,1)</f>
        <v>0</v>
      </c>
      <c r="H9">
        <f>_xlfn.XLOOKUP(B9,RESULTADOS_7!D:D,RESULTADOS_7!AF:AF,0,0,1)</f>
        <v>3.4250488445146441E-6</v>
      </c>
      <c r="I9">
        <f>_xlfn.XLOOKUP(B9,RESULTADOS_7!D:D,RESULTADOS_7!AC:AC,0,0,1)</f>
        <v>333.10039196627531</v>
      </c>
      <c r="J9">
        <f>_xlfn.XLOOKUP(B9,RESULTADOS_7!D:D,RESULTADOS_7!G:G,0,0,1)</f>
        <v>10.19</v>
      </c>
      <c r="K9">
        <v>2.0973999999999999</v>
      </c>
      <c r="N9">
        <f>_xlfn.XLOOKUP(B9,RESULTADOS_7!D:D,RESULTADOS_7!AH:AH,0,0,1)</f>
        <v>333100.39196627517</v>
      </c>
    </row>
    <row r="10" spans="1:20" x14ac:dyDescent="0.25">
      <c r="A10" t="s">
        <v>59</v>
      </c>
      <c r="B10">
        <v>2.1476000000000002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217</v>
      </c>
      <c r="F10">
        <f>_xlfn.XLOOKUP(B10,RESULTADOS_8!D:D,RESULTADOS_8!F:F,0,0,1)</f>
        <v>39.71</v>
      </c>
      <c r="G10">
        <f>_xlfn.XLOOKUP(B10,RESULTADOS_8!D:D,RESULTADOS_8!M:M,0,0,1)</f>
        <v>0</v>
      </c>
      <c r="H10">
        <f>_xlfn.XLOOKUP(B10,RESULTADOS_8!D:D,RESULTADOS_8!AF:AF,0,0,1)</f>
        <v>3.4598384517517478E-6</v>
      </c>
      <c r="I10">
        <f>_xlfn.XLOOKUP(B10,RESULTADOS_8!D:D,RESULTADOS_8!AC:AC,0,0,1)</f>
        <v>333.43379999076939</v>
      </c>
      <c r="J10">
        <f>_xlfn.XLOOKUP(B10,RESULTADOS_8!D:D,RESULTADOS_8!G:G,0,0,1)</f>
        <v>10.98</v>
      </c>
      <c r="K10">
        <v>2.1476000000000002</v>
      </c>
      <c r="N10">
        <f>_xlfn.XLOOKUP(B10,RESULTADOS_8!D:D,RESULTADOS_8!AH:AH,0,0,1)</f>
        <v>333433.79999076942</v>
      </c>
    </row>
    <row r="11" spans="1:20" x14ac:dyDescent="0.25">
      <c r="A11" t="s">
        <v>60</v>
      </c>
      <c r="B11">
        <v>2.1970000000000001</v>
      </c>
      <c r="C11">
        <f>_xlfn.XLOOKUP(B11,RESULTADOS_9!D:D,RESULTADOS_9!B:B,0,0,1)</f>
        <v>55</v>
      </c>
      <c r="D11">
        <f>_xlfn.XLOOKUP(B11,RESULTADOS_9!D:D,RESULTADOS_9!L:L,0,0,1)</f>
        <v>2</v>
      </c>
      <c r="E11">
        <f>_xlfn.XLOOKUP(B11,RESULTADOS_9!D:D,RESULTADOS_9!I:I,0,0,1)</f>
        <v>197</v>
      </c>
      <c r="F11">
        <f>_xlfn.XLOOKUP(B11,RESULTADOS_9!D:D,RESULTADOS_9!F:F,0,0,1)</f>
        <v>38.729999999999997</v>
      </c>
      <c r="G11">
        <f>_xlfn.XLOOKUP(B11,RESULTADOS_9!D:D,RESULTADOS_9!M:M,0,0,1)</f>
        <v>0</v>
      </c>
      <c r="H11">
        <f>_xlfn.XLOOKUP(B11,RESULTADOS_9!D:D,RESULTADOS_9!AF:AF,0,0,1)</f>
        <v>3.4951258097017962E-6</v>
      </c>
      <c r="I11">
        <f>_xlfn.XLOOKUP(B11,RESULTADOS_9!D:D,RESULTADOS_9!AC:AC,0,0,1)</f>
        <v>332.66218425618189</v>
      </c>
      <c r="J11">
        <f>_xlfn.XLOOKUP(B11,RESULTADOS_9!D:D,RESULTADOS_9!G:G,0,0,1)</f>
        <v>11.79</v>
      </c>
      <c r="K11">
        <v>2.1970000000000001</v>
      </c>
      <c r="N11">
        <f>_xlfn.XLOOKUP(B11,RESULTADOS_9!D:D,RESULTADOS_9!AH:AH,0,0,1)</f>
        <v>332662.18425618188</v>
      </c>
    </row>
    <row r="12" spans="1:20" x14ac:dyDescent="0.25">
      <c r="A12" t="s">
        <v>61</v>
      </c>
      <c r="B12">
        <v>2.2322000000000002</v>
      </c>
      <c r="C12">
        <f>_xlfn.XLOOKUP(B12,RESULTADOS_10!D:D,RESULTADOS_10!B:B,0,0,1)</f>
        <v>60</v>
      </c>
      <c r="D12">
        <f>_xlfn.XLOOKUP(B12,RESULTADOS_10!D:D,RESULTADOS_10!L:L,0,0,1)</f>
        <v>2</v>
      </c>
      <c r="E12">
        <f>_xlfn.XLOOKUP(B12,RESULTADOS_10!D:D,RESULTADOS_10!I:I,0,0,1)</f>
        <v>181</v>
      </c>
      <c r="F12">
        <f>_xlfn.XLOOKUP(B12,RESULTADOS_10!D:D,RESULTADOS_10!F:F,0,0,1)</f>
        <v>38.04</v>
      </c>
      <c r="G12">
        <f>_xlfn.XLOOKUP(B12,RESULTADOS_10!D:D,RESULTADOS_10!M:M,0,0,1)</f>
        <v>0</v>
      </c>
      <c r="H12">
        <f>_xlfn.XLOOKUP(B12,RESULTADOS_10!D:D,RESULTADOS_10!AF:AF,0,0,1)</f>
        <v>3.5095240318466989E-6</v>
      </c>
      <c r="I12">
        <f>_xlfn.XLOOKUP(B12,RESULTADOS_10!D:D,RESULTADOS_10!AC:AC,0,0,1)</f>
        <v>334.86422261443079</v>
      </c>
      <c r="J12">
        <f>_xlfn.XLOOKUP(B12,RESULTADOS_10!D:D,RESULTADOS_10!G:G,0,0,1)</f>
        <v>12.61</v>
      </c>
      <c r="K12">
        <v>2.2322000000000002</v>
      </c>
      <c r="N12">
        <f>_xlfn.XLOOKUP(B12,RESULTADOS_10!D:D,RESULTADOS_10!AH:AH,0,0,1)</f>
        <v>334864.22261443082</v>
      </c>
    </row>
    <row r="13" spans="1:20" x14ac:dyDescent="0.25">
      <c r="A13" t="s">
        <v>62</v>
      </c>
      <c r="B13">
        <v>2.266</v>
      </c>
      <c r="C13">
        <f>_xlfn.XLOOKUP(B13,RESULTADOS_11!D:D,RESULTADOS_11!B:B,0,0,1)</f>
        <v>65</v>
      </c>
      <c r="D13">
        <f>_xlfn.XLOOKUP(B13,RESULTADOS_11!D:D,RESULTADOS_11!L:L,0,0,1)</f>
        <v>2</v>
      </c>
      <c r="E13">
        <f>_xlfn.XLOOKUP(B13,RESULTADOS_11!D:D,RESULTADOS_11!I:I,0,0,1)</f>
        <v>167</v>
      </c>
      <c r="F13">
        <f>_xlfn.XLOOKUP(B13,RESULTADOS_11!D:D,RESULTADOS_11!F:F,0,0,1)</f>
        <v>37.4</v>
      </c>
      <c r="G13">
        <f>_xlfn.XLOOKUP(B13,RESULTADOS_11!D:D,RESULTADOS_11!M:M,0,0,1)</f>
        <v>0</v>
      </c>
      <c r="H13">
        <f>_xlfn.XLOOKUP(B13,RESULTADOS_11!D:D,RESULTADOS_11!AF:AF,0,0,1)</f>
        <v>3.5233949179643522E-6</v>
      </c>
      <c r="I13">
        <f>_xlfn.XLOOKUP(B13,RESULTADOS_11!D:D,RESULTADOS_11!AC:AC,0,0,1)</f>
        <v>336.14092240492181</v>
      </c>
      <c r="J13">
        <f>_xlfn.XLOOKUP(B13,RESULTADOS_11!D:D,RESULTADOS_11!G:G,0,0,1)</f>
        <v>13.44</v>
      </c>
      <c r="K13">
        <v>2.266</v>
      </c>
      <c r="N13">
        <f>_xlfn.XLOOKUP(B13,RESULTADOS_11!D:D,RESULTADOS_11!AH:AH,0,0,1)</f>
        <v>336140.92240492167</v>
      </c>
    </row>
    <row r="14" spans="1:20" x14ac:dyDescent="0.25">
      <c r="A14" t="s">
        <v>63</v>
      </c>
      <c r="B14">
        <v>2.2974000000000001</v>
      </c>
      <c r="C14">
        <f>_xlfn.XLOOKUP(B14,RESULTADOS_12!D:D,RESULTADOS_12!B:B,0,0,1)</f>
        <v>70</v>
      </c>
      <c r="D14">
        <f>_xlfn.XLOOKUP(B14,RESULTADOS_12!D:D,RESULTADOS_12!L:L,0,0,1)</f>
        <v>2</v>
      </c>
      <c r="E14">
        <f>_xlfn.XLOOKUP(B14,RESULTADOS_12!D:D,RESULTADOS_12!I:I,0,0,1)</f>
        <v>155</v>
      </c>
      <c r="F14">
        <f>_xlfn.XLOOKUP(B14,RESULTADOS_12!D:D,RESULTADOS_12!F:F,0,0,1)</f>
        <v>36.82</v>
      </c>
      <c r="G14">
        <f>_xlfn.XLOOKUP(B14,RESULTADOS_12!D:D,RESULTADOS_12!M:M,0,0,1)</f>
        <v>1</v>
      </c>
      <c r="H14">
        <f>_xlfn.XLOOKUP(B14,RESULTADOS_12!D:D,RESULTADOS_12!AF:AF,0,0,1)</f>
        <v>3.5350032891389299E-6</v>
      </c>
      <c r="I14">
        <f>_xlfn.XLOOKUP(B14,RESULTADOS_12!D:D,RESULTADOS_12!AC:AC,0,0,1)</f>
        <v>338.02008073950299</v>
      </c>
      <c r="J14">
        <f>_xlfn.XLOOKUP(B14,RESULTADOS_12!D:D,RESULTADOS_12!G:G,0,0,1)</f>
        <v>14.25</v>
      </c>
      <c r="K14">
        <v>2.2974000000000001</v>
      </c>
      <c r="N14">
        <f>_xlfn.XLOOKUP(B14,RESULTADOS_12!D:D,RESULTADOS_12!AH:AH,0,0,1)</f>
        <v>338020.08073950303</v>
      </c>
    </row>
    <row r="15" spans="1:20" x14ac:dyDescent="0.25">
      <c r="A15" t="s">
        <v>64</v>
      </c>
      <c r="B15">
        <v>2.3237999999999999</v>
      </c>
      <c r="C15">
        <f>_xlfn.XLOOKUP(B15,RESULTADOS_13!D:D,RESULTADOS_13!B:B,0,0,1)</f>
        <v>75</v>
      </c>
      <c r="D15">
        <f>_xlfn.XLOOKUP(B15,RESULTADOS_13!D:D,RESULTADOS_13!L:L,0,0,1)</f>
        <v>3</v>
      </c>
      <c r="E15">
        <f>_xlfn.XLOOKUP(B15,RESULTADOS_13!D:D,RESULTADOS_13!I:I,0,0,1)</f>
        <v>145</v>
      </c>
      <c r="F15">
        <f>_xlfn.XLOOKUP(B15,RESULTADOS_13!D:D,RESULTADOS_13!F:F,0,0,1)</f>
        <v>36.33</v>
      </c>
      <c r="G15">
        <f>_xlfn.XLOOKUP(B15,RESULTADOS_13!D:D,RESULTADOS_13!M:M,0,0,1)</f>
        <v>0</v>
      </c>
      <c r="H15">
        <f>_xlfn.XLOOKUP(B15,RESULTADOS_13!D:D,RESULTADOS_13!AF:AF,0,0,1)</f>
        <v>3.5402826944216402E-6</v>
      </c>
      <c r="I15">
        <f>_xlfn.XLOOKUP(B15,RESULTADOS_13!D:D,RESULTADOS_13!AC:AC,0,0,1)</f>
        <v>331.25956152395202</v>
      </c>
      <c r="J15">
        <f>_xlfn.XLOOKUP(B15,RESULTADOS_13!D:D,RESULTADOS_13!G:G,0,0,1)</f>
        <v>15.03</v>
      </c>
      <c r="K15">
        <v>2.3237999999999999</v>
      </c>
      <c r="N15">
        <f>_xlfn.XLOOKUP(B15,RESULTADOS_13!D:D,RESULTADOS_13!AH:AH,0,0,1)</f>
        <v>331259.56152395188</v>
      </c>
    </row>
    <row r="16" spans="1:20" x14ac:dyDescent="0.25">
      <c r="A16" t="s">
        <v>65</v>
      </c>
      <c r="B16">
        <v>2.3460000000000001</v>
      </c>
      <c r="C16">
        <f>_xlfn.XLOOKUP(B16,RESULTADOS_14!D:D,RESULTADOS_14!B:B,0,0,1)</f>
        <v>80</v>
      </c>
      <c r="D16">
        <f>_xlfn.XLOOKUP(B16,RESULTADOS_14!D:D,RESULTADOS_14!L:L,0,0,1)</f>
        <v>3</v>
      </c>
      <c r="E16">
        <f>_xlfn.XLOOKUP(B16,RESULTADOS_14!D:D,RESULTADOS_14!I:I,0,0,1)</f>
        <v>136</v>
      </c>
      <c r="F16">
        <f>_xlfn.XLOOKUP(B16,RESULTADOS_14!D:D,RESULTADOS_14!F:F,0,0,1)</f>
        <v>35.92</v>
      </c>
      <c r="G16">
        <f>_xlfn.XLOOKUP(B16,RESULTADOS_14!D:D,RESULTADOS_14!M:M,0,0,1)</f>
        <v>0</v>
      </c>
      <c r="H16">
        <f>_xlfn.XLOOKUP(B16,RESULTADOS_14!D:D,RESULTADOS_14!AF:AF,0,0,1)</f>
        <v>3.5404752654850642E-6</v>
      </c>
      <c r="I16">
        <f>_xlfn.XLOOKUP(B16,RESULTADOS_14!D:D,RESULTADOS_14!AC:AC,0,0,1)</f>
        <v>334.00971806314948</v>
      </c>
      <c r="J16">
        <f>_xlfn.XLOOKUP(B16,RESULTADOS_14!D:D,RESULTADOS_14!G:G,0,0,1)</f>
        <v>15.85</v>
      </c>
      <c r="K16">
        <v>2.3460000000000001</v>
      </c>
      <c r="N16">
        <f>_xlfn.XLOOKUP(B16,RESULTADOS_14!D:D,RESULTADOS_14!AH:AH,0,0,1)</f>
        <v>334009.71806314948</v>
      </c>
    </row>
    <row r="17" spans="1:14" x14ac:dyDescent="0.25">
      <c r="A17" t="s">
        <v>66</v>
      </c>
      <c r="B17">
        <v>2.3677999999999999</v>
      </c>
      <c r="C17">
        <f>_xlfn.XLOOKUP(B17,RESULTADOS_15!D:D,RESULTADOS_15!B:B,0,0,1)</f>
        <v>85</v>
      </c>
      <c r="D17">
        <f>_xlfn.XLOOKUP(B17,RESULTADOS_15!D:D,RESULTADOS_15!L:L,0,0,1)</f>
        <v>3</v>
      </c>
      <c r="E17">
        <f>_xlfn.XLOOKUP(B17,RESULTADOS_15!D:D,RESULTADOS_15!I:I,0,0,1)</f>
        <v>128</v>
      </c>
      <c r="F17">
        <f>_xlfn.XLOOKUP(B17,RESULTADOS_15!D:D,RESULTADOS_15!F:F,0,0,1)</f>
        <v>35.520000000000003</v>
      </c>
      <c r="G17">
        <f>_xlfn.XLOOKUP(B17,RESULTADOS_15!D:D,RESULTADOS_15!M:M,0,0,1)</f>
        <v>0</v>
      </c>
      <c r="H17">
        <f>_xlfn.XLOOKUP(B17,RESULTADOS_15!D:D,RESULTADOS_15!AF:AF,0,0,1)</f>
        <v>3.5412754528705231E-6</v>
      </c>
      <c r="I17">
        <f>_xlfn.XLOOKUP(B17,RESULTADOS_15!D:D,RESULTADOS_15!AC:AC,0,0,1)</f>
        <v>336.24000911640121</v>
      </c>
      <c r="J17">
        <f>_xlfn.XLOOKUP(B17,RESULTADOS_15!D:D,RESULTADOS_15!G:G,0,0,1)</f>
        <v>16.649999999999999</v>
      </c>
      <c r="K17">
        <v>2.3677999999999999</v>
      </c>
      <c r="N17">
        <f>_xlfn.XLOOKUP(B17,RESULTADOS_15!D:D,RESULTADOS_15!AH:AH,0,0,1)</f>
        <v>336240.0091164012</v>
      </c>
    </row>
    <row r="18" spans="1:14" x14ac:dyDescent="0.25">
      <c r="A18" t="s">
        <v>67</v>
      </c>
      <c r="B18">
        <v>2.3847</v>
      </c>
      <c r="C18">
        <f>_xlfn.XLOOKUP(B18,RESULTADOS_16!D:D,RESULTADOS_16!B:B,0,0,1)</f>
        <v>90</v>
      </c>
      <c r="D18">
        <f>_xlfn.XLOOKUP(B18,RESULTADOS_16!D:D,RESULTADOS_16!L:L,0,0,1)</f>
        <v>3</v>
      </c>
      <c r="E18">
        <f>_xlfn.XLOOKUP(B18,RESULTADOS_16!D:D,RESULTADOS_16!I:I,0,0,1)</f>
        <v>121</v>
      </c>
      <c r="F18">
        <f>_xlfn.XLOOKUP(B18,RESULTADOS_16!D:D,RESULTADOS_16!F:F,0,0,1)</f>
        <v>35.21</v>
      </c>
      <c r="G18">
        <f>_xlfn.XLOOKUP(B18,RESULTADOS_16!D:D,RESULTADOS_16!M:M,0,0,1)</f>
        <v>0</v>
      </c>
      <c r="H18">
        <f>_xlfn.XLOOKUP(B18,RESULTADOS_16!D:D,RESULTADOS_16!AF:AF,0,0,1)</f>
        <v>3.5358846629227111E-6</v>
      </c>
      <c r="I18">
        <f>_xlfn.XLOOKUP(B18,RESULTADOS_16!D:D,RESULTADOS_16!AC:AC,0,0,1)</f>
        <v>340.34800148938569</v>
      </c>
      <c r="J18">
        <f>_xlfn.XLOOKUP(B18,RESULTADOS_16!D:D,RESULTADOS_16!G:G,0,0,1)</f>
        <v>17.46</v>
      </c>
      <c r="K18">
        <v>2.3847</v>
      </c>
      <c r="N18">
        <f>_xlfn.XLOOKUP(B18,RESULTADOS_16!D:D,RESULTADOS_16!AH:AH,0,0,1)</f>
        <v>340348.00148938567</v>
      </c>
    </row>
    <row r="19" spans="1:14" x14ac:dyDescent="0.25">
      <c r="A19" t="s">
        <v>68</v>
      </c>
      <c r="B19">
        <v>2.3997000000000002</v>
      </c>
      <c r="C19">
        <f>_xlfn.XLOOKUP(B19,RESULTADOS_17!D:D,RESULTADOS_17!B:B,0,0,1)</f>
        <v>95</v>
      </c>
      <c r="D19">
        <f>_xlfn.XLOOKUP(B19,RESULTADOS_17!D:D,RESULTADOS_17!L:L,0,0,1)</f>
        <v>3</v>
      </c>
      <c r="E19">
        <f>_xlfn.XLOOKUP(B19,RESULTADOS_17!D:D,RESULTADOS_17!I:I,0,0,1)</f>
        <v>115</v>
      </c>
      <c r="F19">
        <f>_xlfn.XLOOKUP(B19,RESULTADOS_17!D:D,RESULTADOS_17!F:F,0,0,1)</f>
        <v>34.92</v>
      </c>
      <c r="G19">
        <f>_xlfn.XLOOKUP(B19,RESULTADOS_17!D:D,RESULTADOS_17!M:M,0,0,1)</f>
        <v>0</v>
      </c>
      <c r="H19">
        <f>_xlfn.XLOOKUP(B19,RESULTADOS_17!D:D,RESULTADOS_17!AF:AF,0,0,1)</f>
        <v>3.5287740365461629E-6</v>
      </c>
      <c r="I19">
        <f>_xlfn.XLOOKUP(B19,RESULTADOS_17!D:D,RESULTADOS_17!AC:AC,0,0,1)</f>
        <v>343.47990808718993</v>
      </c>
      <c r="J19">
        <f>_xlfn.XLOOKUP(B19,RESULTADOS_17!D:D,RESULTADOS_17!G:G,0,0,1)</f>
        <v>18.22</v>
      </c>
      <c r="K19">
        <v>2.3997000000000002</v>
      </c>
      <c r="N19">
        <f>_xlfn.XLOOKUP(B19,RESULTADOS_17!D:D,RESULTADOS_17!AH:AH,0,0,1)</f>
        <v>343479.90808718989</v>
      </c>
    </row>
    <row r="20" spans="1:14" x14ac:dyDescent="0.25">
      <c r="A20" t="s">
        <v>69</v>
      </c>
      <c r="B20">
        <v>2.4167999999999998</v>
      </c>
      <c r="C20">
        <f>_xlfn.XLOOKUP(B20,RESULTADOS_18!D:D,RESULTADOS_18!B:B,0,0,1)</f>
        <v>100</v>
      </c>
      <c r="D20">
        <f>_xlfn.XLOOKUP(B20,RESULTADOS_18!D:D,RESULTADOS_18!L:L,0,0,1)</f>
        <v>3</v>
      </c>
      <c r="E20">
        <f>_xlfn.XLOOKUP(B20,RESULTADOS_18!D:D,RESULTADOS_18!I:I,0,0,1)</f>
        <v>109</v>
      </c>
      <c r="F20">
        <f>_xlfn.XLOOKUP(B20,RESULTADOS_18!D:D,RESULTADOS_18!F:F,0,0,1)</f>
        <v>34.619999999999997</v>
      </c>
      <c r="G20">
        <f>_xlfn.XLOOKUP(B20,RESULTADOS_18!D:D,RESULTADOS_18!M:M,0,0,1)</f>
        <v>2</v>
      </c>
      <c r="H20">
        <f>_xlfn.XLOOKUP(B20,RESULTADOS_18!D:D,RESULTADOS_18!AF:AF,0,0,1)</f>
        <v>3.525734843950356E-6</v>
      </c>
      <c r="I20">
        <f>_xlfn.XLOOKUP(B20,RESULTADOS_18!D:D,RESULTADOS_18!AC:AC,0,0,1)</f>
        <v>346.38848648993758</v>
      </c>
      <c r="J20">
        <f>_xlfn.XLOOKUP(B20,RESULTADOS_18!D:D,RESULTADOS_18!G:G,0,0,1)</f>
        <v>19.059999999999999</v>
      </c>
      <c r="K20">
        <v>2.4167999999999998</v>
      </c>
      <c r="N20">
        <f>_xlfn.XLOOKUP(B20,RESULTADOS_18!D:D,RESULTADOS_18!AH:AH,0,0,1)</f>
        <v>346388.48648993758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100</v>
      </c>
      <c r="C2" t="s">
        <v>34</v>
      </c>
      <c r="D2">
        <v>1.1738999999999999</v>
      </c>
      <c r="E2">
        <v>85.18</v>
      </c>
      <c r="F2">
        <v>59.76</v>
      </c>
      <c r="G2">
        <v>6.09</v>
      </c>
      <c r="H2">
        <v>0.09</v>
      </c>
      <c r="I2">
        <v>589</v>
      </c>
      <c r="J2">
        <v>194.77</v>
      </c>
      <c r="K2">
        <v>54.38</v>
      </c>
      <c r="L2">
        <v>1</v>
      </c>
      <c r="M2">
        <v>587</v>
      </c>
      <c r="N2">
        <v>39.4</v>
      </c>
      <c r="O2">
        <v>24256.19</v>
      </c>
      <c r="P2">
        <v>799.19</v>
      </c>
      <c r="Q2">
        <v>10778.87</v>
      </c>
      <c r="R2">
        <v>1191.4000000000001</v>
      </c>
      <c r="S2">
        <v>155.01</v>
      </c>
      <c r="T2">
        <v>510501.41</v>
      </c>
      <c r="U2">
        <v>0.13</v>
      </c>
      <c r="V2">
        <v>0.44</v>
      </c>
      <c r="W2">
        <v>8.48</v>
      </c>
      <c r="X2">
        <v>30.15</v>
      </c>
      <c r="Y2">
        <v>2</v>
      </c>
      <c r="Z2">
        <v>10</v>
      </c>
      <c r="AA2">
        <v>994.57955557310811</v>
      </c>
      <c r="AB2">
        <v>1360.8276256883821</v>
      </c>
      <c r="AC2">
        <v>1230.95214702625</v>
      </c>
      <c r="AD2">
        <v>994579.55557310814</v>
      </c>
      <c r="AE2">
        <v>1360827.625688382</v>
      </c>
      <c r="AF2">
        <v>1.7125372944858169E-6</v>
      </c>
      <c r="AG2">
        <v>18</v>
      </c>
      <c r="AH2">
        <v>1230952.1470262499</v>
      </c>
    </row>
    <row r="3" spans="1:34" x14ac:dyDescent="0.25">
      <c r="A3">
        <v>1</v>
      </c>
      <c r="B3">
        <v>100</v>
      </c>
      <c r="C3" t="s">
        <v>34</v>
      </c>
      <c r="D3">
        <v>2.2046999999999999</v>
      </c>
      <c r="E3">
        <v>45.36</v>
      </c>
      <c r="F3">
        <v>36.85</v>
      </c>
      <c r="G3">
        <v>14.36</v>
      </c>
      <c r="H3">
        <v>0.18</v>
      </c>
      <c r="I3">
        <v>154</v>
      </c>
      <c r="J3">
        <v>196.32</v>
      </c>
      <c r="K3">
        <v>54.38</v>
      </c>
      <c r="L3">
        <v>2</v>
      </c>
      <c r="M3">
        <v>147</v>
      </c>
      <c r="N3">
        <v>39.950000000000003</v>
      </c>
      <c r="O3">
        <v>24447.22</v>
      </c>
      <c r="P3">
        <v>422.03</v>
      </c>
      <c r="Q3">
        <v>10768.79</v>
      </c>
      <c r="R3">
        <v>411.71</v>
      </c>
      <c r="S3">
        <v>155.01</v>
      </c>
      <c r="T3">
        <v>122831.14</v>
      </c>
      <c r="U3">
        <v>0.38</v>
      </c>
      <c r="V3">
        <v>0.72</v>
      </c>
      <c r="W3">
        <v>7.73</v>
      </c>
      <c r="X3">
        <v>7.26</v>
      </c>
      <c r="Y3">
        <v>2</v>
      </c>
      <c r="Z3">
        <v>10</v>
      </c>
      <c r="AA3">
        <v>335.23808495222892</v>
      </c>
      <c r="AB3">
        <v>458.68753749214682</v>
      </c>
      <c r="AC3">
        <v>414.91104268589771</v>
      </c>
      <c r="AD3">
        <v>335238.08495222888</v>
      </c>
      <c r="AE3">
        <v>458687.53749214677</v>
      </c>
      <c r="AF3">
        <v>3.2163139732114158E-6</v>
      </c>
      <c r="AG3">
        <v>10</v>
      </c>
      <c r="AH3">
        <v>414911.04268589767</v>
      </c>
    </row>
    <row r="4" spans="1:34" x14ac:dyDescent="0.25">
      <c r="A4">
        <v>2</v>
      </c>
      <c r="B4">
        <v>100</v>
      </c>
      <c r="C4" t="s">
        <v>34</v>
      </c>
      <c r="D4">
        <v>2.4167999999999998</v>
      </c>
      <c r="E4">
        <v>41.38</v>
      </c>
      <c r="F4">
        <v>34.619999999999997</v>
      </c>
      <c r="G4">
        <v>19.059999999999999</v>
      </c>
      <c r="H4">
        <v>0.27</v>
      </c>
      <c r="I4">
        <v>109</v>
      </c>
      <c r="J4">
        <v>197.88</v>
      </c>
      <c r="K4">
        <v>54.38</v>
      </c>
      <c r="L4">
        <v>3</v>
      </c>
      <c r="M4">
        <v>2</v>
      </c>
      <c r="N4">
        <v>40.5</v>
      </c>
      <c r="O4">
        <v>24639</v>
      </c>
      <c r="P4">
        <v>364.87</v>
      </c>
      <c r="Q4">
        <v>10770.37</v>
      </c>
      <c r="R4">
        <v>330.83</v>
      </c>
      <c r="S4">
        <v>155.01</v>
      </c>
      <c r="T4">
        <v>82615.91</v>
      </c>
      <c r="U4">
        <v>0.47</v>
      </c>
      <c r="V4">
        <v>0.76</v>
      </c>
      <c r="W4">
        <v>7.8</v>
      </c>
      <c r="X4">
        <v>5.03</v>
      </c>
      <c r="Y4">
        <v>2</v>
      </c>
      <c r="Z4">
        <v>10</v>
      </c>
      <c r="AA4">
        <v>279.87351724522938</v>
      </c>
      <c r="AB4">
        <v>382.93529344308672</v>
      </c>
      <c r="AC4">
        <v>346.38848648993758</v>
      </c>
      <c r="AD4">
        <v>279873.51724522939</v>
      </c>
      <c r="AE4">
        <v>382935.29344308667</v>
      </c>
      <c r="AF4">
        <v>3.525734843950356E-6</v>
      </c>
      <c r="AG4">
        <v>9</v>
      </c>
      <c r="AH4">
        <v>346388.48648993758</v>
      </c>
    </row>
    <row r="5" spans="1:34" x14ac:dyDescent="0.25">
      <c r="A5">
        <v>3</v>
      </c>
      <c r="B5">
        <v>100</v>
      </c>
      <c r="C5" t="s">
        <v>34</v>
      </c>
      <c r="D5">
        <v>2.4163999999999999</v>
      </c>
      <c r="E5">
        <v>41.38</v>
      </c>
      <c r="F5">
        <v>34.630000000000003</v>
      </c>
      <c r="G5">
        <v>19.059999999999999</v>
      </c>
      <c r="H5">
        <v>0.36</v>
      </c>
      <c r="I5">
        <v>109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367.75</v>
      </c>
      <c r="Q5">
        <v>10769.98</v>
      </c>
      <c r="R5">
        <v>331.2</v>
      </c>
      <c r="S5">
        <v>155.01</v>
      </c>
      <c r="T5">
        <v>82802.850000000006</v>
      </c>
      <c r="U5">
        <v>0.47</v>
      </c>
      <c r="V5">
        <v>0.76</v>
      </c>
      <c r="W5">
        <v>7.8</v>
      </c>
      <c r="X5">
        <v>5.04</v>
      </c>
      <c r="Y5">
        <v>2</v>
      </c>
      <c r="Z5">
        <v>10</v>
      </c>
      <c r="AA5">
        <v>280.96416670882479</v>
      </c>
      <c r="AB5">
        <v>384.42756815523649</v>
      </c>
      <c r="AC5">
        <v>347.73834059798048</v>
      </c>
      <c r="AD5">
        <v>280964.16670882481</v>
      </c>
      <c r="AE5">
        <v>384427.56815523648</v>
      </c>
      <c r="AF5">
        <v>3.5251513062403341E-6</v>
      </c>
      <c r="AG5">
        <v>9</v>
      </c>
      <c r="AH5">
        <v>347738.34059798048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40</v>
      </c>
      <c r="C2" t="s">
        <v>34</v>
      </c>
      <c r="D2">
        <v>2.0280999999999998</v>
      </c>
      <c r="E2">
        <v>49.31</v>
      </c>
      <c r="F2">
        <v>42.25</v>
      </c>
      <c r="G2">
        <v>9.35</v>
      </c>
      <c r="H2">
        <v>0.2</v>
      </c>
      <c r="I2">
        <v>271</v>
      </c>
      <c r="J2">
        <v>89.87</v>
      </c>
      <c r="K2">
        <v>37.549999999999997</v>
      </c>
      <c r="L2">
        <v>1</v>
      </c>
      <c r="M2">
        <v>6</v>
      </c>
      <c r="N2">
        <v>11.32</v>
      </c>
      <c r="O2">
        <v>11317.98</v>
      </c>
      <c r="P2">
        <v>281.2</v>
      </c>
      <c r="Q2">
        <v>10776.95</v>
      </c>
      <c r="R2">
        <v>581.42999999999995</v>
      </c>
      <c r="S2">
        <v>155.01</v>
      </c>
      <c r="T2">
        <v>207103.72</v>
      </c>
      <c r="U2">
        <v>0.27</v>
      </c>
      <c r="V2">
        <v>0.63</v>
      </c>
      <c r="W2">
        <v>8.2799999999999994</v>
      </c>
      <c r="X2">
        <v>12.65</v>
      </c>
      <c r="Y2">
        <v>2</v>
      </c>
      <c r="Z2">
        <v>10</v>
      </c>
      <c r="AA2">
        <v>278.39357657154522</v>
      </c>
      <c r="AB2">
        <v>380.91037332297759</v>
      </c>
      <c r="AC2">
        <v>344.55682190409851</v>
      </c>
      <c r="AD2">
        <v>278393.57657154521</v>
      </c>
      <c r="AE2">
        <v>380910.37332297763</v>
      </c>
      <c r="AF2">
        <v>3.3608695649156388E-6</v>
      </c>
      <c r="AG2">
        <v>11</v>
      </c>
      <c r="AH2">
        <v>344556.82190409838</v>
      </c>
    </row>
    <row r="3" spans="1:34" x14ac:dyDescent="0.25">
      <c r="A3">
        <v>1</v>
      </c>
      <c r="B3">
        <v>40</v>
      </c>
      <c r="C3" t="s">
        <v>34</v>
      </c>
      <c r="D3">
        <v>2.0310999999999999</v>
      </c>
      <c r="E3">
        <v>49.23</v>
      </c>
      <c r="F3">
        <v>42.19</v>
      </c>
      <c r="G3">
        <v>9.3800000000000008</v>
      </c>
      <c r="H3">
        <v>0.39</v>
      </c>
      <c r="I3">
        <v>270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284.12</v>
      </c>
      <c r="Q3">
        <v>10777</v>
      </c>
      <c r="R3">
        <v>579.03</v>
      </c>
      <c r="S3">
        <v>155.01</v>
      </c>
      <c r="T3">
        <v>205911.45</v>
      </c>
      <c r="U3">
        <v>0.27</v>
      </c>
      <c r="V3">
        <v>0.63</v>
      </c>
      <c r="W3">
        <v>8.2899999999999991</v>
      </c>
      <c r="X3">
        <v>12.59</v>
      </c>
      <c r="Y3">
        <v>2</v>
      </c>
      <c r="Z3">
        <v>10</v>
      </c>
      <c r="AA3">
        <v>279.26777487460362</v>
      </c>
      <c r="AB3">
        <v>382.10649000812907</v>
      </c>
      <c r="AC3">
        <v>345.63878289157952</v>
      </c>
      <c r="AD3">
        <v>279267.77487460361</v>
      </c>
      <c r="AE3">
        <v>382106.49000812921</v>
      </c>
      <c r="AF3">
        <v>3.365841020314656E-6</v>
      </c>
      <c r="AG3">
        <v>11</v>
      </c>
      <c r="AH3">
        <v>345638.7828915795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30</v>
      </c>
      <c r="C2" t="s">
        <v>34</v>
      </c>
      <c r="D2">
        <v>1.8616999999999999</v>
      </c>
      <c r="E2">
        <v>53.72</v>
      </c>
      <c r="F2">
        <v>46.29</v>
      </c>
      <c r="G2">
        <v>7.74</v>
      </c>
      <c r="H2">
        <v>0.24</v>
      </c>
      <c r="I2">
        <v>359</v>
      </c>
      <c r="J2">
        <v>71.52</v>
      </c>
      <c r="K2">
        <v>32.270000000000003</v>
      </c>
      <c r="L2">
        <v>1</v>
      </c>
      <c r="M2">
        <v>0</v>
      </c>
      <c r="N2">
        <v>8.25</v>
      </c>
      <c r="O2">
        <v>9054.6</v>
      </c>
      <c r="P2">
        <v>268.72000000000003</v>
      </c>
      <c r="Q2">
        <v>10777.53</v>
      </c>
      <c r="R2">
        <v>713.76</v>
      </c>
      <c r="S2">
        <v>155.01</v>
      </c>
      <c r="T2">
        <v>272833.42</v>
      </c>
      <c r="U2">
        <v>0.22</v>
      </c>
      <c r="V2">
        <v>0.56999999999999995</v>
      </c>
      <c r="W2">
        <v>8.5399999999999991</v>
      </c>
      <c r="X2">
        <v>16.690000000000001</v>
      </c>
      <c r="Y2">
        <v>2</v>
      </c>
      <c r="Z2">
        <v>10</v>
      </c>
      <c r="AA2">
        <v>293.33258074984337</v>
      </c>
      <c r="AB2">
        <v>401.35057790207509</v>
      </c>
      <c r="AC2">
        <v>363.04624204617431</v>
      </c>
      <c r="AD2">
        <v>293332.58074984339</v>
      </c>
      <c r="AE2">
        <v>401350.57790207508</v>
      </c>
      <c r="AF2">
        <v>3.191414086604024E-6</v>
      </c>
      <c r="AG2">
        <v>12</v>
      </c>
      <c r="AH2">
        <v>363046.24204617419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15</v>
      </c>
      <c r="C2" t="s">
        <v>34</v>
      </c>
      <c r="D2">
        <v>1.3765000000000001</v>
      </c>
      <c r="E2">
        <v>72.650000000000006</v>
      </c>
      <c r="F2">
        <v>63.01</v>
      </c>
      <c r="G2">
        <v>5.29</v>
      </c>
      <c r="H2">
        <v>0.43</v>
      </c>
      <c r="I2">
        <v>715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248.76</v>
      </c>
      <c r="Q2">
        <v>10790.39</v>
      </c>
      <c r="R2">
        <v>1261.6099999999999</v>
      </c>
      <c r="S2">
        <v>155.01</v>
      </c>
      <c r="T2">
        <v>544976.55000000005</v>
      </c>
      <c r="U2">
        <v>0.12</v>
      </c>
      <c r="V2">
        <v>0.42</v>
      </c>
      <c r="W2">
        <v>9.6199999999999992</v>
      </c>
      <c r="X2">
        <v>33.380000000000003</v>
      </c>
      <c r="Y2">
        <v>2</v>
      </c>
      <c r="Z2">
        <v>10</v>
      </c>
      <c r="AA2">
        <v>378.66945027554817</v>
      </c>
      <c r="AB2">
        <v>518.11224758412186</v>
      </c>
      <c r="AC2">
        <v>468.66434184979897</v>
      </c>
      <c r="AD2">
        <v>378669.45027554821</v>
      </c>
      <c r="AE2">
        <v>518112.24758412188</v>
      </c>
      <c r="AF2">
        <v>2.5326364212703399E-6</v>
      </c>
      <c r="AG2">
        <v>16</v>
      </c>
      <c r="AH2">
        <v>468664.34184979898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70</v>
      </c>
      <c r="C2" t="s">
        <v>34</v>
      </c>
      <c r="D2">
        <v>1.6936</v>
      </c>
      <c r="E2">
        <v>59.05</v>
      </c>
      <c r="F2">
        <v>46.76</v>
      </c>
      <c r="G2">
        <v>8.06</v>
      </c>
      <c r="H2">
        <v>0.12</v>
      </c>
      <c r="I2">
        <v>348</v>
      </c>
      <c r="J2">
        <v>141.81</v>
      </c>
      <c r="K2">
        <v>47.83</v>
      </c>
      <c r="L2">
        <v>1</v>
      </c>
      <c r="M2">
        <v>346</v>
      </c>
      <c r="N2">
        <v>22.98</v>
      </c>
      <c r="O2">
        <v>17723.39</v>
      </c>
      <c r="P2">
        <v>476.06</v>
      </c>
      <c r="Q2">
        <v>10772.08</v>
      </c>
      <c r="R2">
        <v>748.16</v>
      </c>
      <c r="S2">
        <v>155.01</v>
      </c>
      <c r="T2">
        <v>290087.02</v>
      </c>
      <c r="U2">
        <v>0.21</v>
      </c>
      <c r="V2">
        <v>0.56999999999999995</v>
      </c>
      <c r="W2">
        <v>8.08</v>
      </c>
      <c r="X2">
        <v>17.16</v>
      </c>
      <c r="Y2">
        <v>2</v>
      </c>
      <c r="Z2">
        <v>10</v>
      </c>
      <c r="AA2">
        <v>469.50616430298038</v>
      </c>
      <c r="AB2">
        <v>642.39904714944703</v>
      </c>
      <c r="AC2">
        <v>581.08938370222836</v>
      </c>
      <c r="AD2">
        <v>469506.16430298041</v>
      </c>
      <c r="AE2">
        <v>642399.04714944703</v>
      </c>
      <c r="AF2">
        <v>2.605937829931963E-6</v>
      </c>
      <c r="AG2">
        <v>13</v>
      </c>
      <c r="AH2">
        <v>581089.38370222831</v>
      </c>
    </row>
    <row r="3" spans="1:34" x14ac:dyDescent="0.25">
      <c r="A3">
        <v>1</v>
      </c>
      <c r="B3">
        <v>70</v>
      </c>
      <c r="C3" t="s">
        <v>34</v>
      </c>
      <c r="D3">
        <v>2.2974000000000001</v>
      </c>
      <c r="E3">
        <v>43.53</v>
      </c>
      <c r="F3">
        <v>36.82</v>
      </c>
      <c r="G3">
        <v>14.25</v>
      </c>
      <c r="H3">
        <v>0.25</v>
      </c>
      <c r="I3">
        <v>155</v>
      </c>
      <c r="J3">
        <v>143.16999999999999</v>
      </c>
      <c r="K3">
        <v>47.83</v>
      </c>
      <c r="L3">
        <v>2</v>
      </c>
      <c r="M3">
        <v>1</v>
      </c>
      <c r="N3">
        <v>23.34</v>
      </c>
      <c r="O3">
        <v>17891.86</v>
      </c>
      <c r="P3">
        <v>320.49</v>
      </c>
      <c r="Q3">
        <v>10771.93</v>
      </c>
      <c r="R3">
        <v>402.82</v>
      </c>
      <c r="S3">
        <v>155.01</v>
      </c>
      <c r="T3">
        <v>118379.24</v>
      </c>
      <c r="U3">
        <v>0.38</v>
      </c>
      <c r="V3">
        <v>0.72</v>
      </c>
      <c r="W3">
        <v>7.94</v>
      </c>
      <c r="X3">
        <v>7.23</v>
      </c>
      <c r="Y3">
        <v>2</v>
      </c>
      <c r="Z3">
        <v>10</v>
      </c>
      <c r="AA3">
        <v>273.11204784755228</v>
      </c>
      <c r="AB3">
        <v>373.68395271820782</v>
      </c>
      <c r="AC3">
        <v>338.02008073950299</v>
      </c>
      <c r="AD3">
        <v>273112.04784755228</v>
      </c>
      <c r="AE3">
        <v>373683.95271820779</v>
      </c>
      <c r="AF3">
        <v>3.5350032891389299E-6</v>
      </c>
      <c r="AG3">
        <v>10</v>
      </c>
      <c r="AH3">
        <v>338020.08073950303</v>
      </c>
    </row>
    <row r="4" spans="1:34" x14ac:dyDescent="0.25">
      <c r="A4">
        <v>2</v>
      </c>
      <c r="B4">
        <v>70</v>
      </c>
      <c r="C4" t="s">
        <v>34</v>
      </c>
      <c r="D4">
        <v>2.2968000000000002</v>
      </c>
      <c r="E4">
        <v>43.54</v>
      </c>
      <c r="F4">
        <v>36.83</v>
      </c>
      <c r="G4">
        <v>14.26</v>
      </c>
      <c r="H4">
        <v>0.37</v>
      </c>
      <c r="I4">
        <v>155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18060.849999999999</v>
      </c>
      <c r="P4">
        <v>323.39</v>
      </c>
      <c r="Q4">
        <v>10771.78</v>
      </c>
      <c r="R4">
        <v>403.13</v>
      </c>
      <c r="S4">
        <v>155.01</v>
      </c>
      <c r="T4">
        <v>118536.09</v>
      </c>
      <c r="U4">
        <v>0.38</v>
      </c>
      <c r="V4">
        <v>0.72</v>
      </c>
      <c r="W4">
        <v>7.95</v>
      </c>
      <c r="X4">
        <v>7.24</v>
      </c>
      <c r="Y4">
        <v>2</v>
      </c>
      <c r="Z4">
        <v>10</v>
      </c>
      <c r="AA4">
        <v>274.27852755250478</v>
      </c>
      <c r="AB4">
        <v>375.27998171197629</v>
      </c>
      <c r="AC4">
        <v>339.46378696614693</v>
      </c>
      <c r="AD4">
        <v>274278.52755250479</v>
      </c>
      <c r="AE4">
        <v>375279.98171197629</v>
      </c>
      <c r="AF4">
        <v>3.5340800707296491E-6</v>
      </c>
      <c r="AG4">
        <v>10</v>
      </c>
      <c r="AH4">
        <v>339463.7869661469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90</v>
      </c>
      <c r="C2" t="s">
        <v>34</v>
      </c>
      <c r="D2">
        <v>1.3362000000000001</v>
      </c>
      <c r="E2">
        <v>74.84</v>
      </c>
      <c r="F2">
        <v>54.71</v>
      </c>
      <c r="G2">
        <v>6.59</v>
      </c>
      <c r="H2">
        <v>0.1</v>
      </c>
      <c r="I2">
        <v>498</v>
      </c>
      <c r="J2">
        <v>176.73</v>
      </c>
      <c r="K2">
        <v>52.44</v>
      </c>
      <c r="L2">
        <v>1</v>
      </c>
      <c r="M2">
        <v>496</v>
      </c>
      <c r="N2">
        <v>33.29</v>
      </c>
      <c r="O2">
        <v>22031.19</v>
      </c>
      <c r="P2">
        <v>677.19</v>
      </c>
      <c r="Q2">
        <v>10776.18</v>
      </c>
      <c r="R2">
        <v>1018.96</v>
      </c>
      <c r="S2">
        <v>155.01</v>
      </c>
      <c r="T2">
        <v>424736.52</v>
      </c>
      <c r="U2">
        <v>0.15</v>
      </c>
      <c r="V2">
        <v>0.48</v>
      </c>
      <c r="W2">
        <v>8.32</v>
      </c>
      <c r="X2">
        <v>25.1</v>
      </c>
      <c r="Y2">
        <v>2</v>
      </c>
      <c r="Z2">
        <v>10</v>
      </c>
      <c r="AA2">
        <v>768.19090386997493</v>
      </c>
      <c r="AB2">
        <v>1051.07268486573</v>
      </c>
      <c r="AC2">
        <v>950.75978301192197</v>
      </c>
      <c r="AD2">
        <v>768190.90386997489</v>
      </c>
      <c r="AE2">
        <v>1051072.6848657301</v>
      </c>
      <c r="AF2">
        <v>1.9812341538127759E-6</v>
      </c>
      <c r="AG2">
        <v>16</v>
      </c>
      <c r="AH2">
        <v>950759.78301192191</v>
      </c>
    </row>
    <row r="3" spans="1:34" x14ac:dyDescent="0.25">
      <c r="A3">
        <v>1</v>
      </c>
      <c r="B3">
        <v>90</v>
      </c>
      <c r="C3" t="s">
        <v>34</v>
      </c>
      <c r="D3">
        <v>2.3094000000000001</v>
      </c>
      <c r="E3">
        <v>43.3</v>
      </c>
      <c r="F3">
        <v>36.01</v>
      </c>
      <c r="G3">
        <v>15.77</v>
      </c>
      <c r="H3">
        <v>0.2</v>
      </c>
      <c r="I3">
        <v>137</v>
      </c>
      <c r="J3">
        <v>178.21</v>
      </c>
      <c r="K3">
        <v>52.44</v>
      </c>
      <c r="L3">
        <v>2</v>
      </c>
      <c r="M3">
        <v>89</v>
      </c>
      <c r="N3">
        <v>33.770000000000003</v>
      </c>
      <c r="O3">
        <v>22213.89</v>
      </c>
      <c r="P3">
        <v>368.62</v>
      </c>
      <c r="Q3">
        <v>10769.6</v>
      </c>
      <c r="R3">
        <v>380.59</v>
      </c>
      <c r="S3">
        <v>155.01</v>
      </c>
      <c r="T3">
        <v>107357.12</v>
      </c>
      <c r="U3">
        <v>0.41</v>
      </c>
      <c r="V3">
        <v>0.73</v>
      </c>
      <c r="W3">
        <v>7.77</v>
      </c>
      <c r="X3">
        <v>6.42</v>
      </c>
      <c r="Y3">
        <v>2</v>
      </c>
      <c r="Z3">
        <v>10</v>
      </c>
      <c r="AA3">
        <v>298.03632139909809</v>
      </c>
      <c r="AB3">
        <v>407.78644337277751</v>
      </c>
      <c r="AC3">
        <v>368.86787754914661</v>
      </c>
      <c r="AD3">
        <v>298036.32139909809</v>
      </c>
      <c r="AE3">
        <v>407786.44337277737</v>
      </c>
      <c r="AF3">
        <v>3.42423451191081E-6</v>
      </c>
      <c r="AG3">
        <v>10</v>
      </c>
      <c r="AH3">
        <v>368867.87754914648</v>
      </c>
    </row>
    <row r="4" spans="1:34" x14ac:dyDescent="0.25">
      <c r="A4">
        <v>2</v>
      </c>
      <c r="B4">
        <v>90</v>
      </c>
      <c r="C4" t="s">
        <v>34</v>
      </c>
      <c r="D4">
        <v>2.3847</v>
      </c>
      <c r="E4">
        <v>41.93</v>
      </c>
      <c r="F4">
        <v>35.21</v>
      </c>
      <c r="G4">
        <v>17.46</v>
      </c>
      <c r="H4">
        <v>0.3</v>
      </c>
      <c r="I4">
        <v>121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351.51</v>
      </c>
      <c r="Q4">
        <v>10771.03</v>
      </c>
      <c r="R4">
        <v>350.35</v>
      </c>
      <c r="S4">
        <v>155.01</v>
      </c>
      <c r="T4">
        <v>92313.8</v>
      </c>
      <c r="U4">
        <v>0.44</v>
      </c>
      <c r="V4">
        <v>0.75</v>
      </c>
      <c r="W4">
        <v>7.84</v>
      </c>
      <c r="X4">
        <v>5.62</v>
      </c>
      <c r="Y4">
        <v>2</v>
      </c>
      <c r="Z4">
        <v>10</v>
      </c>
      <c r="AA4">
        <v>274.99295149634253</v>
      </c>
      <c r="AB4">
        <v>376.25748807009518</v>
      </c>
      <c r="AC4">
        <v>340.34800148938569</v>
      </c>
      <c r="AD4">
        <v>274992.95149634249</v>
      </c>
      <c r="AE4">
        <v>376257.48807009519</v>
      </c>
      <c r="AF4">
        <v>3.5358846629227111E-6</v>
      </c>
      <c r="AG4">
        <v>9</v>
      </c>
      <c r="AH4">
        <v>340348.00148938567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</v>
      </c>
      <c r="C2" t="s">
        <v>34</v>
      </c>
      <c r="D2">
        <v>1.0733999999999999</v>
      </c>
      <c r="E2">
        <v>93.16</v>
      </c>
      <c r="F2">
        <v>79.63</v>
      </c>
      <c r="G2">
        <v>4.46</v>
      </c>
      <c r="H2">
        <v>0.64</v>
      </c>
      <c r="I2">
        <v>1070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229.81</v>
      </c>
      <c r="Q2">
        <v>10810.19</v>
      </c>
      <c r="R2">
        <v>1807.94</v>
      </c>
      <c r="S2">
        <v>155.01</v>
      </c>
      <c r="T2">
        <v>816366.19</v>
      </c>
      <c r="U2">
        <v>0.09</v>
      </c>
      <c r="V2">
        <v>0.33</v>
      </c>
      <c r="W2">
        <v>10.65</v>
      </c>
      <c r="X2">
        <v>49.97</v>
      </c>
      <c r="Y2">
        <v>2</v>
      </c>
      <c r="Z2">
        <v>10</v>
      </c>
      <c r="AA2">
        <v>472.01232299374288</v>
      </c>
      <c r="AB2">
        <v>645.82808403406636</v>
      </c>
      <c r="AC2">
        <v>584.19115811926326</v>
      </c>
      <c r="AD2">
        <v>472012.32299374288</v>
      </c>
      <c r="AE2">
        <v>645828.08403406641</v>
      </c>
      <c r="AF2">
        <v>2.0450750850271871E-6</v>
      </c>
      <c r="AG2">
        <v>20</v>
      </c>
      <c r="AH2">
        <v>584191.15811926324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45</v>
      </c>
      <c r="C2" t="s">
        <v>34</v>
      </c>
      <c r="D2">
        <v>2.0769000000000002</v>
      </c>
      <c r="E2">
        <v>48.15</v>
      </c>
      <c r="F2">
        <v>41.1</v>
      </c>
      <c r="G2">
        <v>10.029999999999999</v>
      </c>
      <c r="H2">
        <v>0.18</v>
      </c>
      <c r="I2">
        <v>246</v>
      </c>
      <c r="J2">
        <v>98.71</v>
      </c>
      <c r="K2">
        <v>39.72</v>
      </c>
      <c r="L2">
        <v>1</v>
      </c>
      <c r="M2">
        <v>38</v>
      </c>
      <c r="N2">
        <v>12.99</v>
      </c>
      <c r="O2">
        <v>12407.75</v>
      </c>
      <c r="P2">
        <v>290.52999999999997</v>
      </c>
      <c r="Q2">
        <v>10774.46</v>
      </c>
      <c r="R2">
        <v>545.67999999999995</v>
      </c>
      <c r="S2">
        <v>155.01</v>
      </c>
      <c r="T2">
        <v>189353.66</v>
      </c>
      <c r="U2">
        <v>0.28000000000000003</v>
      </c>
      <c r="V2">
        <v>0.64</v>
      </c>
      <c r="W2">
        <v>8.15</v>
      </c>
      <c r="X2">
        <v>11.5</v>
      </c>
      <c r="Y2">
        <v>2</v>
      </c>
      <c r="Z2">
        <v>10</v>
      </c>
      <c r="AA2">
        <v>280.13085562300847</v>
      </c>
      <c r="AB2">
        <v>383.28739516453209</v>
      </c>
      <c r="AC2">
        <v>346.70698411726619</v>
      </c>
      <c r="AD2">
        <v>280130.85562300851</v>
      </c>
      <c r="AE2">
        <v>383287.39516453212</v>
      </c>
      <c r="AF2">
        <v>3.3915723968591909E-6</v>
      </c>
      <c r="AG2">
        <v>11</v>
      </c>
      <c r="AH2">
        <v>346706.9841172662</v>
      </c>
    </row>
    <row r="3" spans="1:34" x14ac:dyDescent="0.25">
      <c r="A3">
        <v>1</v>
      </c>
      <c r="B3">
        <v>45</v>
      </c>
      <c r="C3" t="s">
        <v>34</v>
      </c>
      <c r="D3">
        <v>2.0973999999999999</v>
      </c>
      <c r="E3">
        <v>47.68</v>
      </c>
      <c r="F3">
        <v>40.76</v>
      </c>
      <c r="G3">
        <v>10.19</v>
      </c>
      <c r="H3">
        <v>0.35</v>
      </c>
      <c r="I3">
        <v>240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289.22000000000003</v>
      </c>
      <c r="Q3">
        <v>10773.73</v>
      </c>
      <c r="R3">
        <v>532.36</v>
      </c>
      <c r="S3">
        <v>155.01</v>
      </c>
      <c r="T3">
        <v>182727.26</v>
      </c>
      <c r="U3">
        <v>0.28999999999999998</v>
      </c>
      <c r="V3">
        <v>0.65</v>
      </c>
      <c r="W3">
        <v>8.19</v>
      </c>
      <c r="X3">
        <v>11.16</v>
      </c>
      <c r="Y3">
        <v>2</v>
      </c>
      <c r="Z3">
        <v>10</v>
      </c>
      <c r="AA3">
        <v>269.13705833601409</v>
      </c>
      <c r="AB3">
        <v>368.24519670436058</v>
      </c>
      <c r="AC3">
        <v>333.10039196627531</v>
      </c>
      <c r="AD3">
        <v>269137.05833601422</v>
      </c>
      <c r="AE3">
        <v>368245.1967043606</v>
      </c>
      <c r="AF3">
        <v>3.4250488445146441E-6</v>
      </c>
      <c r="AG3">
        <v>10</v>
      </c>
      <c r="AH3">
        <v>333100.39196627517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60</v>
      </c>
      <c r="C2" t="s">
        <v>34</v>
      </c>
      <c r="D2">
        <v>1.9027000000000001</v>
      </c>
      <c r="E2">
        <v>52.56</v>
      </c>
      <c r="F2">
        <v>43.24</v>
      </c>
      <c r="G2">
        <v>9.23</v>
      </c>
      <c r="H2">
        <v>0.14000000000000001</v>
      </c>
      <c r="I2">
        <v>281</v>
      </c>
      <c r="J2">
        <v>124.63</v>
      </c>
      <c r="K2">
        <v>45</v>
      </c>
      <c r="L2">
        <v>1</v>
      </c>
      <c r="M2">
        <v>262</v>
      </c>
      <c r="N2">
        <v>18.64</v>
      </c>
      <c r="O2">
        <v>15605.44</v>
      </c>
      <c r="P2">
        <v>384.24</v>
      </c>
      <c r="Q2">
        <v>10771.08</v>
      </c>
      <c r="R2">
        <v>628.23</v>
      </c>
      <c r="S2">
        <v>155.01</v>
      </c>
      <c r="T2">
        <v>230454.12</v>
      </c>
      <c r="U2">
        <v>0.25</v>
      </c>
      <c r="V2">
        <v>0.61</v>
      </c>
      <c r="W2">
        <v>7.96</v>
      </c>
      <c r="X2">
        <v>13.64</v>
      </c>
      <c r="Y2">
        <v>2</v>
      </c>
      <c r="Z2">
        <v>10</v>
      </c>
      <c r="AA2">
        <v>356.48829932440469</v>
      </c>
      <c r="AB2">
        <v>487.76301828945088</v>
      </c>
      <c r="AC2">
        <v>441.21160040360058</v>
      </c>
      <c r="AD2">
        <v>356488.29932440468</v>
      </c>
      <c r="AE2">
        <v>487763.01828945091</v>
      </c>
      <c r="AF2">
        <v>2.991475394406735E-6</v>
      </c>
      <c r="AG2">
        <v>11</v>
      </c>
      <c r="AH2">
        <v>441211.60040360072</v>
      </c>
    </row>
    <row r="3" spans="1:34" x14ac:dyDescent="0.25">
      <c r="A3">
        <v>1</v>
      </c>
      <c r="B3">
        <v>60</v>
      </c>
      <c r="C3" t="s">
        <v>34</v>
      </c>
      <c r="D3">
        <v>2.2322000000000002</v>
      </c>
      <c r="E3">
        <v>44.8</v>
      </c>
      <c r="F3">
        <v>38.04</v>
      </c>
      <c r="G3">
        <v>12.61</v>
      </c>
      <c r="H3">
        <v>0.28000000000000003</v>
      </c>
      <c r="I3">
        <v>181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308.35000000000002</v>
      </c>
      <c r="Q3">
        <v>10771.97</v>
      </c>
      <c r="R3">
        <v>443.61</v>
      </c>
      <c r="S3">
        <v>155.01</v>
      </c>
      <c r="T3">
        <v>138643.82999999999</v>
      </c>
      <c r="U3">
        <v>0.35</v>
      </c>
      <c r="V3">
        <v>0.7</v>
      </c>
      <c r="W3">
        <v>8.01</v>
      </c>
      <c r="X3">
        <v>8.4499999999999993</v>
      </c>
      <c r="Y3">
        <v>2</v>
      </c>
      <c r="Z3">
        <v>10</v>
      </c>
      <c r="AA3">
        <v>270.56219082909013</v>
      </c>
      <c r="AB3">
        <v>370.19512585379539</v>
      </c>
      <c r="AC3">
        <v>334.86422261443079</v>
      </c>
      <c r="AD3">
        <v>270562.19082909008</v>
      </c>
      <c r="AE3">
        <v>370195.12585379538</v>
      </c>
      <c r="AF3">
        <v>3.5095240318466989E-6</v>
      </c>
      <c r="AG3">
        <v>10</v>
      </c>
      <c r="AH3">
        <v>334864.22261443082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80</v>
      </c>
      <c r="C2" t="s">
        <v>34</v>
      </c>
      <c r="D2">
        <v>1.5065999999999999</v>
      </c>
      <c r="E2">
        <v>66.38</v>
      </c>
      <c r="F2">
        <v>50.52</v>
      </c>
      <c r="G2">
        <v>7.22</v>
      </c>
      <c r="H2">
        <v>0.11</v>
      </c>
      <c r="I2">
        <v>420</v>
      </c>
      <c r="J2">
        <v>159.12</v>
      </c>
      <c r="K2">
        <v>50.28</v>
      </c>
      <c r="L2">
        <v>1</v>
      </c>
      <c r="M2">
        <v>418</v>
      </c>
      <c r="N2">
        <v>27.84</v>
      </c>
      <c r="O2">
        <v>19859.16</v>
      </c>
      <c r="P2">
        <v>572.78</v>
      </c>
      <c r="Q2">
        <v>10773.48</v>
      </c>
      <c r="R2">
        <v>875.95</v>
      </c>
      <c r="S2">
        <v>155.01</v>
      </c>
      <c r="T2">
        <v>353621.63</v>
      </c>
      <c r="U2">
        <v>0.18</v>
      </c>
      <c r="V2">
        <v>0.52</v>
      </c>
      <c r="W2">
        <v>8.1999999999999993</v>
      </c>
      <c r="X2">
        <v>20.91</v>
      </c>
      <c r="Y2">
        <v>2</v>
      </c>
      <c r="Z2">
        <v>10</v>
      </c>
      <c r="AA2">
        <v>598.05494496793563</v>
      </c>
      <c r="AB2">
        <v>818.2851600271905</v>
      </c>
      <c r="AC2">
        <v>740.18917282462985</v>
      </c>
      <c r="AD2">
        <v>598054.94496793568</v>
      </c>
      <c r="AE2">
        <v>818285.16002719046</v>
      </c>
      <c r="AF2">
        <v>2.273691404509717E-6</v>
      </c>
      <c r="AG2">
        <v>14</v>
      </c>
      <c r="AH2">
        <v>740189.17282462982</v>
      </c>
    </row>
    <row r="3" spans="1:34" x14ac:dyDescent="0.25">
      <c r="A3">
        <v>1</v>
      </c>
      <c r="B3">
        <v>80</v>
      </c>
      <c r="C3" t="s">
        <v>34</v>
      </c>
      <c r="D3">
        <v>2.3371</v>
      </c>
      <c r="E3">
        <v>42.79</v>
      </c>
      <c r="F3">
        <v>36.020000000000003</v>
      </c>
      <c r="G3">
        <v>15.66</v>
      </c>
      <c r="H3">
        <v>0.22</v>
      </c>
      <c r="I3">
        <v>138</v>
      </c>
      <c r="J3">
        <v>160.54</v>
      </c>
      <c r="K3">
        <v>50.28</v>
      </c>
      <c r="L3">
        <v>2</v>
      </c>
      <c r="M3">
        <v>15</v>
      </c>
      <c r="N3">
        <v>28.26</v>
      </c>
      <c r="O3">
        <v>20034.400000000001</v>
      </c>
      <c r="P3">
        <v>336.14</v>
      </c>
      <c r="Q3">
        <v>10771.59</v>
      </c>
      <c r="R3">
        <v>377.44</v>
      </c>
      <c r="S3">
        <v>155.01</v>
      </c>
      <c r="T3">
        <v>105777.96</v>
      </c>
      <c r="U3">
        <v>0.41</v>
      </c>
      <c r="V3">
        <v>0.73</v>
      </c>
      <c r="W3">
        <v>7.87</v>
      </c>
      <c r="X3">
        <v>6.42</v>
      </c>
      <c r="Y3">
        <v>2</v>
      </c>
      <c r="Z3">
        <v>10</v>
      </c>
      <c r="AA3">
        <v>270.56593737276262</v>
      </c>
      <c r="AB3">
        <v>370.20025204013399</v>
      </c>
      <c r="AC3">
        <v>334.86885956473981</v>
      </c>
      <c r="AD3">
        <v>270565.93737276259</v>
      </c>
      <c r="AE3">
        <v>370200.25204013399</v>
      </c>
      <c r="AF3">
        <v>3.5270437949553042E-6</v>
      </c>
      <c r="AG3">
        <v>9</v>
      </c>
      <c r="AH3">
        <v>334868.8595647398</v>
      </c>
    </row>
    <row r="4" spans="1:34" x14ac:dyDescent="0.25">
      <c r="A4">
        <v>2</v>
      </c>
      <c r="B4">
        <v>80</v>
      </c>
      <c r="C4" t="s">
        <v>34</v>
      </c>
      <c r="D4">
        <v>2.3460000000000001</v>
      </c>
      <c r="E4">
        <v>42.62</v>
      </c>
      <c r="F4">
        <v>35.92</v>
      </c>
      <c r="G4">
        <v>15.85</v>
      </c>
      <c r="H4">
        <v>0.33</v>
      </c>
      <c r="I4">
        <v>136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336.74</v>
      </c>
      <c r="Q4">
        <v>10773.89</v>
      </c>
      <c r="R4">
        <v>373.23</v>
      </c>
      <c r="S4">
        <v>155.01</v>
      </c>
      <c r="T4">
        <v>103679.2</v>
      </c>
      <c r="U4">
        <v>0.42</v>
      </c>
      <c r="V4">
        <v>0.74</v>
      </c>
      <c r="W4">
        <v>7.89</v>
      </c>
      <c r="X4">
        <v>6.32</v>
      </c>
      <c r="Y4">
        <v>2</v>
      </c>
      <c r="Z4">
        <v>10</v>
      </c>
      <c r="AA4">
        <v>269.87177182384971</v>
      </c>
      <c r="AB4">
        <v>369.25046411168859</v>
      </c>
      <c r="AC4">
        <v>334.00971806314948</v>
      </c>
      <c r="AD4">
        <v>269871.77182384959</v>
      </c>
      <c r="AE4">
        <v>369250.46411168861</v>
      </c>
      <c r="AF4">
        <v>3.5404752654850642E-6</v>
      </c>
      <c r="AG4">
        <v>9</v>
      </c>
      <c r="AH4">
        <v>334009.71806314948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35</v>
      </c>
      <c r="C2" t="s">
        <v>34</v>
      </c>
      <c r="D2">
        <v>1.9561999999999999</v>
      </c>
      <c r="E2">
        <v>51.12</v>
      </c>
      <c r="F2">
        <v>43.92</v>
      </c>
      <c r="G2">
        <v>8.56</v>
      </c>
      <c r="H2">
        <v>0.22</v>
      </c>
      <c r="I2">
        <v>308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10204.209999999999</v>
      </c>
      <c r="P2">
        <v>274.73</v>
      </c>
      <c r="Q2">
        <v>10777.55</v>
      </c>
      <c r="R2">
        <v>636.63</v>
      </c>
      <c r="S2">
        <v>155.01</v>
      </c>
      <c r="T2">
        <v>234523.21</v>
      </c>
      <c r="U2">
        <v>0.24</v>
      </c>
      <c r="V2">
        <v>0.6</v>
      </c>
      <c r="W2">
        <v>8.3800000000000008</v>
      </c>
      <c r="X2">
        <v>14.32</v>
      </c>
      <c r="Y2">
        <v>2</v>
      </c>
      <c r="Z2">
        <v>10</v>
      </c>
      <c r="AA2">
        <v>280.41168431423591</v>
      </c>
      <c r="AB2">
        <v>383.67163736915688</v>
      </c>
      <c r="AC2">
        <v>347.05455478516882</v>
      </c>
      <c r="AD2">
        <v>280411.68431423593</v>
      </c>
      <c r="AE2">
        <v>383671.63736915687</v>
      </c>
      <c r="AF2">
        <v>3.2942329853313769E-6</v>
      </c>
      <c r="AG2">
        <v>11</v>
      </c>
      <c r="AH2">
        <v>347054.55478516879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50</v>
      </c>
      <c r="C2" t="s">
        <v>34</v>
      </c>
      <c r="D2">
        <v>2.0684999999999998</v>
      </c>
      <c r="E2">
        <v>48.34</v>
      </c>
      <c r="F2">
        <v>40.97</v>
      </c>
      <c r="G2">
        <v>10.24</v>
      </c>
      <c r="H2">
        <v>0.16</v>
      </c>
      <c r="I2">
        <v>240</v>
      </c>
      <c r="J2">
        <v>107.41</v>
      </c>
      <c r="K2">
        <v>41.65</v>
      </c>
      <c r="L2">
        <v>1</v>
      </c>
      <c r="M2">
        <v>111</v>
      </c>
      <c r="N2">
        <v>14.77</v>
      </c>
      <c r="O2">
        <v>13481.73</v>
      </c>
      <c r="P2">
        <v>310.77</v>
      </c>
      <c r="Q2">
        <v>10770.67</v>
      </c>
      <c r="R2">
        <v>545.24</v>
      </c>
      <c r="S2">
        <v>155.01</v>
      </c>
      <c r="T2">
        <v>189165.51</v>
      </c>
      <c r="U2">
        <v>0.28000000000000003</v>
      </c>
      <c r="V2">
        <v>0.65</v>
      </c>
      <c r="W2">
        <v>8.0399999999999991</v>
      </c>
      <c r="X2">
        <v>11.38</v>
      </c>
      <c r="Y2">
        <v>2</v>
      </c>
      <c r="Z2">
        <v>10</v>
      </c>
      <c r="AA2">
        <v>293.05344732005409</v>
      </c>
      <c r="AB2">
        <v>400.96865522893972</v>
      </c>
      <c r="AC2">
        <v>362.70076953693098</v>
      </c>
      <c r="AD2">
        <v>293053.44732005411</v>
      </c>
      <c r="AE2">
        <v>400968.65522893972</v>
      </c>
      <c r="AF2">
        <v>3.3324063314623248E-6</v>
      </c>
      <c r="AG2">
        <v>11</v>
      </c>
      <c r="AH2">
        <v>362700.76953693101</v>
      </c>
    </row>
    <row r="3" spans="1:34" x14ac:dyDescent="0.25">
      <c r="A3">
        <v>1</v>
      </c>
      <c r="B3">
        <v>50</v>
      </c>
      <c r="C3" t="s">
        <v>34</v>
      </c>
      <c r="D3">
        <v>2.1476000000000002</v>
      </c>
      <c r="E3">
        <v>46.56</v>
      </c>
      <c r="F3">
        <v>39.71</v>
      </c>
      <c r="G3">
        <v>10.98</v>
      </c>
      <c r="H3">
        <v>0.32</v>
      </c>
      <c r="I3">
        <v>217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296.06</v>
      </c>
      <c r="Q3">
        <v>10774.09</v>
      </c>
      <c r="R3">
        <v>497.76</v>
      </c>
      <c r="S3">
        <v>155.01</v>
      </c>
      <c r="T3">
        <v>165540.35999999999</v>
      </c>
      <c r="U3">
        <v>0.31</v>
      </c>
      <c r="V3">
        <v>0.67</v>
      </c>
      <c r="W3">
        <v>8.1199999999999992</v>
      </c>
      <c r="X3">
        <v>10.11</v>
      </c>
      <c r="Y3">
        <v>2</v>
      </c>
      <c r="Z3">
        <v>10</v>
      </c>
      <c r="AA3">
        <v>269.40644395399039</v>
      </c>
      <c r="AB3">
        <v>368.61378199133048</v>
      </c>
      <c r="AC3">
        <v>333.43379999076939</v>
      </c>
      <c r="AD3">
        <v>269406.44395399053</v>
      </c>
      <c r="AE3">
        <v>368613.7819913305</v>
      </c>
      <c r="AF3">
        <v>3.4598384517517478E-6</v>
      </c>
      <c r="AG3">
        <v>10</v>
      </c>
      <c r="AH3">
        <v>333433.79999076942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25</v>
      </c>
      <c r="C2" t="s">
        <v>34</v>
      </c>
      <c r="D2">
        <v>1.7401</v>
      </c>
      <c r="E2">
        <v>57.47</v>
      </c>
      <c r="F2">
        <v>49.69</v>
      </c>
      <c r="G2">
        <v>6.92</v>
      </c>
      <c r="H2">
        <v>0.28000000000000003</v>
      </c>
      <c r="I2">
        <v>431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263.49</v>
      </c>
      <c r="Q2">
        <v>10782.85</v>
      </c>
      <c r="R2">
        <v>825.77</v>
      </c>
      <c r="S2">
        <v>155.01</v>
      </c>
      <c r="T2">
        <v>328475.28000000003</v>
      </c>
      <c r="U2">
        <v>0.19</v>
      </c>
      <c r="V2">
        <v>0.53</v>
      </c>
      <c r="W2">
        <v>8.75</v>
      </c>
      <c r="X2">
        <v>20.079999999999998</v>
      </c>
      <c r="Y2">
        <v>2</v>
      </c>
      <c r="Z2">
        <v>10</v>
      </c>
      <c r="AA2">
        <v>303.08832059613081</v>
      </c>
      <c r="AB2">
        <v>414.69881155263192</v>
      </c>
      <c r="AC2">
        <v>375.1205390114855</v>
      </c>
      <c r="AD2">
        <v>303088.32059613068</v>
      </c>
      <c r="AE2">
        <v>414698.8115526319</v>
      </c>
      <c r="AF2">
        <v>3.0433853888866181E-6</v>
      </c>
      <c r="AG2">
        <v>12</v>
      </c>
      <c r="AH2">
        <v>375120.53901148553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85</v>
      </c>
      <c r="C2" t="s">
        <v>34</v>
      </c>
      <c r="D2">
        <v>1.4219999999999999</v>
      </c>
      <c r="E2">
        <v>70.319999999999993</v>
      </c>
      <c r="F2">
        <v>52.46</v>
      </c>
      <c r="G2">
        <v>6.89</v>
      </c>
      <c r="H2">
        <v>0.11</v>
      </c>
      <c r="I2">
        <v>457</v>
      </c>
      <c r="J2">
        <v>167.88</v>
      </c>
      <c r="K2">
        <v>51.39</v>
      </c>
      <c r="L2">
        <v>1</v>
      </c>
      <c r="M2">
        <v>455</v>
      </c>
      <c r="N2">
        <v>30.49</v>
      </c>
      <c r="O2">
        <v>20939.59</v>
      </c>
      <c r="P2">
        <v>622.35</v>
      </c>
      <c r="Q2">
        <v>10776.62</v>
      </c>
      <c r="R2">
        <v>942</v>
      </c>
      <c r="S2">
        <v>155.01</v>
      </c>
      <c r="T2">
        <v>386462.19</v>
      </c>
      <c r="U2">
        <v>0.16</v>
      </c>
      <c r="V2">
        <v>0.5</v>
      </c>
      <c r="W2">
        <v>8.26</v>
      </c>
      <c r="X2">
        <v>22.85</v>
      </c>
      <c r="Y2">
        <v>2</v>
      </c>
      <c r="Z2">
        <v>10</v>
      </c>
      <c r="AA2">
        <v>676.12531271128842</v>
      </c>
      <c r="AB2">
        <v>925.10448139518917</v>
      </c>
      <c r="AC2">
        <v>836.8138080831261</v>
      </c>
      <c r="AD2">
        <v>676125.31271128845</v>
      </c>
      <c r="AE2">
        <v>925104.48139518918</v>
      </c>
      <c r="AF2">
        <v>2.1267394602508169E-6</v>
      </c>
      <c r="AG2">
        <v>15</v>
      </c>
      <c r="AH2">
        <v>836813.80808312609</v>
      </c>
    </row>
    <row r="3" spans="1:34" x14ac:dyDescent="0.25">
      <c r="A3">
        <v>1</v>
      </c>
      <c r="B3">
        <v>85</v>
      </c>
      <c r="C3" t="s">
        <v>34</v>
      </c>
      <c r="D3">
        <v>2.339</v>
      </c>
      <c r="E3">
        <v>42.75</v>
      </c>
      <c r="F3">
        <v>35.840000000000003</v>
      </c>
      <c r="G3">
        <v>16.05</v>
      </c>
      <c r="H3">
        <v>0.21</v>
      </c>
      <c r="I3">
        <v>134</v>
      </c>
      <c r="J3">
        <v>169.33</v>
      </c>
      <c r="K3">
        <v>51.39</v>
      </c>
      <c r="L3">
        <v>2</v>
      </c>
      <c r="M3">
        <v>47</v>
      </c>
      <c r="N3">
        <v>30.94</v>
      </c>
      <c r="O3">
        <v>21118.46</v>
      </c>
      <c r="P3">
        <v>348.64</v>
      </c>
      <c r="Q3">
        <v>10770.16</v>
      </c>
      <c r="R3">
        <v>373.25</v>
      </c>
      <c r="S3">
        <v>155.01</v>
      </c>
      <c r="T3">
        <v>103699.62</v>
      </c>
      <c r="U3">
        <v>0.42</v>
      </c>
      <c r="V3">
        <v>0.74</v>
      </c>
      <c r="W3">
        <v>7.81</v>
      </c>
      <c r="X3">
        <v>6.25</v>
      </c>
      <c r="Y3">
        <v>2</v>
      </c>
      <c r="Z3">
        <v>10</v>
      </c>
      <c r="AA3">
        <v>276.89483555455399</v>
      </c>
      <c r="AB3">
        <v>378.85972974374289</v>
      </c>
      <c r="AC3">
        <v>342.70188886996971</v>
      </c>
      <c r="AD3">
        <v>276894.83555455401</v>
      </c>
      <c r="AE3">
        <v>378859.72974374302</v>
      </c>
      <c r="AF3">
        <v>3.4982022486122781E-6</v>
      </c>
      <c r="AG3">
        <v>9</v>
      </c>
      <c r="AH3">
        <v>342701.88886996958</v>
      </c>
    </row>
    <row r="4" spans="1:34" x14ac:dyDescent="0.25">
      <c r="A4">
        <v>2</v>
      </c>
      <c r="B4">
        <v>85</v>
      </c>
      <c r="C4" t="s">
        <v>34</v>
      </c>
      <c r="D4">
        <v>2.3677999999999999</v>
      </c>
      <c r="E4">
        <v>42.23</v>
      </c>
      <c r="F4">
        <v>35.520000000000003</v>
      </c>
      <c r="G4">
        <v>16.649999999999999</v>
      </c>
      <c r="H4">
        <v>0.31</v>
      </c>
      <c r="I4">
        <v>128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342.65</v>
      </c>
      <c r="Q4">
        <v>10769.72</v>
      </c>
      <c r="R4">
        <v>360.92</v>
      </c>
      <c r="S4">
        <v>155.01</v>
      </c>
      <c r="T4">
        <v>97567.32</v>
      </c>
      <c r="U4">
        <v>0.43</v>
      </c>
      <c r="V4">
        <v>0.74</v>
      </c>
      <c r="W4">
        <v>7.85</v>
      </c>
      <c r="X4">
        <v>5.93</v>
      </c>
      <c r="Y4">
        <v>2</v>
      </c>
      <c r="Z4">
        <v>10</v>
      </c>
      <c r="AA4">
        <v>271.6737930396219</v>
      </c>
      <c r="AB4">
        <v>371.71606903867348</v>
      </c>
      <c r="AC4">
        <v>336.24000911640121</v>
      </c>
      <c r="AD4">
        <v>271673.7930396219</v>
      </c>
      <c r="AE4">
        <v>371716.06903867348</v>
      </c>
      <c r="AF4">
        <v>3.5412754528705231E-6</v>
      </c>
      <c r="AG4">
        <v>9</v>
      </c>
      <c r="AH4">
        <v>336240.0091164012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20</v>
      </c>
      <c r="C2" t="s">
        <v>34</v>
      </c>
      <c r="D2">
        <v>1.5859000000000001</v>
      </c>
      <c r="E2">
        <v>63.06</v>
      </c>
      <c r="F2">
        <v>54.73</v>
      </c>
      <c r="G2">
        <v>6.1</v>
      </c>
      <c r="H2">
        <v>0.34</v>
      </c>
      <c r="I2">
        <v>538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257.25</v>
      </c>
      <c r="Q2">
        <v>10784.93</v>
      </c>
      <c r="R2">
        <v>990.02</v>
      </c>
      <c r="S2">
        <v>155.01</v>
      </c>
      <c r="T2">
        <v>410067.82</v>
      </c>
      <c r="U2">
        <v>0.16</v>
      </c>
      <c r="V2">
        <v>0.48</v>
      </c>
      <c r="W2">
        <v>9.1</v>
      </c>
      <c r="X2">
        <v>25.12</v>
      </c>
      <c r="Y2">
        <v>2</v>
      </c>
      <c r="Z2">
        <v>10</v>
      </c>
      <c r="AA2">
        <v>334.19786184533552</v>
      </c>
      <c r="AB2">
        <v>457.2642583458906</v>
      </c>
      <c r="AC2">
        <v>413.62359930377539</v>
      </c>
      <c r="AD2">
        <v>334197.86184533552</v>
      </c>
      <c r="AE2">
        <v>457264.25834589062</v>
      </c>
      <c r="AF2">
        <v>2.8385479545793762E-6</v>
      </c>
      <c r="AG2">
        <v>14</v>
      </c>
      <c r="AH2">
        <v>413623.59930377541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65</v>
      </c>
      <c r="C2" t="s">
        <v>34</v>
      </c>
      <c r="D2">
        <v>1.7954000000000001</v>
      </c>
      <c r="E2">
        <v>55.7</v>
      </c>
      <c r="F2">
        <v>44.97</v>
      </c>
      <c r="G2">
        <v>8.59</v>
      </c>
      <c r="H2">
        <v>0.13</v>
      </c>
      <c r="I2">
        <v>314</v>
      </c>
      <c r="J2">
        <v>133.21</v>
      </c>
      <c r="K2">
        <v>46.47</v>
      </c>
      <c r="L2">
        <v>1</v>
      </c>
      <c r="M2">
        <v>309</v>
      </c>
      <c r="N2">
        <v>20.75</v>
      </c>
      <c r="O2">
        <v>16663.419999999998</v>
      </c>
      <c r="P2">
        <v>429.51</v>
      </c>
      <c r="Q2">
        <v>10772.13</v>
      </c>
      <c r="R2">
        <v>687.09</v>
      </c>
      <c r="S2">
        <v>155.01</v>
      </c>
      <c r="T2">
        <v>259721.02</v>
      </c>
      <c r="U2">
        <v>0.23</v>
      </c>
      <c r="V2">
        <v>0.59</v>
      </c>
      <c r="W2">
        <v>8.01</v>
      </c>
      <c r="X2">
        <v>15.37</v>
      </c>
      <c r="Y2">
        <v>2</v>
      </c>
      <c r="Z2">
        <v>10</v>
      </c>
      <c r="AA2">
        <v>410.23859593458701</v>
      </c>
      <c r="AB2">
        <v>561.30654540723094</v>
      </c>
      <c r="AC2">
        <v>507.73623651224841</v>
      </c>
      <c r="AD2">
        <v>410238.59593458689</v>
      </c>
      <c r="AE2">
        <v>561306.54540723097</v>
      </c>
      <c r="AF2">
        <v>2.791660739502736E-6</v>
      </c>
      <c r="AG2">
        <v>12</v>
      </c>
      <c r="AH2">
        <v>507736.2365122484</v>
      </c>
    </row>
    <row r="3" spans="1:34" x14ac:dyDescent="0.25">
      <c r="A3">
        <v>1</v>
      </c>
      <c r="B3">
        <v>65</v>
      </c>
      <c r="C3" t="s">
        <v>34</v>
      </c>
      <c r="D3">
        <v>2.266</v>
      </c>
      <c r="E3">
        <v>44.13</v>
      </c>
      <c r="F3">
        <v>37.4</v>
      </c>
      <c r="G3">
        <v>13.44</v>
      </c>
      <c r="H3">
        <v>0.26</v>
      </c>
      <c r="I3">
        <v>167</v>
      </c>
      <c r="J3">
        <v>134.55000000000001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313.91000000000003</v>
      </c>
      <c r="Q3">
        <v>10772.69</v>
      </c>
      <c r="R3">
        <v>422.55</v>
      </c>
      <c r="S3">
        <v>155.01</v>
      </c>
      <c r="T3">
        <v>128188.17</v>
      </c>
      <c r="U3">
        <v>0.37</v>
      </c>
      <c r="V3">
        <v>0.71</v>
      </c>
      <c r="W3">
        <v>7.97</v>
      </c>
      <c r="X3">
        <v>7.81</v>
      </c>
      <c r="Y3">
        <v>2</v>
      </c>
      <c r="Z3">
        <v>10</v>
      </c>
      <c r="AA3">
        <v>271.59373337385449</v>
      </c>
      <c r="AB3">
        <v>371.60652787198751</v>
      </c>
      <c r="AC3">
        <v>336.14092240492181</v>
      </c>
      <c r="AD3">
        <v>271593.73337385448</v>
      </c>
      <c r="AE3">
        <v>371606.52787198737</v>
      </c>
      <c r="AF3">
        <v>3.5233949179643522E-6</v>
      </c>
      <c r="AG3">
        <v>10</v>
      </c>
      <c r="AH3">
        <v>336140.92240492167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75</v>
      </c>
      <c r="C2" t="s">
        <v>34</v>
      </c>
      <c r="D2">
        <v>1.5989</v>
      </c>
      <c r="E2">
        <v>62.54</v>
      </c>
      <c r="F2">
        <v>48.57</v>
      </c>
      <c r="G2">
        <v>7.61</v>
      </c>
      <c r="H2">
        <v>0.12</v>
      </c>
      <c r="I2">
        <v>383</v>
      </c>
      <c r="J2">
        <v>150.44</v>
      </c>
      <c r="K2">
        <v>49.1</v>
      </c>
      <c r="L2">
        <v>1</v>
      </c>
      <c r="M2">
        <v>381</v>
      </c>
      <c r="N2">
        <v>25.34</v>
      </c>
      <c r="O2">
        <v>18787.759999999998</v>
      </c>
      <c r="P2">
        <v>522.80999999999995</v>
      </c>
      <c r="Q2">
        <v>10774.93</v>
      </c>
      <c r="R2">
        <v>809.54</v>
      </c>
      <c r="S2">
        <v>155.01</v>
      </c>
      <c r="T2">
        <v>320602.95</v>
      </c>
      <c r="U2">
        <v>0.19</v>
      </c>
      <c r="V2">
        <v>0.55000000000000004</v>
      </c>
      <c r="W2">
        <v>8.1300000000000008</v>
      </c>
      <c r="X2">
        <v>18.96</v>
      </c>
      <c r="Y2">
        <v>2</v>
      </c>
      <c r="Z2">
        <v>10</v>
      </c>
      <c r="AA2">
        <v>533.7096341891372</v>
      </c>
      <c r="AB2">
        <v>730.24506710487333</v>
      </c>
      <c r="AC2">
        <v>660.5515028057722</v>
      </c>
      <c r="AD2">
        <v>533709.63418913726</v>
      </c>
      <c r="AE2">
        <v>730245.06710487336</v>
      </c>
      <c r="AF2">
        <v>2.4359058439240731E-6</v>
      </c>
      <c r="AG2">
        <v>14</v>
      </c>
      <c r="AH2">
        <v>660551.50280577224</v>
      </c>
    </row>
    <row r="3" spans="1:34" x14ac:dyDescent="0.25">
      <c r="A3">
        <v>1</v>
      </c>
      <c r="B3">
        <v>75</v>
      </c>
      <c r="C3" t="s">
        <v>34</v>
      </c>
      <c r="D3">
        <v>2.3231999999999999</v>
      </c>
      <c r="E3">
        <v>43.04</v>
      </c>
      <c r="F3">
        <v>36.340000000000003</v>
      </c>
      <c r="G3">
        <v>15.04</v>
      </c>
      <c r="H3">
        <v>0.23</v>
      </c>
      <c r="I3">
        <v>145</v>
      </c>
      <c r="J3">
        <v>151.83000000000001</v>
      </c>
      <c r="K3">
        <v>49.1</v>
      </c>
      <c r="L3">
        <v>2</v>
      </c>
      <c r="M3">
        <v>4</v>
      </c>
      <c r="N3">
        <v>25.73</v>
      </c>
      <c r="O3">
        <v>18959.54</v>
      </c>
      <c r="P3">
        <v>327.47000000000003</v>
      </c>
      <c r="Q3">
        <v>10771.79</v>
      </c>
      <c r="R3">
        <v>387.39</v>
      </c>
      <c r="S3">
        <v>155.01</v>
      </c>
      <c r="T3">
        <v>110717.72</v>
      </c>
      <c r="U3">
        <v>0.4</v>
      </c>
      <c r="V3">
        <v>0.73</v>
      </c>
      <c r="W3">
        <v>7.9</v>
      </c>
      <c r="X3">
        <v>6.74</v>
      </c>
      <c r="Y3">
        <v>2</v>
      </c>
      <c r="Z3">
        <v>10</v>
      </c>
      <c r="AA3">
        <v>266.78392973920569</v>
      </c>
      <c r="AB3">
        <v>365.0255423455003</v>
      </c>
      <c r="AC3">
        <v>330.18801690061127</v>
      </c>
      <c r="AD3">
        <v>266783.92973920569</v>
      </c>
      <c r="AE3">
        <v>365025.54234550032</v>
      </c>
      <c r="AF3">
        <v>3.539368601291142E-6</v>
      </c>
      <c r="AG3">
        <v>9</v>
      </c>
      <c r="AH3">
        <v>330188.01690061128</v>
      </c>
    </row>
    <row r="4" spans="1:34" x14ac:dyDescent="0.25">
      <c r="A4">
        <v>2</v>
      </c>
      <c r="B4">
        <v>75</v>
      </c>
      <c r="C4" t="s">
        <v>34</v>
      </c>
      <c r="D4">
        <v>2.3237999999999999</v>
      </c>
      <c r="E4">
        <v>43.03</v>
      </c>
      <c r="F4">
        <v>36.33</v>
      </c>
      <c r="G4">
        <v>15.03</v>
      </c>
      <c r="H4">
        <v>0.35</v>
      </c>
      <c r="I4">
        <v>145</v>
      </c>
      <c r="J4">
        <v>153.22999999999999</v>
      </c>
      <c r="K4">
        <v>49.1</v>
      </c>
      <c r="L4">
        <v>3</v>
      </c>
      <c r="M4">
        <v>0</v>
      </c>
      <c r="N4">
        <v>26.13</v>
      </c>
      <c r="O4">
        <v>19131.849999999999</v>
      </c>
      <c r="P4">
        <v>329.96</v>
      </c>
      <c r="Q4">
        <v>10771.19</v>
      </c>
      <c r="R4">
        <v>387.23</v>
      </c>
      <c r="S4">
        <v>155.01</v>
      </c>
      <c r="T4">
        <v>110634.48</v>
      </c>
      <c r="U4">
        <v>0.4</v>
      </c>
      <c r="V4">
        <v>0.73</v>
      </c>
      <c r="W4">
        <v>7.9</v>
      </c>
      <c r="X4">
        <v>6.73</v>
      </c>
      <c r="Y4">
        <v>2</v>
      </c>
      <c r="Z4">
        <v>10</v>
      </c>
      <c r="AA4">
        <v>267.64971187203139</v>
      </c>
      <c r="AB4">
        <v>366.21014365524451</v>
      </c>
      <c r="AC4">
        <v>331.25956152395202</v>
      </c>
      <c r="AD4">
        <v>267649.71187203139</v>
      </c>
      <c r="AE4">
        <v>366210.14365524449</v>
      </c>
      <c r="AF4">
        <v>3.5402826944216402E-6</v>
      </c>
      <c r="AG4">
        <v>9</v>
      </c>
      <c r="AH4">
        <v>331259.56152395188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95</v>
      </c>
      <c r="C2" t="s">
        <v>34</v>
      </c>
      <c r="D2">
        <v>1.2554000000000001</v>
      </c>
      <c r="E2">
        <v>79.66</v>
      </c>
      <c r="F2">
        <v>57.05</v>
      </c>
      <c r="G2">
        <v>6.33</v>
      </c>
      <c r="H2">
        <v>0.1</v>
      </c>
      <c r="I2">
        <v>541</v>
      </c>
      <c r="J2">
        <v>185.69</v>
      </c>
      <c r="K2">
        <v>53.44</v>
      </c>
      <c r="L2">
        <v>1</v>
      </c>
      <c r="M2">
        <v>539</v>
      </c>
      <c r="N2">
        <v>36.26</v>
      </c>
      <c r="O2">
        <v>23136.14</v>
      </c>
      <c r="P2">
        <v>734.73</v>
      </c>
      <c r="Q2">
        <v>10775.43</v>
      </c>
      <c r="R2">
        <v>1100.1400000000001</v>
      </c>
      <c r="S2">
        <v>155.01</v>
      </c>
      <c r="T2">
        <v>465113.52</v>
      </c>
      <c r="U2">
        <v>0.14000000000000001</v>
      </c>
      <c r="V2">
        <v>0.46</v>
      </c>
      <c r="W2">
        <v>8.36</v>
      </c>
      <c r="X2">
        <v>27.44</v>
      </c>
      <c r="Y2">
        <v>2</v>
      </c>
      <c r="Z2">
        <v>10</v>
      </c>
      <c r="AA2">
        <v>871.22457498674748</v>
      </c>
      <c r="AB2">
        <v>1192.0478992124599</v>
      </c>
      <c r="AC2">
        <v>1078.280520761356</v>
      </c>
      <c r="AD2">
        <v>871224.57498674747</v>
      </c>
      <c r="AE2">
        <v>1192047.89921246</v>
      </c>
      <c r="AF2">
        <v>1.846073644822291E-6</v>
      </c>
      <c r="AG2">
        <v>17</v>
      </c>
      <c r="AH2">
        <v>1078280.520761356</v>
      </c>
    </row>
    <row r="3" spans="1:34" x14ac:dyDescent="0.25">
      <c r="A3">
        <v>1</v>
      </c>
      <c r="B3">
        <v>95</v>
      </c>
      <c r="C3" t="s">
        <v>34</v>
      </c>
      <c r="D3">
        <v>2.2631999999999999</v>
      </c>
      <c r="E3">
        <v>44.19</v>
      </c>
      <c r="F3">
        <v>36.36</v>
      </c>
      <c r="G3">
        <v>15.15</v>
      </c>
      <c r="H3">
        <v>0.19</v>
      </c>
      <c r="I3">
        <v>144</v>
      </c>
      <c r="J3">
        <v>187.21</v>
      </c>
      <c r="K3">
        <v>53.44</v>
      </c>
      <c r="L3">
        <v>2</v>
      </c>
      <c r="M3">
        <v>127</v>
      </c>
      <c r="N3">
        <v>36.770000000000003</v>
      </c>
      <c r="O3">
        <v>23322.880000000001</v>
      </c>
      <c r="P3">
        <v>393.8</v>
      </c>
      <c r="Q3">
        <v>10768.85</v>
      </c>
      <c r="R3">
        <v>394.21</v>
      </c>
      <c r="S3">
        <v>155.01</v>
      </c>
      <c r="T3">
        <v>114131.49</v>
      </c>
      <c r="U3">
        <v>0.39</v>
      </c>
      <c r="V3">
        <v>0.73</v>
      </c>
      <c r="W3">
        <v>7.74</v>
      </c>
      <c r="X3">
        <v>6.77</v>
      </c>
      <c r="Y3">
        <v>2</v>
      </c>
      <c r="Z3">
        <v>10</v>
      </c>
      <c r="AA3">
        <v>314.88139181926869</v>
      </c>
      <c r="AB3">
        <v>430.83461187371262</v>
      </c>
      <c r="AC3">
        <v>389.71636119666022</v>
      </c>
      <c r="AD3">
        <v>314881.3918192687</v>
      </c>
      <c r="AE3">
        <v>430834.61187371262</v>
      </c>
      <c r="AF3">
        <v>3.3280499227033692E-6</v>
      </c>
      <c r="AG3">
        <v>10</v>
      </c>
      <c r="AH3">
        <v>389716.3611966602</v>
      </c>
    </row>
    <row r="4" spans="1:34" x14ac:dyDescent="0.25">
      <c r="A4">
        <v>2</v>
      </c>
      <c r="B4">
        <v>95</v>
      </c>
      <c r="C4" t="s">
        <v>34</v>
      </c>
      <c r="D4">
        <v>2.3997000000000002</v>
      </c>
      <c r="E4">
        <v>41.67</v>
      </c>
      <c r="F4">
        <v>34.92</v>
      </c>
      <c r="G4">
        <v>18.22</v>
      </c>
      <c r="H4">
        <v>0.28000000000000003</v>
      </c>
      <c r="I4">
        <v>115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358.02</v>
      </c>
      <c r="Q4">
        <v>10770.4</v>
      </c>
      <c r="R4">
        <v>340.61</v>
      </c>
      <c r="S4">
        <v>155.01</v>
      </c>
      <c r="T4">
        <v>87474.83</v>
      </c>
      <c r="U4">
        <v>0.46</v>
      </c>
      <c r="V4">
        <v>0.76</v>
      </c>
      <c r="W4">
        <v>7.82</v>
      </c>
      <c r="X4">
        <v>5.33</v>
      </c>
      <c r="Y4">
        <v>2</v>
      </c>
      <c r="Z4">
        <v>10</v>
      </c>
      <c r="AA4">
        <v>277.52345626020832</v>
      </c>
      <c r="AB4">
        <v>379.71983632600728</v>
      </c>
      <c r="AC4">
        <v>343.47990808718993</v>
      </c>
      <c r="AD4">
        <v>277523.45626020827</v>
      </c>
      <c r="AE4">
        <v>379719.83632600732</v>
      </c>
      <c r="AF4">
        <v>3.5287740365461629E-6</v>
      </c>
      <c r="AG4">
        <v>9</v>
      </c>
      <c r="AH4">
        <v>343479.90808718989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55</v>
      </c>
      <c r="C2" t="s">
        <v>34</v>
      </c>
      <c r="D2">
        <v>1.9970000000000001</v>
      </c>
      <c r="E2">
        <v>50.07</v>
      </c>
      <c r="F2">
        <v>41.9</v>
      </c>
      <c r="G2">
        <v>9.86</v>
      </c>
      <c r="H2">
        <v>0.15</v>
      </c>
      <c r="I2">
        <v>255</v>
      </c>
      <c r="J2">
        <v>116.05</v>
      </c>
      <c r="K2">
        <v>43.4</v>
      </c>
      <c r="L2">
        <v>1</v>
      </c>
      <c r="M2">
        <v>196</v>
      </c>
      <c r="N2">
        <v>16.649999999999999</v>
      </c>
      <c r="O2">
        <v>14546.17</v>
      </c>
      <c r="P2">
        <v>344.24</v>
      </c>
      <c r="Q2">
        <v>10770.97</v>
      </c>
      <c r="R2">
        <v>579.79999999999995</v>
      </c>
      <c r="S2">
        <v>155.01</v>
      </c>
      <c r="T2">
        <v>206371.16</v>
      </c>
      <c r="U2">
        <v>0.27</v>
      </c>
      <c r="V2">
        <v>0.63</v>
      </c>
      <c r="W2">
        <v>7.99</v>
      </c>
      <c r="X2">
        <v>12.3</v>
      </c>
      <c r="Y2">
        <v>2</v>
      </c>
      <c r="Z2">
        <v>10</v>
      </c>
      <c r="AA2">
        <v>320.36822483623359</v>
      </c>
      <c r="AB2">
        <v>438.34193886951272</v>
      </c>
      <c r="AC2">
        <v>396.50719944058079</v>
      </c>
      <c r="AD2">
        <v>320368.2248362336</v>
      </c>
      <c r="AE2">
        <v>438341.9388695127</v>
      </c>
      <c r="AF2">
        <v>3.176953228026621E-6</v>
      </c>
      <c r="AG2">
        <v>11</v>
      </c>
      <c r="AH2">
        <v>396507.19944058079</v>
      </c>
    </row>
    <row r="3" spans="1:34" x14ac:dyDescent="0.25">
      <c r="A3">
        <v>1</v>
      </c>
      <c r="B3">
        <v>55</v>
      </c>
      <c r="C3" t="s">
        <v>34</v>
      </c>
      <c r="D3">
        <v>2.1970000000000001</v>
      </c>
      <c r="E3">
        <v>45.52</v>
      </c>
      <c r="F3">
        <v>38.729999999999997</v>
      </c>
      <c r="G3">
        <v>11.79</v>
      </c>
      <c r="H3">
        <v>0.3</v>
      </c>
      <c r="I3">
        <v>197</v>
      </c>
      <c r="J3">
        <v>117.34</v>
      </c>
      <c r="K3">
        <v>43.4</v>
      </c>
      <c r="L3">
        <v>2</v>
      </c>
      <c r="M3">
        <v>0</v>
      </c>
      <c r="N3">
        <v>16.940000000000001</v>
      </c>
      <c r="O3">
        <v>14705.49</v>
      </c>
      <c r="P3">
        <v>300.98</v>
      </c>
      <c r="Q3">
        <v>10772.78</v>
      </c>
      <c r="R3">
        <v>466.05</v>
      </c>
      <c r="S3">
        <v>155.01</v>
      </c>
      <c r="T3">
        <v>149785.76</v>
      </c>
      <c r="U3">
        <v>0.33</v>
      </c>
      <c r="V3">
        <v>0.68</v>
      </c>
      <c r="W3">
        <v>8.0500000000000007</v>
      </c>
      <c r="X3">
        <v>9.1300000000000008</v>
      </c>
      <c r="Y3">
        <v>2</v>
      </c>
      <c r="Z3">
        <v>10</v>
      </c>
      <c r="AA3">
        <v>268.78299710739032</v>
      </c>
      <c r="AB3">
        <v>367.76075451127849</v>
      </c>
      <c r="AC3">
        <v>332.66218425618189</v>
      </c>
      <c r="AD3">
        <v>268782.99710739031</v>
      </c>
      <c r="AE3">
        <v>367760.75451127847</v>
      </c>
      <c r="AF3">
        <v>3.4951258097017962E-6</v>
      </c>
      <c r="AG3">
        <v>10</v>
      </c>
      <c r="AH3">
        <v>332662.18425618188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41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34</v>
      </c>
      <c r="D2">
        <v>1.1738999999999999</v>
      </c>
      <c r="E2">
        <v>85.18</v>
      </c>
      <c r="F2">
        <v>59.76</v>
      </c>
      <c r="G2">
        <v>6.09</v>
      </c>
      <c r="H2">
        <v>0.09</v>
      </c>
      <c r="I2">
        <v>589</v>
      </c>
      <c r="J2">
        <v>194.77</v>
      </c>
      <c r="K2">
        <v>54.38</v>
      </c>
      <c r="L2">
        <v>1</v>
      </c>
      <c r="M2">
        <v>587</v>
      </c>
      <c r="N2">
        <v>39.4</v>
      </c>
      <c r="O2">
        <v>24256.19</v>
      </c>
      <c r="P2">
        <v>799.19</v>
      </c>
      <c r="Q2">
        <v>10778.87</v>
      </c>
      <c r="R2">
        <v>1191.4000000000001</v>
      </c>
      <c r="S2">
        <v>155.01</v>
      </c>
      <c r="T2">
        <v>510501.41</v>
      </c>
      <c r="U2">
        <v>0.13</v>
      </c>
      <c r="V2">
        <v>0.44</v>
      </c>
      <c r="W2">
        <v>8.48</v>
      </c>
      <c r="X2">
        <v>30.15</v>
      </c>
      <c r="Y2">
        <v>2</v>
      </c>
      <c r="Z2">
        <v>10</v>
      </c>
    </row>
    <row r="3" spans="1:26" x14ac:dyDescent="0.25">
      <c r="A3">
        <v>1</v>
      </c>
      <c r="B3">
        <v>100</v>
      </c>
      <c r="C3" t="s">
        <v>34</v>
      </c>
      <c r="D3">
        <v>2.2046999999999999</v>
      </c>
      <c r="E3">
        <v>45.36</v>
      </c>
      <c r="F3">
        <v>36.85</v>
      </c>
      <c r="G3">
        <v>14.36</v>
      </c>
      <c r="H3">
        <v>0.18</v>
      </c>
      <c r="I3">
        <v>154</v>
      </c>
      <c r="J3">
        <v>196.32</v>
      </c>
      <c r="K3">
        <v>54.38</v>
      </c>
      <c r="L3">
        <v>2</v>
      </c>
      <c r="M3">
        <v>147</v>
      </c>
      <c r="N3">
        <v>39.950000000000003</v>
      </c>
      <c r="O3">
        <v>24447.22</v>
      </c>
      <c r="P3">
        <v>422.03</v>
      </c>
      <c r="Q3">
        <v>10768.79</v>
      </c>
      <c r="R3">
        <v>411.71</v>
      </c>
      <c r="S3">
        <v>155.01</v>
      </c>
      <c r="T3">
        <v>122831.14</v>
      </c>
      <c r="U3">
        <v>0.38</v>
      </c>
      <c r="V3">
        <v>0.72</v>
      </c>
      <c r="W3">
        <v>7.73</v>
      </c>
      <c r="X3">
        <v>7.26</v>
      </c>
      <c r="Y3">
        <v>2</v>
      </c>
      <c r="Z3">
        <v>10</v>
      </c>
    </row>
    <row r="4" spans="1:26" x14ac:dyDescent="0.25">
      <c r="A4">
        <v>2</v>
      </c>
      <c r="B4">
        <v>100</v>
      </c>
      <c r="C4" t="s">
        <v>34</v>
      </c>
      <c r="D4">
        <v>2.4167999999999998</v>
      </c>
      <c r="E4">
        <v>41.38</v>
      </c>
      <c r="F4">
        <v>34.619999999999997</v>
      </c>
      <c r="G4">
        <v>19.059999999999999</v>
      </c>
      <c r="H4">
        <v>0.27</v>
      </c>
      <c r="I4">
        <v>109</v>
      </c>
      <c r="J4">
        <v>197.88</v>
      </c>
      <c r="K4">
        <v>54.38</v>
      </c>
      <c r="L4">
        <v>3</v>
      </c>
      <c r="M4">
        <v>2</v>
      </c>
      <c r="N4">
        <v>40.5</v>
      </c>
      <c r="O4">
        <v>24639</v>
      </c>
      <c r="P4">
        <v>364.87</v>
      </c>
      <c r="Q4">
        <v>10770.37</v>
      </c>
      <c r="R4">
        <v>330.83</v>
      </c>
      <c r="S4">
        <v>155.01</v>
      </c>
      <c r="T4">
        <v>82615.91</v>
      </c>
      <c r="U4">
        <v>0.47</v>
      </c>
      <c r="V4">
        <v>0.76</v>
      </c>
      <c r="W4">
        <v>7.8</v>
      </c>
      <c r="X4">
        <v>5.03</v>
      </c>
      <c r="Y4">
        <v>2</v>
      </c>
      <c r="Z4">
        <v>10</v>
      </c>
    </row>
    <row r="5" spans="1:26" x14ac:dyDescent="0.25">
      <c r="A5">
        <v>3</v>
      </c>
      <c r="B5">
        <v>100</v>
      </c>
      <c r="C5" t="s">
        <v>34</v>
      </c>
      <c r="D5">
        <v>2.4163999999999999</v>
      </c>
      <c r="E5">
        <v>41.38</v>
      </c>
      <c r="F5">
        <v>34.630000000000003</v>
      </c>
      <c r="G5">
        <v>19.059999999999999</v>
      </c>
      <c r="H5">
        <v>0.36</v>
      </c>
      <c r="I5">
        <v>109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367.75</v>
      </c>
      <c r="Q5">
        <v>10769.98</v>
      </c>
      <c r="R5">
        <v>331.2</v>
      </c>
      <c r="S5">
        <v>155.01</v>
      </c>
      <c r="T5">
        <v>82802.850000000006</v>
      </c>
      <c r="U5">
        <v>0.47</v>
      </c>
      <c r="V5">
        <v>0.76</v>
      </c>
      <c r="W5">
        <v>7.8</v>
      </c>
      <c r="X5">
        <v>5.04</v>
      </c>
      <c r="Y5">
        <v>2</v>
      </c>
      <c r="Z5">
        <v>10</v>
      </c>
    </row>
    <row r="6" spans="1:26" x14ac:dyDescent="0.25">
      <c r="A6">
        <v>0</v>
      </c>
      <c r="B6">
        <v>40</v>
      </c>
      <c r="C6" t="s">
        <v>34</v>
      </c>
      <c r="D6">
        <v>2.0280999999999998</v>
      </c>
      <c r="E6">
        <v>49.31</v>
      </c>
      <c r="F6">
        <v>42.25</v>
      </c>
      <c r="G6">
        <v>9.35</v>
      </c>
      <c r="H6">
        <v>0.2</v>
      </c>
      <c r="I6">
        <v>271</v>
      </c>
      <c r="J6">
        <v>89.87</v>
      </c>
      <c r="K6">
        <v>37.549999999999997</v>
      </c>
      <c r="L6">
        <v>1</v>
      </c>
      <c r="M6">
        <v>6</v>
      </c>
      <c r="N6">
        <v>11.32</v>
      </c>
      <c r="O6">
        <v>11317.98</v>
      </c>
      <c r="P6">
        <v>281.2</v>
      </c>
      <c r="Q6">
        <v>10776.95</v>
      </c>
      <c r="R6">
        <v>581.42999999999995</v>
      </c>
      <c r="S6">
        <v>155.01</v>
      </c>
      <c r="T6">
        <v>207103.72</v>
      </c>
      <c r="U6">
        <v>0.27</v>
      </c>
      <c r="V6">
        <v>0.63</v>
      </c>
      <c r="W6">
        <v>8.2799999999999994</v>
      </c>
      <c r="X6">
        <v>12.65</v>
      </c>
      <c r="Y6">
        <v>2</v>
      </c>
      <c r="Z6">
        <v>10</v>
      </c>
    </row>
    <row r="7" spans="1:26" x14ac:dyDescent="0.25">
      <c r="A7">
        <v>1</v>
      </c>
      <c r="B7">
        <v>40</v>
      </c>
      <c r="C7" t="s">
        <v>34</v>
      </c>
      <c r="D7">
        <v>2.0310999999999999</v>
      </c>
      <c r="E7">
        <v>49.23</v>
      </c>
      <c r="F7">
        <v>42.19</v>
      </c>
      <c r="G7">
        <v>9.3800000000000008</v>
      </c>
      <c r="H7">
        <v>0.39</v>
      </c>
      <c r="I7">
        <v>270</v>
      </c>
      <c r="J7">
        <v>91.1</v>
      </c>
      <c r="K7">
        <v>37.549999999999997</v>
      </c>
      <c r="L7">
        <v>2</v>
      </c>
      <c r="M7">
        <v>0</v>
      </c>
      <c r="N7">
        <v>11.54</v>
      </c>
      <c r="O7">
        <v>11468.97</v>
      </c>
      <c r="P7">
        <v>284.12</v>
      </c>
      <c r="Q7">
        <v>10777</v>
      </c>
      <c r="R7">
        <v>579.03</v>
      </c>
      <c r="S7">
        <v>155.01</v>
      </c>
      <c r="T7">
        <v>205911.45</v>
      </c>
      <c r="U7">
        <v>0.27</v>
      </c>
      <c r="V7">
        <v>0.63</v>
      </c>
      <c r="W7">
        <v>8.2899999999999991</v>
      </c>
      <c r="X7">
        <v>12.59</v>
      </c>
      <c r="Y7">
        <v>2</v>
      </c>
      <c r="Z7">
        <v>10</v>
      </c>
    </row>
    <row r="8" spans="1:26" x14ac:dyDescent="0.25">
      <c r="A8">
        <v>0</v>
      </c>
      <c r="B8">
        <v>30</v>
      </c>
      <c r="C8" t="s">
        <v>34</v>
      </c>
      <c r="D8">
        <v>1.8616999999999999</v>
      </c>
      <c r="E8">
        <v>53.72</v>
      </c>
      <c r="F8">
        <v>46.29</v>
      </c>
      <c r="G8">
        <v>7.74</v>
      </c>
      <c r="H8">
        <v>0.24</v>
      </c>
      <c r="I8">
        <v>359</v>
      </c>
      <c r="J8">
        <v>71.52</v>
      </c>
      <c r="K8">
        <v>32.270000000000003</v>
      </c>
      <c r="L8">
        <v>1</v>
      </c>
      <c r="M8">
        <v>0</v>
      </c>
      <c r="N8">
        <v>8.25</v>
      </c>
      <c r="O8">
        <v>9054.6</v>
      </c>
      <c r="P8">
        <v>268.72000000000003</v>
      </c>
      <c r="Q8">
        <v>10777.53</v>
      </c>
      <c r="R8">
        <v>713.76</v>
      </c>
      <c r="S8">
        <v>155.01</v>
      </c>
      <c r="T8">
        <v>272833.42</v>
      </c>
      <c r="U8">
        <v>0.22</v>
      </c>
      <c r="V8">
        <v>0.56999999999999995</v>
      </c>
      <c r="W8">
        <v>8.5399999999999991</v>
      </c>
      <c r="X8">
        <v>16.690000000000001</v>
      </c>
      <c r="Y8">
        <v>2</v>
      </c>
      <c r="Z8">
        <v>10</v>
      </c>
    </row>
    <row r="9" spans="1:26" x14ac:dyDescent="0.25">
      <c r="A9">
        <v>0</v>
      </c>
      <c r="B9">
        <v>15</v>
      </c>
      <c r="C9" t="s">
        <v>34</v>
      </c>
      <c r="D9">
        <v>1.3765000000000001</v>
      </c>
      <c r="E9">
        <v>72.650000000000006</v>
      </c>
      <c r="F9">
        <v>63.01</v>
      </c>
      <c r="G9">
        <v>5.29</v>
      </c>
      <c r="H9">
        <v>0.43</v>
      </c>
      <c r="I9">
        <v>715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248.76</v>
      </c>
      <c r="Q9">
        <v>10790.39</v>
      </c>
      <c r="R9">
        <v>1261.6099999999999</v>
      </c>
      <c r="S9">
        <v>155.01</v>
      </c>
      <c r="T9">
        <v>544976.55000000005</v>
      </c>
      <c r="U9">
        <v>0.12</v>
      </c>
      <c r="V9">
        <v>0.42</v>
      </c>
      <c r="W9">
        <v>9.6199999999999992</v>
      </c>
      <c r="X9">
        <v>33.380000000000003</v>
      </c>
      <c r="Y9">
        <v>2</v>
      </c>
      <c r="Z9">
        <v>10</v>
      </c>
    </row>
    <row r="10" spans="1:26" x14ac:dyDescent="0.25">
      <c r="A10">
        <v>0</v>
      </c>
      <c r="B10">
        <v>70</v>
      </c>
      <c r="C10" t="s">
        <v>34</v>
      </c>
      <c r="D10">
        <v>1.6936</v>
      </c>
      <c r="E10">
        <v>59.05</v>
      </c>
      <c r="F10">
        <v>46.76</v>
      </c>
      <c r="G10">
        <v>8.06</v>
      </c>
      <c r="H10">
        <v>0.12</v>
      </c>
      <c r="I10">
        <v>348</v>
      </c>
      <c r="J10">
        <v>141.81</v>
      </c>
      <c r="K10">
        <v>47.83</v>
      </c>
      <c r="L10">
        <v>1</v>
      </c>
      <c r="M10">
        <v>346</v>
      </c>
      <c r="N10">
        <v>22.98</v>
      </c>
      <c r="O10">
        <v>17723.39</v>
      </c>
      <c r="P10">
        <v>476.06</v>
      </c>
      <c r="Q10">
        <v>10772.08</v>
      </c>
      <c r="R10">
        <v>748.16</v>
      </c>
      <c r="S10">
        <v>155.01</v>
      </c>
      <c r="T10">
        <v>290087.02</v>
      </c>
      <c r="U10">
        <v>0.21</v>
      </c>
      <c r="V10">
        <v>0.56999999999999995</v>
      </c>
      <c r="W10">
        <v>8.08</v>
      </c>
      <c r="X10">
        <v>17.16</v>
      </c>
      <c r="Y10">
        <v>2</v>
      </c>
      <c r="Z10">
        <v>10</v>
      </c>
    </row>
    <row r="11" spans="1:26" x14ac:dyDescent="0.25">
      <c r="A11">
        <v>1</v>
      </c>
      <c r="B11">
        <v>70</v>
      </c>
      <c r="C11" t="s">
        <v>34</v>
      </c>
      <c r="D11">
        <v>2.2974000000000001</v>
      </c>
      <c r="E11">
        <v>43.53</v>
      </c>
      <c r="F11">
        <v>36.82</v>
      </c>
      <c r="G11">
        <v>14.25</v>
      </c>
      <c r="H11">
        <v>0.25</v>
      </c>
      <c r="I11">
        <v>155</v>
      </c>
      <c r="J11">
        <v>143.16999999999999</v>
      </c>
      <c r="K11">
        <v>47.83</v>
      </c>
      <c r="L11">
        <v>2</v>
      </c>
      <c r="M11">
        <v>1</v>
      </c>
      <c r="N11">
        <v>23.34</v>
      </c>
      <c r="O11">
        <v>17891.86</v>
      </c>
      <c r="P11">
        <v>320.49</v>
      </c>
      <c r="Q11">
        <v>10771.93</v>
      </c>
      <c r="R11">
        <v>402.82</v>
      </c>
      <c r="S11">
        <v>155.01</v>
      </c>
      <c r="T11">
        <v>118379.24</v>
      </c>
      <c r="U11">
        <v>0.38</v>
      </c>
      <c r="V11">
        <v>0.72</v>
      </c>
      <c r="W11">
        <v>7.94</v>
      </c>
      <c r="X11">
        <v>7.23</v>
      </c>
      <c r="Y11">
        <v>2</v>
      </c>
      <c r="Z11">
        <v>10</v>
      </c>
    </row>
    <row r="12" spans="1:26" x14ac:dyDescent="0.25">
      <c r="A12">
        <v>2</v>
      </c>
      <c r="B12">
        <v>70</v>
      </c>
      <c r="C12" t="s">
        <v>34</v>
      </c>
      <c r="D12">
        <v>2.2968000000000002</v>
      </c>
      <c r="E12">
        <v>43.54</v>
      </c>
      <c r="F12">
        <v>36.83</v>
      </c>
      <c r="G12">
        <v>14.26</v>
      </c>
      <c r="H12">
        <v>0.37</v>
      </c>
      <c r="I12">
        <v>155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18060.849999999999</v>
      </c>
      <c r="P12">
        <v>323.39</v>
      </c>
      <c r="Q12">
        <v>10771.78</v>
      </c>
      <c r="R12">
        <v>403.13</v>
      </c>
      <c r="S12">
        <v>155.01</v>
      </c>
      <c r="T12">
        <v>118536.09</v>
      </c>
      <c r="U12">
        <v>0.38</v>
      </c>
      <c r="V12">
        <v>0.72</v>
      </c>
      <c r="W12">
        <v>7.95</v>
      </c>
      <c r="X12">
        <v>7.24</v>
      </c>
      <c r="Y12">
        <v>2</v>
      </c>
      <c r="Z12">
        <v>10</v>
      </c>
    </row>
    <row r="13" spans="1:26" x14ac:dyDescent="0.25">
      <c r="A13">
        <v>0</v>
      </c>
      <c r="B13">
        <v>90</v>
      </c>
      <c r="C13" t="s">
        <v>34</v>
      </c>
      <c r="D13">
        <v>1.3362000000000001</v>
      </c>
      <c r="E13">
        <v>74.84</v>
      </c>
      <c r="F13">
        <v>54.71</v>
      </c>
      <c r="G13">
        <v>6.59</v>
      </c>
      <c r="H13">
        <v>0.1</v>
      </c>
      <c r="I13">
        <v>498</v>
      </c>
      <c r="J13">
        <v>176.73</v>
      </c>
      <c r="K13">
        <v>52.44</v>
      </c>
      <c r="L13">
        <v>1</v>
      </c>
      <c r="M13">
        <v>496</v>
      </c>
      <c r="N13">
        <v>33.29</v>
      </c>
      <c r="O13">
        <v>22031.19</v>
      </c>
      <c r="P13">
        <v>677.19</v>
      </c>
      <c r="Q13">
        <v>10776.18</v>
      </c>
      <c r="R13">
        <v>1018.96</v>
      </c>
      <c r="S13">
        <v>155.01</v>
      </c>
      <c r="T13">
        <v>424736.52</v>
      </c>
      <c r="U13">
        <v>0.15</v>
      </c>
      <c r="V13">
        <v>0.48</v>
      </c>
      <c r="W13">
        <v>8.32</v>
      </c>
      <c r="X13">
        <v>25.1</v>
      </c>
      <c r="Y13">
        <v>2</v>
      </c>
      <c r="Z13">
        <v>10</v>
      </c>
    </row>
    <row r="14" spans="1:26" x14ac:dyDescent="0.25">
      <c r="A14">
        <v>1</v>
      </c>
      <c r="B14">
        <v>90</v>
      </c>
      <c r="C14" t="s">
        <v>34</v>
      </c>
      <c r="D14">
        <v>2.3094000000000001</v>
      </c>
      <c r="E14">
        <v>43.3</v>
      </c>
      <c r="F14">
        <v>36.01</v>
      </c>
      <c r="G14">
        <v>15.77</v>
      </c>
      <c r="H14">
        <v>0.2</v>
      </c>
      <c r="I14">
        <v>137</v>
      </c>
      <c r="J14">
        <v>178.21</v>
      </c>
      <c r="K14">
        <v>52.44</v>
      </c>
      <c r="L14">
        <v>2</v>
      </c>
      <c r="M14">
        <v>89</v>
      </c>
      <c r="N14">
        <v>33.770000000000003</v>
      </c>
      <c r="O14">
        <v>22213.89</v>
      </c>
      <c r="P14">
        <v>368.62</v>
      </c>
      <c r="Q14">
        <v>10769.6</v>
      </c>
      <c r="R14">
        <v>380.59</v>
      </c>
      <c r="S14">
        <v>155.01</v>
      </c>
      <c r="T14">
        <v>107357.12</v>
      </c>
      <c r="U14">
        <v>0.41</v>
      </c>
      <c r="V14">
        <v>0.73</v>
      </c>
      <c r="W14">
        <v>7.77</v>
      </c>
      <c r="X14">
        <v>6.42</v>
      </c>
      <c r="Y14">
        <v>2</v>
      </c>
      <c r="Z14">
        <v>10</v>
      </c>
    </row>
    <row r="15" spans="1:26" x14ac:dyDescent="0.25">
      <c r="A15">
        <v>2</v>
      </c>
      <c r="B15">
        <v>90</v>
      </c>
      <c r="C15" t="s">
        <v>34</v>
      </c>
      <c r="D15">
        <v>2.3847</v>
      </c>
      <c r="E15">
        <v>41.93</v>
      </c>
      <c r="F15">
        <v>35.21</v>
      </c>
      <c r="G15">
        <v>17.46</v>
      </c>
      <c r="H15">
        <v>0.3</v>
      </c>
      <c r="I15">
        <v>121</v>
      </c>
      <c r="J15">
        <v>179.7</v>
      </c>
      <c r="K15">
        <v>52.44</v>
      </c>
      <c r="L15">
        <v>3</v>
      </c>
      <c r="M15">
        <v>0</v>
      </c>
      <c r="N15">
        <v>34.26</v>
      </c>
      <c r="O15">
        <v>22397.24</v>
      </c>
      <c r="P15">
        <v>351.51</v>
      </c>
      <c r="Q15">
        <v>10771.03</v>
      </c>
      <c r="R15">
        <v>350.35</v>
      </c>
      <c r="S15">
        <v>155.01</v>
      </c>
      <c r="T15">
        <v>92313.8</v>
      </c>
      <c r="U15">
        <v>0.44</v>
      </c>
      <c r="V15">
        <v>0.75</v>
      </c>
      <c r="W15">
        <v>7.84</v>
      </c>
      <c r="X15">
        <v>5.62</v>
      </c>
      <c r="Y15">
        <v>2</v>
      </c>
      <c r="Z15">
        <v>10</v>
      </c>
    </row>
    <row r="16" spans="1:26" x14ac:dyDescent="0.25">
      <c r="A16">
        <v>0</v>
      </c>
      <c r="B16">
        <v>10</v>
      </c>
      <c r="C16" t="s">
        <v>34</v>
      </c>
      <c r="D16">
        <v>1.0733999999999999</v>
      </c>
      <c r="E16">
        <v>93.16</v>
      </c>
      <c r="F16">
        <v>79.63</v>
      </c>
      <c r="G16">
        <v>4.46</v>
      </c>
      <c r="H16">
        <v>0.64</v>
      </c>
      <c r="I16">
        <v>1070</v>
      </c>
      <c r="J16">
        <v>26.11</v>
      </c>
      <c r="K16">
        <v>12.1</v>
      </c>
      <c r="L16">
        <v>1</v>
      </c>
      <c r="M16">
        <v>0</v>
      </c>
      <c r="N16">
        <v>3.01</v>
      </c>
      <c r="O16">
        <v>3454.41</v>
      </c>
      <c r="P16">
        <v>229.81</v>
      </c>
      <c r="Q16">
        <v>10810.19</v>
      </c>
      <c r="R16">
        <v>1807.94</v>
      </c>
      <c r="S16">
        <v>155.01</v>
      </c>
      <c r="T16">
        <v>816366.19</v>
      </c>
      <c r="U16">
        <v>0.09</v>
      </c>
      <c r="V16">
        <v>0.33</v>
      </c>
      <c r="W16">
        <v>10.65</v>
      </c>
      <c r="X16">
        <v>49.97</v>
      </c>
      <c r="Y16">
        <v>2</v>
      </c>
      <c r="Z16">
        <v>10</v>
      </c>
    </row>
    <row r="17" spans="1:26" x14ac:dyDescent="0.25">
      <c r="A17">
        <v>0</v>
      </c>
      <c r="B17">
        <v>45</v>
      </c>
      <c r="C17" t="s">
        <v>34</v>
      </c>
      <c r="D17">
        <v>2.0769000000000002</v>
      </c>
      <c r="E17">
        <v>48.15</v>
      </c>
      <c r="F17">
        <v>41.1</v>
      </c>
      <c r="G17">
        <v>10.029999999999999</v>
      </c>
      <c r="H17">
        <v>0.18</v>
      </c>
      <c r="I17">
        <v>246</v>
      </c>
      <c r="J17">
        <v>98.71</v>
      </c>
      <c r="K17">
        <v>39.72</v>
      </c>
      <c r="L17">
        <v>1</v>
      </c>
      <c r="M17">
        <v>38</v>
      </c>
      <c r="N17">
        <v>12.99</v>
      </c>
      <c r="O17">
        <v>12407.75</v>
      </c>
      <c r="P17">
        <v>290.52999999999997</v>
      </c>
      <c r="Q17">
        <v>10774.46</v>
      </c>
      <c r="R17">
        <v>545.67999999999995</v>
      </c>
      <c r="S17">
        <v>155.01</v>
      </c>
      <c r="T17">
        <v>189353.66</v>
      </c>
      <c r="U17">
        <v>0.28000000000000003</v>
      </c>
      <c r="V17">
        <v>0.64</v>
      </c>
      <c r="W17">
        <v>8.15</v>
      </c>
      <c r="X17">
        <v>11.5</v>
      </c>
      <c r="Y17">
        <v>2</v>
      </c>
      <c r="Z17">
        <v>10</v>
      </c>
    </row>
    <row r="18" spans="1:26" x14ac:dyDescent="0.25">
      <c r="A18">
        <v>1</v>
      </c>
      <c r="B18">
        <v>45</v>
      </c>
      <c r="C18" t="s">
        <v>34</v>
      </c>
      <c r="D18">
        <v>2.0973999999999999</v>
      </c>
      <c r="E18">
        <v>47.68</v>
      </c>
      <c r="F18">
        <v>40.76</v>
      </c>
      <c r="G18">
        <v>10.19</v>
      </c>
      <c r="H18">
        <v>0.35</v>
      </c>
      <c r="I18">
        <v>240</v>
      </c>
      <c r="J18">
        <v>99.95</v>
      </c>
      <c r="K18">
        <v>39.72</v>
      </c>
      <c r="L18">
        <v>2</v>
      </c>
      <c r="M18">
        <v>0</v>
      </c>
      <c r="N18">
        <v>13.24</v>
      </c>
      <c r="O18">
        <v>12561.45</v>
      </c>
      <c r="P18">
        <v>289.22000000000003</v>
      </c>
      <c r="Q18">
        <v>10773.73</v>
      </c>
      <c r="R18">
        <v>532.36</v>
      </c>
      <c r="S18">
        <v>155.01</v>
      </c>
      <c r="T18">
        <v>182727.26</v>
      </c>
      <c r="U18">
        <v>0.28999999999999998</v>
      </c>
      <c r="V18">
        <v>0.65</v>
      </c>
      <c r="W18">
        <v>8.19</v>
      </c>
      <c r="X18">
        <v>11.16</v>
      </c>
      <c r="Y18">
        <v>2</v>
      </c>
      <c r="Z18">
        <v>10</v>
      </c>
    </row>
    <row r="19" spans="1:26" x14ac:dyDescent="0.25">
      <c r="A19">
        <v>0</v>
      </c>
      <c r="B19">
        <v>60</v>
      </c>
      <c r="C19" t="s">
        <v>34</v>
      </c>
      <c r="D19">
        <v>1.9027000000000001</v>
      </c>
      <c r="E19">
        <v>52.56</v>
      </c>
      <c r="F19">
        <v>43.24</v>
      </c>
      <c r="G19">
        <v>9.23</v>
      </c>
      <c r="H19">
        <v>0.14000000000000001</v>
      </c>
      <c r="I19">
        <v>281</v>
      </c>
      <c r="J19">
        <v>124.63</v>
      </c>
      <c r="K19">
        <v>45</v>
      </c>
      <c r="L19">
        <v>1</v>
      </c>
      <c r="M19">
        <v>262</v>
      </c>
      <c r="N19">
        <v>18.64</v>
      </c>
      <c r="O19">
        <v>15605.44</v>
      </c>
      <c r="P19">
        <v>384.24</v>
      </c>
      <c r="Q19">
        <v>10771.08</v>
      </c>
      <c r="R19">
        <v>628.23</v>
      </c>
      <c r="S19">
        <v>155.01</v>
      </c>
      <c r="T19">
        <v>230454.12</v>
      </c>
      <c r="U19">
        <v>0.25</v>
      </c>
      <c r="V19">
        <v>0.61</v>
      </c>
      <c r="W19">
        <v>7.96</v>
      </c>
      <c r="X19">
        <v>13.64</v>
      </c>
      <c r="Y19">
        <v>2</v>
      </c>
      <c r="Z19">
        <v>10</v>
      </c>
    </row>
    <row r="20" spans="1:26" x14ac:dyDescent="0.25">
      <c r="A20">
        <v>1</v>
      </c>
      <c r="B20">
        <v>60</v>
      </c>
      <c r="C20" t="s">
        <v>34</v>
      </c>
      <c r="D20">
        <v>2.2322000000000002</v>
      </c>
      <c r="E20">
        <v>44.8</v>
      </c>
      <c r="F20">
        <v>38.04</v>
      </c>
      <c r="G20">
        <v>12.61</v>
      </c>
      <c r="H20">
        <v>0.28000000000000003</v>
      </c>
      <c r="I20">
        <v>181</v>
      </c>
      <c r="J20">
        <v>125.95</v>
      </c>
      <c r="K20">
        <v>45</v>
      </c>
      <c r="L20">
        <v>2</v>
      </c>
      <c r="M20">
        <v>0</v>
      </c>
      <c r="N20">
        <v>18.95</v>
      </c>
      <c r="O20">
        <v>15767.7</v>
      </c>
      <c r="P20">
        <v>308.35000000000002</v>
      </c>
      <c r="Q20">
        <v>10771.97</v>
      </c>
      <c r="R20">
        <v>443.61</v>
      </c>
      <c r="S20">
        <v>155.01</v>
      </c>
      <c r="T20">
        <v>138643.82999999999</v>
      </c>
      <c r="U20">
        <v>0.35</v>
      </c>
      <c r="V20">
        <v>0.7</v>
      </c>
      <c r="W20">
        <v>8.01</v>
      </c>
      <c r="X20">
        <v>8.4499999999999993</v>
      </c>
      <c r="Y20">
        <v>2</v>
      </c>
      <c r="Z20">
        <v>10</v>
      </c>
    </row>
    <row r="21" spans="1:26" x14ac:dyDescent="0.25">
      <c r="A21">
        <v>0</v>
      </c>
      <c r="B21">
        <v>80</v>
      </c>
      <c r="C21" t="s">
        <v>34</v>
      </c>
      <c r="D21">
        <v>1.5065999999999999</v>
      </c>
      <c r="E21">
        <v>66.38</v>
      </c>
      <c r="F21">
        <v>50.52</v>
      </c>
      <c r="G21">
        <v>7.22</v>
      </c>
      <c r="H21">
        <v>0.11</v>
      </c>
      <c r="I21">
        <v>420</v>
      </c>
      <c r="J21">
        <v>159.12</v>
      </c>
      <c r="K21">
        <v>50.28</v>
      </c>
      <c r="L21">
        <v>1</v>
      </c>
      <c r="M21">
        <v>418</v>
      </c>
      <c r="N21">
        <v>27.84</v>
      </c>
      <c r="O21">
        <v>19859.16</v>
      </c>
      <c r="P21">
        <v>572.78</v>
      </c>
      <c r="Q21">
        <v>10773.48</v>
      </c>
      <c r="R21">
        <v>875.95</v>
      </c>
      <c r="S21">
        <v>155.01</v>
      </c>
      <c r="T21">
        <v>353621.63</v>
      </c>
      <c r="U21">
        <v>0.18</v>
      </c>
      <c r="V21">
        <v>0.52</v>
      </c>
      <c r="W21">
        <v>8.1999999999999993</v>
      </c>
      <c r="X21">
        <v>20.91</v>
      </c>
      <c r="Y21">
        <v>2</v>
      </c>
      <c r="Z21">
        <v>10</v>
      </c>
    </row>
    <row r="22" spans="1:26" x14ac:dyDescent="0.25">
      <c r="A22">
        <v>1</v>
      </c>
      <c r="B22">
        <v>80</v>
      </c>
      <c r="C22" t="s">
        <v>34</v>
      </c>
      <c r="D22">
        <v>2.3371</v>
      </c>
      <c r="E22">
        <v>42.79</v>
      </c>
      <c r="F22">
        <v>36.020000000000003</v>
      </c>
      <c r="G22">
        <v>15.66</v>
      </c>
      <c r="H22">
        <v>0.22</v>
      </c>
      <c r="I22">
        <v>138</v>
      </c>
      <c r="J22">
        <v>160.54</v>
      </c>
      <c r="K22">
        <v>50.28</v>
      </c>
      <c r="L22">
        <v>2</v>
      </c>
      <c r="M22">
        <v>15</v>
      </c>
      <c r="N22">
        <v>28.26</v>
      </c>
      <c r="O22">
        <v>20034.400000000001</v>
      </c>
      <c r="P22">
        <v>336.14</v>
      </c>
      <c r="Q22">
        <v>10771.59</v>
      </c>
      <c r="R22">
        <v>377.44</v>
      </c>
      <c r="S22">
        <v>155.01</v>
      </c>
      <c r="T22">
        <v>105777.96</v>
      </c>
      <c r="U22">
        <v>0.41</v>
      </c>
      <c r="V22">
        <v>0.73</v>
      </c>
      <c r="W22">
        <v>7.87</v>
      </c>
      <c r="X22">
        <v>6.42</v>
      </c>
      <c r="Y22">
        <v>2</v>
      </c>
      <c r="Z22">
        <v>10</v>
      </c>
    </row>
    <row r="23" spans="1:26" x14ac:dyDescent="0.25">
      <c r="A23">
        <v>2</v>
      </c>
      <c r="B23">
        <v>80</v>
      </c>
      <c r="C23" t="s">
        <v>34</v>
      </c>
      <c r="D23">
        <v>2.3460000000000001</v>
      </c>
      <c r="E23">
        <v>42.62</v>
      </c>
      <c r="F23">
        <v>35.92</v>
      </c>
      <c r="G23">
        <v>15.85</v>
      </c>
      <c r="H23">
        <v>0.33</v>
      </c>
      <c r="I23">
        <v>136</v>
      </c>
      <c r="J23">
        <v>161.97</v>
      </c>
      <c r="K23">
        <v>50.28</v>
      </c>
      <c r="L23">
        <v>3</v>
      </c>
      <c r="M23">
        <v>0</v>
      </c>
      <c r="N23">
        <v>28.69</v>
      </c>
      <c r="O23">
        <v>20210.21</v>
      </c>
      <c r="P23">
        <v>336.74</v>
      </c>
      <c r="Q23">
        <v>10773.89</v>
      </c>
      <c r="R23">
        <v>373.23</v>
      </c>
      <c r="S23">
        <v>155.01</v>
      </c>
      <c r="T23">
        <v>103679.2</v>
      </c>
      <c r="U23">
        <v>0.42</v>
      </c>
      <c r="V23">
        <v>0.74</v>
      </c>
      <c r="W23">
        <v>7.89</v>
      </c>
      <c r="X23">
        <v>6.32</v>
      </c>
      <c r="Y23">
        <v>2</v>
      </c>
      <c r="Z23">
        <v>10</v>
      </c>
    </row>
    <row r="24" spans="1:26" x14ac:dyDescent="0.25">
      <c r="A24">
        <v>0</v>
      </c>
      <c r="B24">
        <v>35</v>
      </c>
      <c r="C24" t="s">
        <v>34</v>
      </c>
      <c r="D24">
        <v>1.9561999999999999</v>
      </c>
      <c r="E24">
        <v>51.12</v>
      </c>
      <c r="F24">
        <v>43.92</v>
      </c>
      <c r="G24">
        <v>8.56</v>
      </c>
      <c r="H24">
        <v>0.22</v>
      </c>
      <c r="I24">
        <v>308</v>
      </c>
      <c r="J24">
        <v>80.84</v>
      </c>
      <c r="K24">
        <v>35.1</v>
      </c>
      <c r="L24">
        <v>1</v>
      </c>
      <c r="M24">
        <v>0</v>
      </c>
      <c r="N24">
        <v>9.74</v>
      </c>
      <c r="O24">
        <v>10204.209999999999</v>
      </c>
      <c r="P24">
        <v>274.73</v>
      </c>
      <c r="Q24">
        <v>10777.55</v>
      </c>
      <c r="R24">
        <v>636.63</v>
      </c>
      <c r="S24">
        <v>155.01</v>
      </c>
      <c r="T24">
        <v>234523.21</v>
      </c>
      <c r="U24">
        <v>0.24</v>
      </c>
      <c r="V24">
        <v>0.6</v>
      </c>
      <c r="W24">
        <v>8.3800000000000008</v>
      </c>
      <c r="X24">
        <v>14.32</v>
      </c>
      <c r="Y24">
        <v>2</v>
      </c>
      <c r="Z24">
        <v>10</v>
      </c>
    </row>
    <row r="25" spans="1:26" x14ac:dyDescent="0.25">
      <c r="A25">
        <v>0</v>
      </c>
      <c r="B25">
        <v>50</v>
      </c>
      <c r="C25" t="s">
        <v>34</v>
      </c>
      <c r="D25">
        <v>2.0684999999999998</v>
      </c>
      <c r="E25">
        <v>48.34</v>
      </c>
      <c r="F25">
        <v>40.97</v>
      </c>
      <c r="G25">
        <v>10.24</v>
      </c>
      <c r="H25">
        <v>0.16</v>
      </c>
      <c r="I25">
        <v>240</v>
      </c>
      <c r="J25">
        <v>107.41</v>
      </c>
      <c r="K25">
        <v>41.65</v>
      </c>
      <c r="L25">
        <v>1</v>
      </c>
      <c r="M25">
        <v>111</v>
      </c>
      <c r="N25">
        <v>14.77</v>
      </c>
      <c r="O25">
        <v>13481.73</v>
      </c>
      <c r="P25">
        <v>310.77</v>
      </c>
      <c r="Q25">
        <v>10770.67</v>
      </c>
      <c r="R25">
        <v>545.24</v>
      </c>
      <c r="S25">
        <v>155.01</v>
      </c>
      <c r="T25">
        <v>189165.51</v>
      </c>
      <c r="U25">
        <v>0.28000000000000003</v>
      </c>
      <c r="V25">
        <v>0.65</v>
      </c>
      <c r="W25">
        <v>8.0399999999999991</v>
      </c>
      <c r="X25">
        <v>11.38</v>
      </c>
      <c r="Y25">
        <v>2</v>
      </c>
      <c r="Z25">
        <v>10</v>
      </c>
    </row>
    <row r="26" spans="1:26" x14ac:dyDescent="0.25">
      <c r="A26">
        <v>1</v>
      </c>
      <c r="B26">
        <v>50</v>
      </c>
      <c r="C26" t="s">
        <v>34</v>
      </c>
      <c r="D26">
        <v>2.1476000000000002</v>
      </c>
      <c r="E26">
        <v>46.56</v>
      </c>
      <c r="F26">
        <v>39.71</v>
      </c>
      <c r="G26">
        <v>10.98</v>
      </c>
      <c r="H26">
        <v>0.32</v>
      </c>
      <c r="I26">
        <v>217</v>
      </c>
      <c r="J26">
        <v>108.68</v>
      </c>
      <c r="K26">
        <v>41.65</v>
      </c>
      <c r="L26">
        <v>2</v>
      </c>
      <c r="M26">
        <v>0</v>
      </c>
      <c r="N26">
        <v>15.03</v>
      </c>
      <c r="O26">
        <v>13638.32</v>
      </c>
      <c r="P26">
        <v>296.06</v>
      </c>
      <c r="Q26">
        <v>10774.09</v>
      </c>
      <c r="R26">
        <v>497.76</v>
      </c>
      <c r="S26">
        <v>155.01</v>
      </c>
      <c r="T26">
        <v>165540.35999999999</v>
      </c>
      <c r="U26">
        <v>0.31</v>
      </c>
      <c r="V26">
        <v>0.67</v>
      </c>
      <c r="W26">
        <v>8.1199999999999992</v>
      </c>
      <c r="X26">
        <v>10.11</v>
      </c>
      <c r="Y26">
        <v>2</v>
      </c>
      <c r="Z26">
        <v>10</v>
      </c>
    </row>
    <row r="27" spans="1:26" x14ac:dyDescent="0.25">
      <c r="A27">
        <v>0</v>
      </c>
      <c r="B27">
        <v>25</v>
      </c>
      <c r="C27" t="s">
        <v>34</v>
      </c>
      <c r="D27">
        <v>1.7401</v>
      </c>
      <c r="E27">
        <v>57.47</v>
      </c>
      <c r="F27">
        <v>49.69</v>
      </c>
      <c r="G27">
        <v>6.92</v>
      </c>
      <c r="H27">
        <v>0.28000000000000003</v>
      </c>
      <c r="I27">
        <v>431</v>
      </c>
      <c r="J27">
        <v>61.76</v>
      </c>
      <c r="K27">
        <v>28.92</v>
      </c>
      <c r="L27">
        <v>1</v>
      </c>
      <c r="M27">
        <v>0</v>
      </c>
      <c r="N27">
        <v>6.84</v>
      </c>
      <c r="O27">
        <v>7851.41</v>
      </c>
      <c r="P27">
        <v>263.49</v>
      </c>
      <c r="Q27">
        <v>10782.85</v>
      </c>
      <c r="R27">
        <v>825.77</v>
      </c>
      <c r="S27">
        <v>155.01</v>
      </c>
      <c r="T27">
        <v>328475.28000000003</v>
      </c>
      <c r="U27">
        <v>0.19</v>
      </c>
      <c r="V27">
        <v>0.53</v>
      </c>
      <c r="W27">
        <v>8.75</v>
      </c>
      <c r="X27">
        <v>20.079999999999998</v>
      </c>
      <c r="Y27">
        <v>2</v>
      </c>
      <c r="Z27">
        <v>10</v>
      </c>
    </row>
    <row r="28" spans="1:26" x14ac:dyDescent="0.25">
      <c r="A28">
        <v>0</v>
      </c>
      <c r="B28">
        <v>85</v>
      </c>
      <c r="C28" t="s">
        <v>34</v>
      </c>
      <c r="D28">
        <v>1.4219999999999999</v>
      </c>
      <c r="E28">
        <v>70.319999999999993</v>
      </c>
      <c r="F28">
        <v>52.46</v>
      </c>
      <c r="G28">
        <v>6.89</v>
      </c>
      <c r="H28">
        <v>0.11</v>
      </c>
      <c r="I28">
        <v>457</v>
      </c>
      <c r="J28">
        <v>167.88</v>
      </c>
      <c r="K28">
        <v>51.39</v>
      </c>
      <c r="L28">
        <v>1</v>
      </c>
      <c r="M28">
        <v>455</v>
      </c>
      <c r="N28">
        <v>30.49</v>
      </c>
      <c r="O28">
        <v>20939.59</v>
      </c>
      <c r="P28">
        <v>622.35</v>
      </c>
      <c r="Q28">
        <v>10776.62</v>
      </c>
      <c r="R28">
        <v>942</v>
      </c>
      <c r="S28">
        <v>155.01</v>
      </c>
      <c r="T28">
        <v>386462.19</v>
      </c>
      <c r="U28">
        <v>0.16</v>
      </c>
      <c r="V28">
        <v>0.5</v>
      </c>
      <c r="W28">
        <v>8.26</v>
      </c>
      <c r="X28">
        <v>22.85</v>
      </c>
      <c r="Y28">
        <v>2</v>
      </c>
      <c r="Z28">
        <v>10</v>
      </c>
    </row>
    <row r="29" spans="1:26" x14ac:dyDescent="0.25">
      <c r="A29">
        <v>1</v>
      </c>
      <c r="B29">
        <v>85</v>
      </c>
      <c r="C29" t="s">
        <v>34</v>
      </c>
      <c r="D29">
        <v>2.339</v>
      </c>
      <c r="E29">
        <v>42.75</v>
      </c>
      <c r="F29">
        <v>35.840000000000003</v>
      </c>
      <c r="G29">
        <v>16.05</v>
      </c>
      <c r="H29">
        <v>0.21</v>
      </c>
      <c r="I29">
        <v>134</v>
      </c>
      <c r="J29">
        <v>169.33</v>
      </c>
      <c r="K29">
        <v>51.39</v>
      </c>
      <c r="L29">
        <v>2</v>
      </c>
      <c r="M29">
        <v>47</v>
      </c>
      <c r="N29">
        <v>30.94</v>
      </c>
      <c r="O29">
        <v>21118.46</v>
      </c>
      <c r="P29">
        <v>348.64</v>
      </c>
      <c r="Q29">
        <v>10770.16</v>
      </c>
      <c r="R29">
        <v>373.25</v>
      </c>
      <c r="S29">
        <v>155.01</v>
      </c>
      <c r="T29">
        <v>103699.62</v>
      </c>
      <c r="U29">
        <v>0.42</v>
      </c>
      <c r="V29">
        <v>0.74</v>
      </c>
      <c r="W29">
        <v>7.81</v>
      </c>
      <c r="X29">
        <v>6.25</v>
      </c>
      <c r="Y29">
        <v>2</v>
      </c>
      <c r="Z29">
        <v>10</v>
      </c>
    </row>
    <row r="30" spans="1:26" x14ac:dyDescent="0.25">
      <c r="A30">
        <v>2</v>
      </c>
      <c r="B30">
        <v>85</v>
      </c>
      <c r="C30" t="s">
        <v>34</v>
      </c>
      <c r="D30">
        <v>2.3677999999999999</v>
      </c>
      <c r="E30">
        <v>42.23</v>
      </c>
      <c r="F30">
        <v>35.520000000000003</v>
      </c>
      <c r="G30">
        <v>16.649999999999999</v>
      </c>
      <c r="H30">
        <v>0.31</v>
      </c>
      <c r="I30">
        <v>128</v>
      </c>
      <c r="J30">
        <v>170.79</v>
      </c>
      <c r="K30">
        <v>51.39</v>
      </c>
      <c r="L30">
        <v>3</v>
      </c>
      <c r="M30">
        <v>0</v>
      </c>
      <c r="N30">
        <v>31.4</v>
      </c>
      <c r="O30">
        <v>21297.94</v>
      </c>
      <c r="P30">
        <v>342.65</v>
      </c>
      <c r="Q30">
        <v>10769.72</v>
      </c>
      <c r="R30">
        <v>360.92</v>
      </c>
      <c r="S30">
        <v>155.01</v>
      </c>
      <c r="T30">
        <v>97567.32</v>
      </c>
      <c r="U30">
        <v>0.43</v>
      </c>
      <c r="V30">
        <v>0.74</v>
      </c>
      <c r="W30">
        <v>7.85</v>
      </c>
      <c r="X30">
        <v>5.93</v>
      </c>
      <c r="Y30">
        <v>2</v>
      </c>
      <c r="Z30">
        <v>10</v>
      </c>
    </row>
    <row r="31" spans="1:26" x14ac:dyDescent="0.25">
      <c r="A31">
        <v>0</v>
      </c>
      <c r="B31">
        <v>20</v>
      </c>
      <c r="C31" t="s">
        <v>34</v>
      </c>
      <c r="D31">
        <v>1.5859000000000001</v>
      </c>
      <c r="E31">
        <v>63.06</v>
      </c>
      <c r="F31">
        <v>54.73</v>
      </c>
      <c r="G31">
        <v>6.1</v>
      </c>
      <c r="H31">
        <v>0.34</v>
      </c>
      <c r="I31">
        <v>538</v>
      </c>
      <c r="J31">
        <v>51.33</v>
      </c>
      <c r="K31">
        <v>24.83</v>
      </c>
      <c r="L31">
        <v>1</v>
      </c>
      <c r="M31">
        <v>0</v>
      </c>
      <c r="N31">
        <v>5.51</v>
      </c>
      <c r="O31">
        <v>6564.78</v>
      </c>
      <c r="P31">
        <v>257.25</v>
      </c>
      <c r="Q31">
        <v>10784.93</v>
      </c>
      <c r="R31">
        <v>990.02</v>
      </c>
      <c r="S31">
        <v>155.01</v>
      </c>
      <c r="T31">
        <v>410067.82</v>
      </c>
      <c r="U31">
        <v>0.16</v>
      </c>
      <c r="V31">
        <v>0.48</v>
      </c>
      <c r="W31">
        <v>9.1</v>
      </c>
      <c r="X31">
        <v>25.12</v>
      </c>
      <c r="Y31">
        <v>2</v>
      </c>
      <c r="Z31">
        <v>10</v>
      </c>
    </row>
    <row r="32" spans="1:26" x14ac:dyDescent="0.25">
      <c r="A32">
        <v>0</v>
      </c>
      <c r="B32">
        <v>65</v>
      </c>
      <c r="C32" t="s">
        <v>34</v>
      </c>
      <c r="D32">
        <v>1.7954000000000001</v>
      </c>
      <c r="E32">
        <v>55.7</v>
      </c>
      <c r="F32">
        <v>44.97</v>
      </c>
      <c r="G32">
        <v>8.59</v>
      </c>
      <c r="H32">
        <v>0.13</v>
      </c>
      <c r="I32">
        <v>314</v>
      </c>
      <c r="J32">
        <v>133.21</v>
      </c>
      <c r="K32">
        <v>46.47</v>
      </c>
      <c r="L32">
        <v>1</v>
      </c>
      <c r="M32">
        <v>309</v>
      </c>
      <c r="N32">
        <v>20.75</v>
      </c>
      <c r="O32">
        <v>16663.419999999998</v>
      </c>
      <c r="P32">
        <v>429.51</v>
      </c>
      <c r="Q32">
        <v>10772.13</v>
      </c>
      <c r="R32">
        <v>687.09</v>
      </c>
      <c r="S32">
        <v>155.01</v>
      </c>
      <c r="T32">
        <v>259721.02</v>
      </c>
      <c r="U32">
        <v>0.23</v>
      </c>
      <c r="V32">
        <v>0.59</v>
      </c>
      <c r="W32">
        <v>8.01</v>
      </c>
      <c r="X32">
        <v>15.37</v>
      </c>
      <c r="Y32">
        <v>2</v>
      </c>
      <c r="Z32">
        <v>10</v>
      </c>
    </row>
    <row r="33" spans="1:26" x14ac:dyDescent="0.25">
      <c r="A33">
        <v>1</v>
      </c>
      <c r="B33">
        <v>65</v>
      </c>
      <c r="C33" t="s">
        <v>34</v>
      </c>
      <c r="D33">
        <v>2.266</v>
      </c>
      <c r="E33">
        <v>44.13</v>
      </c>
      <c r="F33">
        <v>37.4</v>
      </c>
      <c r="G33">
        <v>13.44</v>
      </c>
      <c r="H33">
        <v>0.26</v>
      </c>
      <c r="I33">
        <v>167</v>
      </c>
      <c r="J33">
        <v>134.55000000000001</v>
      </c>
      <c r="K33">
        <v>46.47</v>
      </c>
      <c r="L33">
        <v>2</v>
      </c>
      <c r="M33">
        <v>0</v>
      </c>
      <c r="N33">
        <v>21.09</v>
      </c>
      <c r="O33">
        <v>16828.84</v>
      </c>
      <c r="P33">
        <v>313.91000000000003</v>
      </c>
      <c r="Q33">
        <v>10772.69</v>
      </c>
      <c r="R33">
        <v>422.55</v>
      </c>
      <c r="S33">
        <v>155.01</v>
      </c>
      <c r="T33">
        <v>128188.17</v>
      </c>
      <c r="U33">
        <v>0.37</v>
      </c>
      <c r="V33">
        <v>0.71</v>
      </c>
      <c r="W33">
        <v>7.97</v>
      </c>
      <c r="X33">
        <v>7.81</v>
      </c>
      <c r="Y33">
        <v>2</v>
      </c>
      <c r="Z33">
        <v>10</v>
      </c>
    </row>
    <row r="34" spans="1:26" x14ac:dyDescent="0.25">
      <c r="A34">
        <v>0</v>
      </c>
      <c r="B34">
        <v>75</v>
      </c>
      <c r="C34" t="s">
        <v>34</v>
      </c>
      <c r="D34">
        <v>1.5989</v>
      </c>
      <c r="E34">
        <v>62.54</v>
      </c>
      <c r="F34">
        <v>48.57</v>
      </c>
      <c r="G34">
        <v>7.61</v>
      </c>
      <c r="H34">
        <v>0.12</v>
      </c>
      <c r="I34">
        <v>383</v>
      </c>
      <c r="J34">
        <v>150.44</v>
      </c>
      <c r="K34">
        <v>49.1</v>
      </c>
      <c r="L34">
        <v>1</v>
      </c>
      <c r="M34">
        <v>381</v>
      </c>
      <c r="N34">
        <v>25.34</v>
      </c>
      <c r="O34">
        <v>18787.759999999998</v>
      </c>
      <c r="P34">
        <v>522.80999999999995</v>
      </c>
      <c r="Q34">
        <v>10774.93</v>
      </c>
      <c r="R34">
        <v>809.54</v>
      </c>
      <c r="S34">
        <v>155.01</v>
      </c>
      <c r="T34">
        <v>320602.95</v>
      </c>
      <c r="U34">
        <v>0.19</v>
      </c>
      <c r="V34">
        <v>0.55000000000000004</v>
      </c>
      <c r="W34">
        <v>8.1300000000000008</v>
      </c>
      <c r="X34">
        <v>18.96</v>
      </c>
      <c r="Y34">
        <v>2</v>
      </c>
      <c r="Z34">
        <v>10</v>
      </c>
    </row>
    <row r="35" spans="1:26" x14ac:dyDescent="0.25">
      <c r="A35">
        <v>1</v>
      </c>
      <c r="B35">
        <v>75</v>
      </c>
      <c r="C35" t="s">
        <v>34</v>
      </c>
      <c r="D35">
        <v>2.3231999999999999</v>
      </c>
      <c r="E35">
        <v>43.04</v>
      </c>
      <c r="F35">
        <v>36.340000000000003</v>
      </c>
      <c r="G35">
        <v>15.04</v>
      </c>
      <c r="H35">
        <v>0.23</v>
      </c>
      <c r="I35">
        <v>145</v>
      </c>
      <c r="J35">
        <v>151.83000000000001</v>
      </c>
      <c r="K35">
        <v>49.1</v>
      </c>
      <c r="L35">
        <v>2</v>
      </c>
      <c r="M35">
        <v>4</v>
      </c>
      <c r="N35">
        <v>25.73</v>
      </c>
      <c r="O35">
        <v>18959.54</v>
      </c>
      <c r="P35">
        <v>327.47000000000003</v>
      </c>
      <c r="Q35">
        <v>10771.79</v>
      </c>
      <c r="R35">
        <v>387.39</v>
      </c>
      <c r="S35">
        <v>155.01</v>
      </c>
      <c r="T35">
        <v>110717.72</v>
      </c>
      <c r="U35">
        <v>0.4</v>
      </c>
      <c r="V35">
        <v>0.73</v>
      </c>
      <c r="W35">
        <v>7.9</v>
      </c>
      <c r="X35">
        <v>6.74</v>
      </c>
      <c r="Y35">
        <v>2</v>
      </c>
      <c r="Z35">
        <v>10</v>
      </c>
    </row>
    <row r="36" spans="1:26" x14ac:dyDescent="0.25">
      <c r="A36">
        <v>2</v>
      </c>
      <c r="B36">
        <v>75</v>
      </c>
      <c r="C36" t="s">
        <v>34</v>
      </c>
      <c r="D36">
        <v>2.3237999999999999</v>
      </c>
      <c r="E36">
        <v>43.03</v>
      </c>
      <c r="F36">
        <v>36.33</v>
      </c>
      <c r="G36">
        <v>15.03</v>
      </c>
      <c r="H36">
        <v>0.35</v>
      </c>
      <c r="I36">
        <v>145</v>
      </c>
      <c r="J36">
        <v>153.22999999999999</v>
      </c>
      <c r="K36">
        <v>49.1</v>
      </c>
      <c r="L36">
        <v>3</v>
      </c>
      <c r="M36">
        <v>0</v>
      </c>
      <c r="N36">
        <v>26.13</v>
      </c>
      <c r="O36">
        <v>19131.849999999999</v>
      </c>
      <c r="P36">
        <v>329.96</v>
      </c>
      <c r="Q36">
        <v>10771.19</v>
      </c>
      <c r="R36">
        <v>387.23</v>
      </c>
      <c r="S36">
        <v>155.01</v>
      </c>
      <c r="T36">
        <v>110634.48</v>
      </c>
      <c r="U36">
        <v>0.4</v>
      </c>
      <c r="V36">
        <v>0.73</v>
      </c>
      <c r="W36">
        <v>7.9</v>
      </c>
      <c r="X36">
        <v>6.73</v>
      </c>
      <c r="Y36">
        <v>2</v>
      </c>
      <c r="Z36">
        <v>10</v>
      </c>
    </row>
    <row r="37" spans="1:26" x14ac:dyDescent="0.25">
      <c r="A37">
        <v>0</v>
      </c>
      <c r="B37">
        <v>95</v>
      </c>
      <c r="C37" t="s">
        <v>34</v>
      </c>
      <c r="D37">
        <v>1.2554000000000001</v>
      </c>
      <c r="E37">
        <v>79.66</v>
      </c>
      <c r="F37">
        <v>57.05</v>
      </c>
      <c r="G37">
        <v>6.33</v>
      </c>
      <c r="H37">
        <v>0.1</v>
      </c>
      <c r="I37">
        <v>541</v>
      </c>
      <c r="J37">
        <v>185.69</v>
      </c>
      <c r="K37">
        <v>53.44</v>
      </c>
      <c r="L37">
        <v>1</v>
      </c>
      <c r="M37">
        <v>539</v>
      </c>
      <c r="N37">
        <v>36.26</v>
      </c>
      <c r="O37">
        <v>23136.14</v>
      </c>
      <c r="P37">
        <v>734.73</v>
      </c>
      <c r="Q37">
        <v>10775.43</v>
      </c>
      <c r="R37">
        <v>1100.1400000000001</v>
      </c>
      <c r="S37">
        <v>155.01</v>
      </c>
      <c r="T37">
        <v>465113.52</v>
      </c>
      <c r="U37">
        <v>0.14000000000000001</v>
      </c>
      <c r="V37">
        <v>0.46</v>
      </c>
      <c r="W37">
        <v>8.36</v>
      </c>
      <c r="X37">
        <v>27.44</v>
      </c>
      <c r="Y37">
        <v>2</v>
      </c>
      <c r="Z37">
        <v>10</v>
      </c>
    </row>
    <row r="38" spans="1:26" x14ac:dyDescent="0.25">
      <c r="A38">
        <v>1</v>
      </c>
      <c r="B38">
        <v>95</v>
      </c>
      <c r="C38" t="s">
        <v>34</v>
      </c>
      <c r="D38">
        <v>2.2631999999999999</v>
      </c>
      <c r="E38">
        <v>44.19</v>
      </c>
      <c r="F38">
        <v>36.36</v>
      </c>
      <c r="G38">
        <v>15.15</v>
      </c>
      <c r="H38">
        <v>0.19</v>
      </c>
      <c r="I38">
        <v>144</v>
      </c>
      <c r="J38">
        <v>187.21</v>
      </c>
      <c r="K38">
        <v>53.44</v>
      </c>
      <c r="L38">
        <v>2</v>
      </c>
      <c r="M38">
        <v>127</v>
      </c>
      <c r="N38">
        <v>36.770000000000003</v>
      </c>
      <c r="O38">
        <v>23322.880000000001</v>
      </c>
      <c r="P38">
        <v>393.8</v>
      </c>
      <c r="Q38">
        <v>10768.85</v>
      </c>
      <c r="R38">
        <v>394.21</v>
      </c>
      <c r="S38">
        <v>155.01</v>
      </c>
      <c r="T38">
        <v>114131.49</v>
      </c>
      <c r="U38">
        <v>0.39</v>
      </c>
      <c r="V38">
        <v>0.73</v>
      </c>
      <c r="W38">
        <v>7.74</v>
      </c>
      <c r="X38">
        <v>6.77</v>
      </c>
      <c r="Y38">
        <v>2</v>
      </c>
      <c r="Z38">
        <v>10</v>
      </c>
    </row>
    <row r="39" spans="1:26" x14ac:dyDescent="0.25">
      <c r="A39">
        <v>2</v>
      </c>
      <c r="B39">
        <v>95</v>
      </c>
      <c r="C39" t="s">
        <v>34</v>
      </c>
      <c r="D39">
        <v>2.3997000000000002</v>
      </c>
      <c r="E39">
        <v>41.67</v>
      </c>
      <c r="F39">
        <v>34.92</v>
      </c>
      <c r="G39">
        <v>18.22</v>
      </c>
      <c r="H39">
        <v>0.28000000000000003</v>
      </c>
      <c r="I39">
        <v>115</v>
      </c>
      <c r="J39">
        <v>188.73</v>
      </c>
      <c r="K39">
        <v>53.44</v>
      </c>
      <c r="L39">
        <v>3</v>
      </c>
      <c r="M39">
        <v>0</v>
      </c>
      <c r="N39">
        <v>37.29</v>
      </c>
      <c r="O39">
        <v>23510.33</v>
      </c>
      <c r="P39">
        <v>358.02</v>
      </c>
      <c r="Q39">
        <v>10770.4</v>
      </c>
      <c r="R39">
        <v>340.61</v>
      </c>
      <c r="S39">
        <v>155.01</v>
      </c>
      <c r="T39">
        <v>87474.83</v>
      </c>
      <c r="U39">
        <v>0.46</v>
      </c>
      <c r="V39">
        <v>0.76</v>
      </c>
      <c r="W39">
        <v>7.82</v>
      </c>
      <c r="X39">
        <v>5.33</v>
      </c>
      <c r="Y39">
        <v>2</v>
      </c>
      <c r="Z39">
        <v>10</v>
      </c>
    </row>
    <row r="40" spans="1:26" x14ac:dyDescent="0.25">
      <c r="A40">
        <v>0</v>
      </c>
      <c r="B40">
        <v>55</v>
      </c>
      <c r="C40" t="s">
        <v>34</v>
      </c>
      <c r="D40">
        <v>1.9970000000000001</v>
      </c>
      <c r="E40">
        <v>50.07</v>
      </c>
      <c r="F40">
        <v>41.9</v>
      </c>
      <c r="G40">
        <v>9.86</v>
      </c>
      <c r="H40">
        <v>0.15</v>
      </c>
      <c r="I40">
        <v>255</v>
      </c>
      <c r="J40">
        <v>116.05</v>
      </c>
      <c r="K40">
        <v>43.4</v>
      </c>
      <c r="L40">
        <v>1</v>
      </c>
      <c r="M40">
        <v>196</v>
      </c>
      <c r="N40">
        <v>16.649999999999999</v>
      </c>
      <c r="O40">
        <v>14546.17</v>
      </c>
      <c r="P40">
        <v>344.24</v>
      </c>
      <c r="Q40">
        <v>10770.97</v>
      </c>
      <c r="R40">
        <v>579.79999999999995</v>
      </c>
      <c r="S40">
        <v>155.01</v>
      </c>
      <c r="T40">
        <v>206371.16</v>
      </c>
      <c r="U40">
        <v>0.27</v>
      </c>
      <c r="V40">
        <v>0.63</v>
      </c>
      <c r="W40">
        <v>7.99</v>
      </c>
      <c r="X40">
        <v>12.3</v>
      </c>
      <c r="Y40">
        <v>2</v>
      </c>
      <c r="Z40">
        <v>10</v>
      </c>
    </row>
    <row r="41" spans="1:26" x14ac:dyDescent="0.25">
      <c r="A41">
        <v>1</v>
      </c>
      <c r="B41">
        <v>55</v>
      </c>
      <c r="C41" t="s">
        <v>34</v>
      </c>
      <c r="D41">
        <v>2.1970000000000001</v>
      </c>
      <c r="E41">
        <v>45.52</v>
      </c>
      <c r="F41">
        <v>38.729999999999997</v>
      </c>
      <c r="G41">
        <v>11.79</v>
      </c>
      <c r="H41">
        <v>0.3</v>
      </c>
      <c r="I41">
        <v>197</v>
      </c>
      <c r="J41">
        <v>117.34</v>
      </c>
      <c r="K41">
        <v>43.4</v>
      </c>
      <c r="L41">
        <v>2</v>
      </c>
      <c r="M41">
        <v>0</v>
      </c>
      <c r="N41">
        <v>16.940000000000001</v>
      </c>
      <c r="O41">
        <v>14705.49</v>
      </c>
      <c r="P41">
        <v>300.98</v>
      </c>
      <c r="Q41">
        <v>10772.78</v>
      </c>
      <c r="R41">
        <v>466.05</v>
      </c>
      <c r="S41">
        <v>155.01</v>
      </c>
      <c r="T41">
        <v>149785.76</v>
      </c>
      <c r="U41">
        <v>0.33</v>
      </c>
      <c r="V41">
        <v>0.68</v>
      </c>
      <c r="W41">
        <v>8.0500000000000007</v>
      </c>
      <c r="X41">
        <v>9.1300000000000008</v>
      </c>
      <c r="Y41">
        <v>2</v>
      </c>
      <c r="Z4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6"/>
  <sheetViews>
    <sheetView workbookViewId="0"/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t="s">
        <v>38</v>
      </c>
      <c r="B6" t="s">
        <v>39</v>
      </c>
      <c r="C6" t="s">
        <v>40</v>
      </c>
    </row>
    <row r="7" spans="1:3" x14ac:dyDescent="0.25">
      <c r="A7" t="e">
        <f>INDEX(resultados!$A$2:$ZZ$41, 1, MATCH($B$1, resultados!$A$1:$ZZ$1, 0))</f>
        <v>#N/A</v>
      </c>
      <c r="B7" t="e">
        <f>INDEX(resultados!$A$2:$ZZ$41, 1, MATCH($B$2, resultados!$A$1:$ZZ$1, 0))</f>
        <v>#N/A</v>
      </c>
      <c r="C7" t="e">
        <f>INDEX(resultados!$A$2:$ZZ$41, 1, MATCH($B$3, resultados!$A$1:$ZZ$1, 0))</f>
        <v>#N/A</v>
      </c>
    </row>
    <row r="8" spans="1:3" x14ac:dyDescent="0.25">
      <c r="A8" t="e">
        <f>INDEX(resultados!$A$2:$ZZ$41, 2, MATCH($B$1, resultados!$A$1:$ZZ$1, 0))</f>
        <v>#N/A</v>
      </c>
      <c r="B8" t="e">
        <f>INDEX(resultados!$A$2:$ZZ$41, 2, MATCH($B$2, resultados!$A$1:$ZZ$1, 0))</f>
        <v>#N/A</v>
      </c>
      <c r="C8" t="e">
        <f>INDEX(resultados!$A$2:$ZZ$41, 2, MATCH($B$3, resultados!$A$1:$ZZ$1, 0))</f>
        <v>#N/A</v>
      </c>
    </row>
    <row r="9" spans="1:3" x14ac:dyDescent="0.25">
      <c r="A9" t="e">
        <f>INDEX(resultados!$A$2:$ZZ$41, 3, MATCH($B$1, resultados!$A$1:$ZZ$1, 0))</f>
        <v>#N/A</v>
      </c>
      <c r="B9" t="e">
        <f>INDEX(resultados!$A$2:$ZZ$41, 3, MATCH($B$2, resultados!$A$1:$ZZ$1, 0))</f>
        <v>#N/A</v>
      </c>
      <c r="C9" t="e">
        <f>INDEX(resultados!$A$2:$ZZ$41, 3, MATCH($B$3, resultados!$A$1:$ZZ$1, 0))</f>
        <v>#N/A</v>
      </c>
    </row>
    <row r="10" spans="1:3" x14ac:dyDescent="0.25">
      <c r="A10" t="e">
        <f>INDEX(resultados!$A$2:$ZZ$41, 4, MATCH($B$1, resultados!$A$1:$ZZ$1, 0))</f>
        <v>#N/A</v>
      </c>
      <c r="B10" t="e">
        <f>INDEX(resultados!$A$2:$ZZ$41, 4, MATCH($B$2, resultados!$A$1:$ZZ$1, 0))</f>
        <v>#N/A</v>
      </c>
      <c r="C10" t="e">
        <f>INDEX(resultados!$A$2:$ZZ$41, 4, MATCH($B$3, resultados!$A$1:$ZZ$1, 0))</f>
        <v>#N/A</v>
      </c>
    </row>
    <row r="11" spans="1:3" x14ac:dyDescent="0.25">
      <c r="A11" t="e">
        <f>INDEX(resultados!$A$2:$ZZ$41, 5, MATCH($B$1, resultados!$A$1:$ZZ$1, 0))</f>
        <v>#N/A</v>
      </c>
      <c r="B11" t="e">
        <f>INDEX(resultados!$A$2:$ZZ$41, 5, MATCH($B$2, resultados!$A$1:$ZZ$1, 0))</f>
        <v>#N/A</v>
      </c>
      <c r="C11" t="e">
        <f>INDEX(resultados!$A$2:$ZZ$41, 5, MATCH($B$3, resultados!$A$1:$ZZ$1, 0))</f>
        <v>#N/A</v>
      </c>
    </row>
    <row r="12" spans="1:3" x14ac:dyDescent="0.25">
      <c r="A12" t="e">
        <f>INDEX(resultados!$A$2:$ZZ$41, 6, MATCH($B$1, resultados!$A$1:$ZZ$1, 0))</f>
        <v>#N/A</v>
      </c>
      <c r="B12" t="e">
        <f>INDEX(resultados!$A$2:$ZZ$41, 6, MATCH($B$2, resultados!$A$1:$ZZ$1, 0))</f>
        <v>#N/A</v>
      </c>
      <c r="C12" t="e">
        <f>INDEX(resultados!$A$2:$ZZ$41, 6, MATCH($B$3, resultados!$A$1:$ZZ$1, 0))</f>
        <v>#N/A</v>
      </c>
    </row>
    <row r="13" spans="1:3" x14ac:dyDescent="0.25">
      <c r="A13" t="e">
        <f>INDEX(resultados!$A$2:$ZZ$41, 7, MATCH($B$1, resultados!$A$1:$ZZ$1, 0))</f>
        <v>#N/A</v>
      </c>
      <c r="B13" t="e">
        <f>INDEX(resultados!$A$2:$ZZ$41, 7, MATCH($B$2, resultados!$A$1:$ZZ$1, 0))</f>
        <v>#N/A</v>
      </c>
      <c r="C13" t="e">
        <f>INDEX(resultados!$A$2:$ZZ$41, 7, MATCH($B$3, resultados!$A$1:$ZZ$1, 0))</f>
        <v>#N/A</v>
      </c>
    </row>
    <row r="14" spans="1:3" x14ac:dyDescent="0.25">
      <c r="A14" t="e">
        <f>INDEX(resultados!$A$2:$ZZ$41, 8, MATCH($B$1, resultados!$A$1:$ZZ$1, 0))</f>
        <v>#N/A</v>
      </c>
      <c r="B14" t="e">
        <f>INDEX(resultados!$A$2:$ZZ$41, 8, MATCH($B$2, resultados!$A$1:$ZZ$1, 0))</f>
        <v>#N/A</v>
      </c>
      <c r="C14" t="e">
        <f>INDEX(resultados!$A$2:$ZZ$41, 8, MATCH($B$3, resultados!$A$1:$ZZ$1, 0))</f>
        <v>#N/A</v>
      </c>
    </row>
    <row r="15" spans="1:3" x14ac:dyDescent="0.25">
      <c r="A15" t="e">
        <f>INDEX(resultados!$A$2:$ZZ$41, 9, MATCH($B$1, resultados!$A$1:$ZZ$1, 0))</f>
        <v>#N/A</v>
      </c>
      <c r="B15" t="e">
        <f>INDEX(resultados!$A$2:$ZZ$41, 9, MATCH($B$2, resultados!$A$1:$ZZ$1, 0))</f>
        <v>#N/A</v>
      </c>
      <c r="C15" t="e">
        <f>INDEX(resultados!$A$2:$ZZ$41, 9, MATCH($B$3, resultados!$A$1:$ZZ$1, 0))</f>
        <v>#N/A</v>
      </c>
    </row>
    <row r="16" spans="1:3" x14ac:dyDescent="0.25">
      <c r="A16" t="e">
        <f>INDEX(resultados!$A$2:$ZZ$41, 10, MATCH($B$1, resultados!$A$1:$ZZ$1, 0))</f>
        <v>#N/A</v>
      </c>
      <c r="B16" t="e">
        <f>INDEX(resultados!$A$2:$ZZ$41, 10, MATCH($B$2, resultados!$A$1:$ZZ$1, 0))</f>
        <v>#N/A</v>
      </c>
      <c r="C16" t="e">
        <f>INDEX(resultados!$A$2:$ZZ$41, 10, MATCH($B$3, resultados!$A$1:$ZZ$1, 0))</f>
        <v>#N/A</v>
      </c>
    </row>
    <row r="17" spans="1:3" x14ac:dyDescent="0.25">
      <c r="A17" t="e">
        <f>INDEX(resultados!$A$2:$ZZ$41, 11, MATCH($B$1, resultados!$A$1:$ZZ$1, 0))</f>
        <v>#N/A</v>
      </c>
      <c r="B17" t="e">
        <f>INDEX(resultados!$A$2:$ZZ$41, 11, MATCH($B$2, resultados!$A$1:$ZZ$1, 0))</f>
        <v>#N/A</v>
      </c>
      <c r="C17" t="e">
        <f>INDEX(resultados!$A$2:$ZZ$41, 11, MATCH($B$3, resultados!$A$1:$ZZ$1, 0))</f>
        <v>#N/A</v>
      </c>
    </row>
    <row r="18" spans="1:3" x14ac:dyDescent="0.25">
      <c r="A18" t="e">
        <f>INDEX(resultados!$A$2:$ZZ$41, 12, MATCH($B$1, resultados!$A$1:$ZZ$1, 0))</f>
        <v>#N/A</v>
      </c>
      <c r="B18" t="e">
        <f>INDEX(resultados!$A$2:$ZZ$41, 12, MATCH($B$2, resultados!$A$1:$ZZ$1, 0))</f>
        <v>#N/A</v>
      </c>
      <c r="C18" t="e">
        <f>INDEX(resultados!$A$2:$ZZ$41, 12, MATCH($B$3, resultados!$A$1:$ZZ$1, 0))</f>
        <v>#N/A</v>
      </c>
    </row>
    <row r="19" spans="1:3" x14ac:dyDescent="0.25">
      <c r="A19" t="e">
        <f>INDEX(resultados!$A$2:$ZZ$41, 13, MATCH($B$1, resultados!$A$1:$ZZ$1, 0))</f>
        <v>#N/A</v>
      </c>
      <c r="B19" t="e">
        <f>INDEX(resultados!$A$2:$ZZ$41, 13, MATCH($B$2, resultados!$A$1:$ZZ$1, 0))</f>
        <v>#N/A</v>
      </c>
      <c r="C19" t="e">
        <f>INDEX(resultados!$A$2:$ZZ$41, 13, MATCH($B$3, resultados!$A$1:$ZZ$1, 0))</f>
        <v>#N/A</v>
      </c>
    </row>
    <row r="20" spans="1:3" x14ac:dyDescent="0.25">
      <c r="A20" t="e">
        <f>INDEX(resultados!$A$2:$ZZ$41, 14, MATCH($B$1, resultados!$A$1:$ZZ$1, 0))</f>
        <v>#N/A</v>
      </c>
      <c r="B20" t="e">
        <f>INDEX(resultados!$A$2:$ZZ$41, 14, MATCH($B$2, resultados!$A$1:$ZZ$1, 0))</f>
        <v>#N/A</v>
      </c>
      <c r="C20" t="e">
        <f>INDEX(resultados!$A$2:$ZZ$41, 14, MATCH($B$3, resultados!$A$1:$ZZ$1, 0))</f>
        <v>#N/A</v>
      </c>
    </row>
    <row r="21" spans="1:3" x14ac:dyDescent="0.25">
      <c r="A21" t="e">
        <f>INDEX(resultados!$A$2:$ZZ$41, 15, MATCH($B$1, resultados!$A$1:$ZZ$1, 0))</f>
        <v>#N/A</v>
      </c>
      <c r="B21" t="e">
        <f>INDEX(resultados!$A$2:$ZZ$41, 15, MATCH($B$2, resultados!$A$1:$ZZ$1, 0))</f>
        <v>#N/A</v>
      </c>
      <c r="C21" t="e">
        <f>INDEX(resultados!$A$2:$ZZ$41, 15, MATCH($B$3, resultados!$A$1:$ZZ$1, 0))</f>
        <v>#N/A</v>
      </c>
    </row>
    <row r="22" spans="1:3" x14ac:dyDescent="0.25">
      <c r="A22" t="e">
        <f>INDEX(resultados!$A$2:$ZZ$41, 16, MATCH($B$1, resultados!$A$1:$ZZ$1, 0))</f>
        <v>#N/A</v>
      </c>
      <c r="B22" t="e">
        <f>INDEX(resultados!$A$2:$ZZ$41, 16, MATCH($B$2, resultados!$A$1:$ZZ$1, 0))</f>
        <v>#N/A</v>
      </c>
      <c r="C22" t="e">
        <f>INDEX(resultados!$A$2:$ZZ$41, 16, MATCH($B$3, resultados!$A$1:$ZZ$1, 0))</f>
        <v>#N/A</v>
      </c>
    </row>
    <row r="23" spans="1:3" x14ac:dyDescent="0.25">
      <c r="A23" t="e">
        <f>INDEX(resultados!$A$2:$ZZ$41, 17, MATCH($B$1, resultados!$A$1:$ZZ$1, 0))</f>
        <v>#N/A</v>
      </c>
      <c r="B23" t="e">
        <f>INDEX(resultados!$A$2:$ZZ$41, 17, MATCH($B$2, resultados!$A$1:$ZZ$1, 0))</f>
        <v>#N/A</v>
      </c>
      <c r="C23" t="e">
        <f>INDEX(resultados!$A$2:$ZZ$41, 17, MATCH($B$3, resultados!$A$1:$ZZ$1, 0))</f>
        <v>#N/A</v>
      </c>
    </row>
    <row r="24" spans="1:3" x14ac:dyDescent="0.25">
      <c r="A24" t="e">
        <f>INDEX(resultados!$A$2:$ZZ$41, 18, MATCH($B$1, resultados!$A$1:$ZZ$1, 0))</f>
        <v>#N/A</v>
      </c>
      <c r="B24" t="e">
        <f>INDEX(resultados!$A$2:$ZZ$41, 18, MATCH($B$2, resultados!$A$1:$ZZ$1, 0))</f>
        <v>#N/A</v>
      </c>
      <c r="C24" t="e">
        <f>INDEX(resultados!$A$2:$ZZ$41, 18, MATCH($B$3, resultados!$A$1:$ZZ$1, 0))</f>
        <v>#N/A</v>
      </c>
    </row>
    <row r="25" spans="1:3" x14ac:dyDescent="0.25">
      <c r="A25" t="e">
        <f>INDEX(resultados!$A$2:$ZZ$41, 19, MATCH($B$1, resultados!$A$1:$ZZ$1, 0))</f>
        <v>#N/A</v>
      </c>
      <c r="B25" t="e">
        <f>INDEX(resultados!$A$2:$ZZ$41, 19, MATCH($B$2, resultados!$A$1:$ZZ$1, 0))</f>
        <v>#N/A</v>
      </c>
      <c r="C25" t="e">
        <f>INDEX(resultados!$A$2:$ZZ$41, 19, MATCH($B$3, resultados!$A$1:$ZZ$1, 0))</f>
        <v>#N/A</v>
      </c>
    </row>
    <row r="26" spans="1:3" x14ac:dyDescent="0.25">
      <c r="A26" t="e">
        <f>INDEX(resultados!$A$2:$ZZ$41, 20, MATCH($B$1, resultados!$A$1:$ZZ$1, 0))</f>
        <v>#N/A</v>
      </c>
      <c r="B26" t="e">
        <f>INDEX(resultados!$A$2:$ZZ$41, 20, MATCH($B$2, resultados!$A$1:$ZZ$1, 0))</f>
        <v>#N/A</v>
      </c>
      <c r="C26" t="e">
        <f>INDEX(resultados!$A$2:$ZZ$41, 20, MATCH($B$3, resultados!$A$1:$ZZ$1, 0))</f>
        <v>#N/A</v>
      </c>
    </row>
    <row r="27" spans="1:3" x14ac:dyDescent="0.25">
      <c r="A27" t="e">
        <f>INDEX(resultados!$A$2:$ZZ$41, 21, MATCH($B$1, resultados!$A$1:$ZZ$1, 0))</f>
        <v>#N/A</v>
      </c>
      <c r="B27" t="e">
        <f>INDEX(resultados!$A$2:$ZZ$41, 21, MATCH($B$2, resultados!$A$1:$ZZ$1, 0))</f>
        <v>#N/A</v>
      </c>
      <c r="C27" t="e">
        <f>INDEX(resultados!$A$2:$ZZ$41, 21, MATCH($B$3, resultados!$A$1:$ZZ$1, 0))</f>
        <v>#N/A</v>
      </c>
    </row>
    <row r="28" spans="1:3" x14ac:dyDescent="0.25">
      <c r="A28" t="e">
        <f>INDEX(resultados!$A$2:$ZZ$41, 22, MATCH($B$1, resultados!$A$1:$ZZ$1, 0))</f>
        <v>#N/A</v>
      </c>
      <c r="B28" t="e">
        <f>INDEX(resultados!$A$2:$ZZ$41, 22, MATCH($B$2, resultados!$A$1:$ZZ$1, 0))</f>
        <v>#N/A</v>
      </c>
      <c r="C28" t="e">
        <f>INDEX(resultados!$A$2:$ZZ$41, 22, MATCH($B$3, resultados!$A$1:$ZZ$1, 0))</f>
        <v>#N/A</v>
      </c>
    </row>
    <row r="29" spans="1:3" x14ac:dyDescent="0.25">
      <c r="A29" t="e">
        <f>INDEX(resultados!$A$2:$ZZ$41, 23, MATCH($B$1, resultados!$A$1:$ZZ$1, 0))</f>
        <v>#N/A</v>
      </c>
      <c r="B29" t="e">
        <f>INDEX(resultados!$A$2:$ZZ$41, 23, MATCH($B$2, resultados!$A$1:$ZZ$1, 0))</f>
        <v>#N/A</v>
      </c>
      <c r="C29" t="e">
        <f>INDEX(resultados!$A$2:$ZZ$41, 23, MATCH($B$3, resultados!$A$1:$ZZ$1, 0))</f>
        <v>#N/A</v>
      </c>
    </row>
    <row r="30" spans="1:3" x14ac:dyDescent="0.25">
      <c r="A30" t="e">
        <f>INDEX(resultados!$A$2:$ZZ$41, 24, MATCH($B$1, resultados!$A$1:$ZZ$1, 0))</f>
        <v>#N/A</v>
      </c>
      <c r="B30" t="e">
        <f>INDEX(resultados!$A$2:$ZZ$41, 24, MATCH($B$2, resultados!$A$1:$ZZ$1, 0))</f>
        <v>#N/A</v>
      </c>
      <c r="C30" t="e">
        <f>INDEX(resultados!$A$2:$ZZ$41, 24, MATCH($B$3, resultados!$A$1:$ZZ$1, 0))</f>
        <v>#N/A</v>
      </c>
    </row>
    <row r="31" spans="1:3" x14ac:dyDescent="0.25">
      <c r="A31" t="e">
        <f>INDEX(resultados!$A$2:$ZZ$41, 25, MATCH($B$1, resultados!$A$1:$ZZ$1, 0))</f>
        <v>#N/A</v>
      </c>
      <c r="B31" t="e">
        <f>INDEX(resultados!$A$2:$ZZ$41, 25, MATCH($B$2, resultados!$A$1:$ZZ$1, 0))</f>
        <v>#N/A</v>
      </c>
      <c r="C31" t="e">
        <f>INDEX(resultados!$A$2:$ZZ$41, 25, MATCH($B$3, resultados!$A$1:$ZZ$1, 0))</f>
        <v>#N/A</v>
      </c>
    </row>
    <row r="32" spans="1:3" x14ac:dyDescent="0.25">
      <c r="A32" t="e">
        <f>INDEX(resultados!$A$2:$ZZ$41, 26, MATCH($B$1, resultados!$A$1:$ZZ$1, 0))</f>
        <v>#N/A</v>
      </c>
      <c r="B32" t="e">
        <f>INDEX(resultados!$A$2:$ZZ$41, 26, MATCH($B$2, resultados!$A$1:$ZZ$1, 0))</f>
        <v>#N/A</v>
      </c>
      <c r="C32" t="e">
        <f>INDEX(resultados!$A$2:$ZZ$41, 26, MATCH($B$3, resultados!$A$1:$ZZ$1, 0))</f>
        <v>#N/A</v>
      </c>
    </row>
    <row r="33" spans="1:3" x14ac:dyDescent="0.25">
      <c r="A33" t="e">
        <f>INDEX(resultados!$A$2:$ZZ$41, 27, MATCH($B$1, resultados!$A$1:$ZZ$1, 0))</f>
        <v>#N/A</v>
      </c>
      <c r="B33" t="e">
        <f>INDEX(resultados!$A$2:$ZZ$41, 27, MATCH($B$2, resultados!$A$1:$ZZ$1, 0))</f>
        <v>#N/A</v>
      </c>
      <c r="C33" t="e">
        <f>INDEX(resultados!$A$2:$ZZ$41, 27, MATCH($B$3, resultados!$A$1:$ZZ$1, 0))</f>
        <v>#N/A</v>
      </c>
    </row>
    <row r="34" spans="1:3" x14ac:dyDescent="0.25">
      <c r="A34" t="e">
        <f>INDEX(resultados!$A$2:$ZZ$41, 28, MATCH($B$1, resultados!$A$1:$ZZ$1, 0))</f>
        <v>#N/A</v>
      </c>
      <c r="B34" t="e">
        <f>INDEX(resultados!$A$2:$ZZ$41, 28, MATCH($B$2, resultados!$A$1:$ZZ$1, 0))</f>
        <v>#N/A</v>
      </c>
      <c r="C34" t="e">
        <f>INDEX(resultados!$A$2:$ZZ$41, 28, MATCH($B$3, resultados!$A$1:$ZZ$1, 0))</f>
        <v>#N/A</v>
      </c>
    </row>
    <row r="35" spans="1:3" x14ac:dyDescent="0.25">
      <c r="A35" t="e">
        <f>INDEX(resultados!$A$2:$ZZ$41, 29, MATCH($B$1, resultados!$A$1:$ZZ$1, 0))</f>
        <v>#N/A</v>
      </c>
      <c r="B35" t="e">
        <f>INDEX(resultados!$A$2:$ZZ$41, 29, MATCH($B$2, resultados!$A$1:$ZZ$1, 0))</f>
        <v>#N/A</v>
      </c>
      <c r="C35" t="e">
        <f>INDEX(resultados!$A$2:$ZZ$41, 29, MATCH($B$3, resultados!$A$1:$ZZ$1, 0))</f>
        <v>#N/A</v>
      </c>
    </row>
    <row r="36" spans="1:3" x14ac:dyDescent="0.25">
      <c r="A36" t="e">
        <f>INDEX(resultados!$A$2:$ZZ$41, 30, MATCH($B$1, resultados!$A$1:$ZZ$1, 0))</f>
        <v>#N/A</v>
      </c>
      <c r="B36" t="e">
        <f>INDEX(resultados!$A$2:$ZZ$41, 30, MATCH($B$2, resultados!$A$1:$ZZ$1, 0))</f>
        <v>#N/A</v>
      </c>
      <c r="C36" t="e">
        <f>INDEX(resultados!$A$2:$ZZ$41, 30, MATCH($B$3, resultados!$A$1:$ZZ$1, 0))</f>
        <v>#N/A</v>
      </c>
    </row>
    <row r="37" spans="1:3" x14ac:dyDescent="0.25">
      <c r="A37" t="e">
        <f>INDEX(resultados!$A$2:$ZZ$41, 31, MATCH($B$1, resultados!$A$1:$ZZ$1, 0))</f>
        <v>#N/A</v>
      </c>
      <c r="B37" t="e">
        <f>INDEX(resultados!$A$2:$ZZ$41, 31, MATCH($B$2, resultados!$A$1:$ZZ$1, 0))</f>
        <v>#N/A</v>
      </c>
      <c r="C37" t="e">
        <f>INDEX(resultados!$A$2:$ZZ$41, 31, MATCH($B$3, resultados!$A$1:$ZZ$1, 0))</f>
        <v>#N/A</v>
      </c>
    </row>
    <row r="38" spans="1:3" x14ac:dyDescent="0.25">
      <c r="A38" t="e">
        <f>INDEX(resultados!$A$2:$ZZ$41, 32, MATCH($B$1, resultados!$A$1:$ZZ$1, 0))</f>
        <v>#N/A</v>
      </c>
      <c r="B38" t="e">
        <f>INDEX(resultados!$A$2:$ZZ$41, 32, MATCH($B$2, resultados!$A$1:$ZZ$1, 0))</f>
        <v>#N/A</v>
      </c>
      <c r="C38" t="e">
        <f>INDEX(resultados!$A$2:$ZZ$41, 32, MATCH($B$3, resultados!$A$1:$ZZ$1, 0))</f>
        <v>#N/A</v>
      </c>
    </row>
    <row r="39" spans="1:3" x14ac:dyDescent="0.25">
      <c r="A39" t="e">
        <f>INDEX(resultados!$A$2:$ZZ$41, 33, MATCH($B$1, resultados!$A$1:$ZZ$1, 0))</f>
        <v>#N/A</v>
      </c>
      <c r="B39" t="e">
        <f>INDEX(resultados!$A$2:$ZZ$41, 33, MATCH($B$2, resultados!$A$1:$ZZ$1, 0))</f>
        <v>#N/A</v>
      </c>
      <c r="C39" t="e">
        <f>INDEX(resultados!$A$2:$ZZ$41, 33, MATCH($B$3, resultados!$A$1:$ZZ$1, 0))</f>
        <v>#N/A</v>
      </c>
    </row>
    <row r="40" spans="1:3" x14ac:dyDescent="0.25">
      <c r="A40" t="e">
        <f>INDEX(resultados!$A$2:$ZZ$41, 34, MATCH($B$1, resultados!$A$1:$ZZ$1, 0))</f>
        <v>#N/A</v>
      </c>
      <c r="B40" t="e">
        <f>INDEX(resultados!$A$2:$ZZ$41, 34, MATCH($B$2, resultados!$A$1:$ZZ$1, 0))</f>
        <v>#N/A</v>
      </c>
      <c r="C40" t="e">
        <f>INDEX(resultados!$A$2:$ZZ$41, 34, MATCH($B$3, resultados!$A$1:$ZZ$1, 0))</f>
        <v>#N/A</v>
      </c>
    </row>
    <row r="41" spans="1:3" x14ac:dyDescent="0.25">
      <c r="A41" t="e">
        <f>INDEX(resultados!$A$2:$ZZ$41, 35, MATCH($B$1, resultados!$A$1:$ZZ$1, 0))</f>
        <v>#N/A</v>
      </c>
      <c r="B41" t="e">
        <f>INDEX(resultados!$A$2:$ZZ$41, 35, MATCH($B$2, resultados!$A$1:$ZZ$1, 0))</f>
        <v>#N/A</v>
      </c>
      <c r="C41" t="e">
        <f>INDEX(resultados!$A$2:$ZZ$41, 35, MATCH($B$3, resultados!$A$1:$ZZ$1, 0))</f>
        <v>#N/A</v>
      </c>
    </row>
    <row r="42" spans="1:3" x14ac:dyDescent="0.25">
      <c r="A42" t="e">
        <f>INDEX(resultados!$A$2:$ZZ$41, 36, MATCH($B$1, resultados!$A$1:$ZZ$1, 0))</f>
        <v>#N/A</v>
      </c>
      <c r="B42" t="e">
        <f>INDEX(resultados!$A$2:$ZZ$41, 36, MATCH($B$2, resultados!$A$1:$ZZ$1, 0))</f>
        <v>#N/A</v>
      </c>
      <c r="C42" t="e">
        <f>INDEX(resultados!$A$2:$ZZ$41, 36, MATCH($B$3, resultados!$A$1:$ZZ$1, 0))</f>
        <v>#N/A</v>
      </c>
    </row>
    <row r="43" spans="1:3" x14ac:dyDescent="0.25">
      <c r="A43" t="e">
        <f>INDEX(resultados!$A$2:$ZZ$41, 37, MATCH($B$1, resultados!$A$1:$ZZ$1, 0))</f>
        <v>#N/A</v>
      </c>
      <c r="B43" t="e">
        <f>INDEX(resultados!$A$2:$ZZ$41, 37, MATCH($B$2, resultados!$A$1:$ZZ$1, 0))</f>
        <v>#N/A</v>
      </c>
      <c r="C43" t="e">
        <f>INDEX(resultados!$A$2:$ZZ$41, 37, MATCH($B$3, resultados!$A$1:$ZZ$1, 0))</f>
        <v>#N/A</v>
      </c>
    </row>
    <row r="44" spans="1:3" x14ac:dyDescent="0.25">
      <c r="A44" t="e">
        <f>INDEX(resultados!$A$2:$ZZ$41, 38, MATCH($B$1, resultados!$A$1:$ZZ$1, 0))</f>
        <v>#N/A</v>
      </c>
      <c r="B44" t="e">
        <f>INDEX(resultados!$A$2:$ZZ$41, 38, MATCH($B$2, resultados!$A$1:$ZZ$1, 0))</f>
        <v>#N/A</v>
      </c>
      <c r="C44" t="e">
        <f>INDEX(resultados!$A$2:$ZZ$41, 38, MATCH($B$3, resultados!$A$1:$ZZ$1, 0))</f>
        <v>#N/A</v>
      </c>
    </row>
    <row r="45" spans="1:3" x14ac:dyDescent="0.25">
      <c r="A45" t="e">
        <f>INDEX(resultados!$A$2:$ZZ$41, 39, MATCH($B$1, resultados!$A$1:$ZZ$1, 0))</f>
        <v>#N/A</v>
      </c>
      <c r="B45" t="e">
        <f>INDEX(resultados!$A$2:$ZZ$41, 39, MATCH($B$2, resultados!$A$1:$ZZ$1, 0))</f>
        <v>#N/A</v>
      </c>
      <c r="C45" t="e">
        <f>INDEX(resultados!$A$2:$ZZ$41, 39, MATCH($B$3, resultados!$A$1:$ZZ$1, 0))</f>
        <v>#N/A</v>
      </c>
    </row>
    <row r="46" spans="1:3" x14ac:dyDescent="0.25">
      <c r="A46" t="e">
        <f>INDEX(resultados!$A$2:$ZZ$41, 40, MATCH($B$1, resultados!$A$1:$ZZ$1, 0))</f>
        <v>#N/A</v>
      </c>
      <c r="B46" t="e">
        <f>INDEX(resultados!$A$2:$ZZ$41, 40, MATCH($B$2, resultados!$A$1:$ZZ$1, 0))</f>
        <v>#N/A</v>
      </c>
      <c r="C46" t="e">
        <f>INDEX(resultados!$A$2:$ZZ$41, 40,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Abreu</cp:lastModifiedBy>
  <dcterms:created xsi:type="dcterms:W3CDTF">2024-09-25T23:05:35Z</dcterms:created>
  <dcterms:modified xsi:type="dcterms:W3CDTF">2024-09-27T19:25:57Z</dcterms:modified>
</cp:coreProperties>
</file>