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enrico_abreu_xmobots_com_br/Documents/Área de Trabalho/Repositorios/simulador/resultados/Venda de Drone/Com SPAD 2 Drones/vel20/field_100ha_100ha_18%_6m_0_LM/"/>
    </mc:Choice>
  </mc:AlternateContent>
  <xr:revisionPtr revIDLastSave="267" documentId="11_994B0E4A8FB9C1124638FB77634786AE854CBF2A" xr6:coauthVersionLast="47" xr6:coauthVersionMax="47" xr10:uidLastSave="{29848EB4-651B-4D96-8BA7-7C9D3A63E608}"/>
  <bookViews>
    <workbookView xWindow="-120" yWindow="-120" windowWidth="29040" windowHeight="15840" xr2:uid="{00000000-000D-0000-FFFF-FFFF00000000}"/>
  </bookViews>
  <sheets>
    <sheet name="Resultados Geral" sheetId="23" r:id="rId1"/>
    <sheet name="RESULTADOS_18" sheetId="1" r:id="rId2"/>
    <sheet name="RESULTADOS_6" sheetId="2" r:id="rId3"/>
    <sheet name="RESULTADOS_4" sheetId="3" r:id="rId4"/>
    <sheet name="RESULTADOS_1" sheetId="4" r:id="rId5"/>
    <sheet name="RESULTADOS_12" sheetId="5" r:id="rId6"/>
    <sheet name="RESULTADOS_16" sheetId="6" r:id="rId7"/>
    <sheet name="RESULTADOS_0" sheetId="7" r:id="rId8"/>
    <sheet name="RESULTADOS_7" sheetId="8" r:id="rId9"/>
    <sheet name="RESULTADOS_10" sheetId="9" r:id="rId10"/>
    <sheet name="RESULTADOS_14" sheetId="10" r:id="rId11"/>
    <sheet name="RESULTADOS_5" sheetId="11" r:id="rId12"/>
    <sheet name="RESULTADOS_8" sheetId="12" r:id="rId13"/>
    <sheet name="RESULTADOS_3" sheetId="13" r:id="rId14"/>
    <sheet name="RESULTADOS_15" sheetId="14" r:id="rId15"/>
    <sheet name="RESULTADOS_2" sheetId="15" r:id="rId16"/>
    <sheet name="RESULTADOS_11" sheetId="16" r:id="rId17"/>
    <sheet name="RESULTADOS_13" sheetId="17" r:id="rId18"/>
    <sheet name="RESULTADOS_17" sheetId="18" r:id="rId19"/>
    <sheet name="RESULTADOS_9" sheetId="19" r:id="rId20"/>
    <sheet name="resultados" sheetId="20" r:id="rId21"/>
    <sheet name="gráficos" sheetId="21" r:id="rId22"/>
    <sheet name="hidden" sheetId="22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0" i="23" l="1"/>
  <c r="J20" i="23"/>
  <c r="I20" i="23"/>
  <c r="H20" i="23"/>
  <c r="G20" i="23"/>
  <c r="F20" i="23"/>
  <c r="D20" i="23"/>
  <c r="E20" i="23"/>
  <c r="C20" i="23"/>
  <c r="N19" i="23"/>
  <c r="J19" i="23"/>
  <c r="I19" i="23"/>
  <c r="H19" i="23"/>
  <c r="G19" i="23"/>
  <c r="F19" i="23"/>
  <c r="D19" i="23"/>
  <c r="E19" i="23"/>
  <c r="C19" i="23"/>
  <c r="N18" i="23"/>
  <c r="J18" i="23"/>
  <c r="I18" i="23"/>
  <c r="H18" i="23"/>
  <c r="G18" i="23"/>
  <c r="F18" i="23"/>
  <c r="D18" i="23"/>
  <c r="E18" i="23"/>
  <c r="C18" i="23"/>
  <c r="N17" i="23"/>
  <c r="J17" i="23"/>
  <c r="I17" i="23"/>
  <c r="H17" i="23"/>
  <c r="G17" i="23"/>
  <c r="F17" i="23"/>
  <c r="D17" i="23"/>
  <c r="E17" i="23"/>
  <c r="C17" i="23"/>
  <c r="N16" i="23"/>
  <c r="J16" i="23"/>
  <c r="I16" i="23"/>
  <c r="H16" i="23"/>
  <c r="G16" i="23"/>
  <c r="F16" i="23"/>
  <c r="D16" i="23"/>
  <c r="E16" i="23"/>
  <c r="C16" i="23"/>
  <c r="N15" i="23"/>
  <c r="J15" i="23"/>
  <c r="I15" i="23"/>
  <c r="H15" i="23"/>
  <c r="G15" i="23"/>
  <c r="F15" i="23"/>
  <c r="D15" i="23"/>
  <c r="E15" i="23"/>
  <c r="C15" i="23"/>
  <c r="N14" i="23"/>
  <c r="J14" i="23"/>
  <c r="I14" i="23"/>
  <c r="H14" i="23"/>
  <c r="G14" i="23"/>
  <c r="F14" i="23"/>
  <c r="D14" i="23"/>
  <c r="E14" i="23"/>
  <c r="C14" i="23"/>
  <c r="N13" i="23"/>
  <c r="J13" i="23"/>
  <c r="I13" i="23"/>
  <c r="H13" i="23"/>
  <c r="G13" i="23"/>
  <c r="F13" i="23"/>
  <c r="D13" i="23"/>
  <c r="E13" i="23"/>
  <c r="C13" i="23"/>
  <c r="N12" i="23"/>
  <c r="J12" i="23"/>
  <c r="I12" i="23"/>
  <c r="H12" i="23"/>
  <c r="G12" i="23"/>
  <c r="F12" i="23"/>
  <c r="D12" i="23"/>
  <c r="E12" i="23"/>
  <c r="C12" i="23"/>
  <c r="N11" i="23"/>
  <c r="J11" i="23"/>
  <c r="I11" i="23"/>
  <c r="H11" i="23"/>
  <c r="G11" i="23"/>
  <c r="F11" i="23"/>
  <c r="D11" i="23"/>
  <c r="E11" i="23"/>
  <c r="C11" i="23"/>
  <c r="N10" i="23"/>
  <c r="J10" i="23"/>
  <c r="I10" i="23"/>
  <c r="H10" i="23"/>
  <c r="G10" i="23"/>
  <c r="F10" i="23"/>
  <c r="D10" i="23"/>
  <c r="E10" i="23"/>
  <c r="C10" i="23"/>
  <c r="N9" i="23"/>
  <c r="J9" i="23"/>
  <c r="I9" i="23"/>
  <c r="H9" i="23"/>
  <c r="G9" i="23"/>
  <c r="F9" i="23"/>
  <c r="D9" i="23"/>
  <c r="E9" i="23"/>
  <c r="C9" i="23"/>
  <c r="N8" i="23"/>
  <c r="J8" i="23"/>
  <c r="I8" i="23"/>
  <c r="H8" i="23"/>
  <c r="G8" i="23"/>
  <c r="F8" i="23"/>
  <c r="D8" i="23"/>
  <c r="E8" i="23"/>
  <c r="C8" i="23"/>
  <c r="N7" i="23"/>
  <c r="J7" i="23"/>
  <c r="I7" i="23"/>
  <c r="H7" i="23"/>
  <c r="G7" i="23"/>
  <c r="F7" i="23"/>
  <c r="D7" i="23"/>
  <c r="E7" i="23"/>
  <c r="C7" i="23"/>
  <c r="N6" i="23"/>
  <c r="J6" i="23"/>
  <c r="I6" i="23"/>
  <c r="H6" i="23"/>
  <c r="G6" i="23"/>
  <c r="F6" i="23"/>
  <c r="D6" i="23"/>
  <c r="E6" i="23"/>
  <c r="C6" i="23"/>
  <c r="N5" i="23"/>
  <c r="J5" i="23"/>
  <c r="I5" i="23"/>
  <c r="H5" i="23"/>
  <c r="G5" i="23"/>
  <c r="F5" i="23"/>
  <c r="D5" i="23"/>
  <c r="E5" i="23"/>
  <c r="C5" i="23"/>
  <c r="N4" i="23"/>
  <c r="J4" i="23"/>
  <c r="I4" i="23"/>
  <c r="H4" i="23"/>
  <c r="G4" i="23"/>
  <c r="F4" i="23"/>
  <c r="D4" i="23"/>
  <c r="E4" i="23"/>
  <c r="C4" i="23"/>
  <c r="N3" i="23"/>
  <c r="J3" i="23"/>
  <c r="I3" i="23"/>
  <c r="H3" i="23"/>
  <c r="G3" i="23"/>
  <c r="F3" i="23"/>
  <c r="D3" i="23"/>
  <c r="E3" i="23"/>
  <c r="C3" i="23"/>
  <c r="N2" i="23"/>
  <c r="J2" i="23"/>
  <c r="I2" i="23"/>
  <c r="H2" i="23"/>
  <c r="G2" i="23"/>
  <c r="F2" i="23"/>
  <c r="D2" i="23"/>
  <c r="E2" i="23"/>
  <c r="C2" i="23"/>
  <c r="C41" i="21"/>
  <c r="B41" i="21"/>
  <c r="A41" i="21"/>
  <c r="C40" i="21"/>
  <c r="B40" i="21"/>
  <c r="A40" i="21"/>
  <c r="C39" i="21"/>
  <c r="B39" i="21"/>
  <c r="A39" i="21"/>
  <c r="C38" i="21"/>
  <c r="B38" i="21"/>
  <c r="A38" i="21"/>
  <c r="C37" i="21"/>
  <c r="B37" i="21"/>
  <c r="A37" i="21"/>
  <c r="C36" i="21"/>
  <c r="B36" i="21"/>
  <c r="A36" i="21"/>
  <c r="C35" i="21"/>
  <c r="B35" i="21"/>
  <c r="A35" i="21"/>
  <c r="C34" i="21"/>
  <c r="B34" i="21"/>
  <c r="A34" i="21"/>
  <c r="C33" i="21"/>
  <c r="B33" i="21"/>
  <c r="A33" i="21"/>
  <c r="C32" i="21"/>
  <c r="B32" i="21"/>
  <c r="A32" i="21"/>
  <c r="C31" i="21"/>
  <c r="B31" i="21"/>
  <c r="A31" i="21"/>
  <c r="C30" i="21"/>
  <c r="B30" i="21"/>
  <c r="A30" i="21"/>
  <c r="C29" i="21"/>
  <c r="B29" i="21"/>
  <c r="A29" i="21"/>
  <c r="C28" i="21"/>
  <c r="B28" i="21"/>
  <c r="A28" i="21"/>
  <c r="C27" i="21"/>
  <c r="B27" i="21"/>
  <c r="A27" i="21"/>
  <c r="C26" i="21"/>
  <c r="B26" i="21"/>
  <c r="A26" i="21"/>
  <c r="C25" i="21"/>
  <c r="B25" i="21"/>
  <c r="A25" i="21"/>
  <c r="C24" i="21"/>
  <c r="B24" i="21"/>
  <c r="A24" i="21"/>
  <c r="C23" i="21"/>
  <c r="B23" i="21"/>
  <c r="A23" i="21"/>
  <c r="C22" i="21"/>
  <c r="B22" i="21"/>
  <c r="A22" i="21"/>
  <c r="C21" i="21"/>
  <c r="B21" i="21"/>
  <c r="A21" i="21"/>
  <c r="C20" i="21"/>
  <c r="B20" i="21"/>
  <c r="A20" i="21"/>
  <c r="C19" i="21"/>
  <c r="B19" i="21"/>
  <c r="A19" i="21"/>
  <c r="C18" i="21"/>
  <c r="B18" i="21"/>
  <c r="A18" i="21"/>
  <c r="C17" i="21"/>
  <c r="B17" i="21"/>
  <c r="A17" i="21"/>
  <c r="C16" i="21"/>
  <c r="B16" i="21"/>
  <c r="A16" i="21"/>
  <c r="C15" i="21"/>
  <c r="B15" i="21"/>
  <c r="A15" i="21"/>
  <c r="C14" i="21"/>
  <c r="B14" i="21"/>
  <c r="A14" i="21"/>
  <c r="C13" i="21"/>
  <c r="B13" i="21"/>
  <c r="A13" i="21"/>
  <c r="C12" i="21"/>
  <c r="B12" i="21"/>
  <c r="A12" i="21"/>
  <c r="C11" i="21"/>
  <c r="B11" i="21"/>
  <c r="A11" i="21"/>
  <c r="C10" i="21"/>
  <c r="B10" i="21"/>
  <c r="A10" i="21"/>
  <c r="C9" i="21"/>
  <c r="B9" i="21"/>
  <c r="A9" i="21"/>
  <c r="C8" i="21"/>
  <c r="B8" i="21"/>
  <c r="A8" i="21"/>
  <c r="C7" i="21"/>
  <c r="B7" i="21"/>
  <c r="A7" i="21"/>
</calcChain>
</file>

<file path=xl/sharedStrings.xml><?xml version="1.0" encoding="utf-8"?>
<sst xmlns="http://schemas.openxmlformats.org/spreadsheetml/2006/main" count="806" uniqueCount="70">
  <si>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</si>
  <si>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</si>
  <si>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</si>
  <si>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</si>
  <si>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</si>
  <si>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</si>
  <si>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</si>
  <si>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</si>
  <si>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</si>
  <si>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</si>
  <si>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</si>
  <si>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</si>
  <si>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</si>
  <si>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</si>
  <si>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</si>
  <si>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</si>
  <si>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</si>
  <si>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</si>
  <si>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</si>
  <si>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</si>
  <si>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</si>
  <si>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</si>
  <si>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</si>
  <si>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</si>
  <si>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</si>
  <si>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</si>
  <si>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>Preço Total por ha Simples [R$/ha]</t>
  </si>
  <si>
    <t>Preço Total por ha Presumido [R$/ha]</t>
  </si>
  <si>
    <t>Preço Total por ha Real [R$/ha]</t>
  </si>
  <si>
    <t>Preço Total Simples [R$]</t>
  </si>
  <si>
    <t>Preço Total Presumido [R$]</t>
  </si>
  <si>
    <t>Prod CAPEX [ha/h/R$]</t>
  </si>
  <si>
    <t>Dias Trabalhados</t>
  </si>
  <si>
    <t>Preço Total Real [R$]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</si>
  <si>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</si>
  <si>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</si>
  <si>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</si>
  <si>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</si>
  <si>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</si>
  <si>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</si>
  <si>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</si>
  <si>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</si>
  <si>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</si>
  <si>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</si>
  <si>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</si>
  <si>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</si>
  <si>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</si>
  <si>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</si>
  <si>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Prod CAPEX [ha/R$]</t>
  </si>
  <si>
    <t>Tempo por voo médio [min]</t>
  </si>
  <si>
    <t>Preço total [R$]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</si>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</sst>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  <a:prstDash val="solid"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dPt>
            <c:idx val="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E28-4869-8F01-6E972DF80CD9}"/>
              </c:ext>
            </c:extLst>
          </c:dPt>
          <c:dPt>
            <c:idx val="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E28-4869-8F01-6E972DF80CD9}"/>
              </c:ext>
            </c:extLst>
          </c:dPt>
          <c:dPt>
            <c:idx val="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E28-4869-8F01-6E972DF80CD9}"/>
              </c:ext>
            </c:extLst>
          </c:dPt>
          <c:dPt>
            <c:idx val="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E28-4869-8F01-6E972DF80CD9}"/>
              </c:ext>
            </c:extLst>
          </c:dPt>
          <c:dPt>
            <c:idx val="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E28-4869-8F01-6E972DF80CD9}"/>
              </c:ext>
            </c:extLst>
          </c:dPt>
          <c:dPt>
            <c:idx val="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E28-4869-8F01-6E972DF80CD9}"/>
              </c:ext>
            </c:extLst>
          </c:dPt>
          <c:dPt>
            <c:idx val="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E28-4869-8F01-6E972DF80CD9}"/>
              </c:ext>
            </c:extLst>
          </c:dPt>
          <c:dPt>
            <c:idx val="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E28-4869-8F01-6E972DF80CD9}"/>
              </c:ext>
            </c:extLst>
          </c:dPt>
          <c:dPt>
            <c:idx val="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E28-4869-8F01-6E972DF80CD9}"/>
              </c:ext>
            </c:extLst>
          </c:dPt>
          <c:dPt>
            <c:idx val="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E28-4869-8F01-6E972DF80CD9}"/>
              </c:ext>
            </c:extLst>
          </c:dPt>
          <c:dPt>
            <c:idx val="1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E28-4869-8F01-6E972DF80CD9}"/>
              </c:ext>
            </c:extLst>
          </c:dPt>
          <c:dPt>
            <c:idx val="1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E28-4869-8F01-6E972DF80CD9}"/>
              </c:ext>
            </c:extLst>
          </c:dPt>
          <c:dPt>
            <c:idx val="1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E28-4869-8F01-6E972DF80CD9}"/>
              </c:ext>
            </c:extLst>
          </c:dPt>
          <c:dPt>
            <c:idx val="1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E28-4869-8F01-6E972DF80CD9}"/>
              </c:ext>
            </c:extLst>
          </c:dPt>
          <c:dPt>
            <c:idx val="1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E28-4869-8F01-6E972DF80CD9}"/>
              </c:ext>
            </c:extLst>
          </c:dPt>
          <c:dPt>
            <c:idx val="1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E28-4869-8F01-6E972DF80CD9}"/>
              </c:ext>
            </c:extLst>
          </c:dPt>
          <c:dPt>
            <c:idx val="1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E28-4869-8F01-6E972DF80CD9}"/>
              </c:ext>
            </c:extLst>
          </c:dPt>
          <c:dPt>
            <c:idx val="1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E28-4869-8F01-6E972DF80CD9}"/>
              </c:ext>
            </c:extLst>
          </c:dPt>
          <c:dPt>
            <c:idx val="1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E28-4869-8F01-6E972DF80CD9}"/>
              </c:ext>
            </c:extLst>
          </c:dPt>
          <c:dPt>
            <c:idx val="1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E28-4869-8F01-6E972DF80CD9}"/>
              </c:ext>
            </c:extLst>
          </c:dPt>
          <c:dPt>
            <c:idx val="2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9-4E28-4869-8F01-6E972DF80CD9}"/>
              </c:ext>
            </c:extLst>
          </c:dPt>
          <c:dPt>
            <c:idx val="2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B-4E28-4869-8F01-6E972DF80CD9}"/>
              </c:ext>
            </c:extLst>
          </c:dPt>
          <c:dPt>
            <c:idx val="2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D-4E28-4869-8F01-6E972DF80CD9}"/>
              </c:ext>
            </c:extLst>
          </c:dPt>
          <c:dPt>
            <c:idx val="2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F-4E28-4869-8F01-6E972DF80CD9}"/>
              </c:ext>
            </c:extLst>
          </c:dPt>
          <c:dPt>
            <c:idx val="2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1-4E28-4869-8F01-6E972DF80CD9}"/>
              </c:ext>
            </c:extLst>
          </c:dPt>
          <c:dPt>
            <c:idx val="25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3-4E28-4869-8F01-6E972DF80CD9}"/>
              </c:ext>
            </c:extLst>
          </c:dPt>
          <c:dPt>
            <c:idx val="26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5-4E28-4869-8F01-6E972DF80CD9}"/>
              </c:ext>
            </c:extLst>
          </c:dPt>
          <c:dPt>
            <c:idx val="27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7-4E28-4869-8F01-6E972DF80CD9}"/>
              </c:ext>
            </c:extLst>
          </c:dPt>
          <c:dPt>
            <c:idx val="28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9-4E28-4869-8F01-6E972DF80CD9}"/>
              </c:ext>
            </c:extLst>
          </c:dPt>
          <c:dPt>
            <c:idx val="29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B-4E28-4869-8F01-6E972DF80CD9}"/>
              </c:ext>
            </c:extLst>
          </c:dPt>
          <c:dPt>
            <c:idx val="30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D-4E28-4869-8F01-6E972DF80CD9}"/>
              </c:ext>
            </c:extLst>
          </c:dPt>
          <c:dPt>
            <c:idx val="31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3F-4E28-4869-8F01-6E972DF80CD9}"/>
              </c:ext>
            </c:extLst>
          </c:dPt>
          <c:dPt>
            <c:idx val="32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1-4E28-4869-8F01-6E972DF80CD9}"/>
              </c:ext>
            </c:extLst>
          </c:dPt>
          <c:dPt>
            <c:idx val="33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3-4E28-4869-8F01-6E972DF80CD9}"/>
              </c:ext>
            </c:extLst>
          </c:dPt>
          <c:dPt>
            <c:idx val="34"/>
            <c:marker>
              <c:symbol val="none"/>
            </c:marker>
            <c:bubble3D val="0"/>
            <c:spPr>
              <a:ln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45-4E28-4869-8F01-6E972DF80CD9}"/>
              </c:ext>
            </c:extLst>
          </c:dPt>
          <c:xVal>
            <c:numRef>
              <c:f>gráficos!$A$7:$A$41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xVal>
          <c:yVal>
            <c:numRef>
              <c:f>gráficos!$B$7:$B$41</c:f>
              <c:numCache>
                <c:formatCode>General</c:formatCode>
                <c:ptCount val="35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6-4E28-4869-8F01-6E972DF80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79307-8A43-4F9A-95C9-77F1DB1B4B0A}">
  <dimension ref="A1:T20"/>
  <sheetViews>
    <sheetView tabSelected="1" workbookViewId="0"/>
  </sheetViews>
  <sheetFormatPr defaultRowHeight="15" x14ac:dyDescent="0.25"/>
  <sheetData>
    <row r="1" spans="1:20" x14ac:dyDescent="0.25">
      <c r="B1" t="s">
        <v>41</v>
      </c>
      <c r="C1" t="s">
        <v>1</v>
      </c>
      <c r="D1" t="s">
        <v>42</v>
      </c>
      <c r="E1" t="s">
        <v>43</v>
      </c>
      <c r="F1" t="s">
        <v>5</v>
      </c>
      <c r="G1" t="s">
        <v>44</v>
      </c>
      <c r="H1" t="s">
        <v>48</v>
      </c>
      <c r="I1" t="s">
        <v>28</v>
      </c>
      <c r="J1" t="s">
        <v>49</v>
      </c>
      <c r="K1" t="s">
        <v>46</v>
      </c>
      <c r="L1" t="s">
        <v>45</v>
      </c>
      <c r="M1" t="s">
        <v>47</v>
      </c>
      <c r="N1" t="s">
        <v>50</v>
      </c>
    </row>
    <row r="2" spans="1:20" x14ac:dyDescent="0.25">
      <c r="A2" t="s">
        <v>51</v>
      </c>
      <c r="B2">
        <v>1.1998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1000</v>
      </c>
      <c r="F2">
        <f>_xlfn.XLOOKUP(B2,RESULTADOS_0!D:D,RESULTADOS_0!F:F,0,0,1)</f>
        <v>70.59</v>
      </c>
      <c r="G2">
        <f>_xlfn.XLOOKUP(B2,RESULTADOS_0!D:D,RESULTADOS_0!M:M,0,0,1)</f>
        <v>0</v>
      </c>
      <c r="H2">
        <f>_xlfn.XLOOKUP(B2,RESULTADOS_0!D:D,RESULTADOS_0!AF:AF,0,0,1)</f>
        <v>2.2858962986916519E-6</v>
      </c>
      <c r="I2">
        <f>_xlfn.XLOOKUP(B2,RESULTADOS_0!D:D,RESULTADOS_0!AC:AC,0,0,1)</f>
        <v>482.34829498560509</v>
      </c>
      <c r="J2">
        <f>_xlfn.XLOOKUP(B2,RESULTADOS_0!D:D,RESULTADOS_0!G:G,0,0,1)</f>
        <v>4.24</v>
      </c>
      <c r="K2">
        <v>1.1998</v>
      </c>
      <c r="L2">
        <v>100</v>
      </c>
      <c r="M2">
        <v>18</v>
      </c>
      <c r="N2">
        <f>_xlfn.XLOOKUP(B2,RESULTADOS_0!D:D,RESULTADOS_0!AH:AH,0,0,1)</f>
        <v>482348.29498560511</v>
      </c>
      <c r="T2">
        <v>20</v>
      </c>
    </row>
    <row r="3" spans="1:20" x14ac:dyDescent="0.25">
      <c r="A3" t="s">
        <v>52</v>
      </c>
      <c r="B3">
        <v>1.5579000000000001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668</v>
      </c>
      <c r="F3">
        <f>_xlfn.XLOOKUP(B3,RESULTADOS_1!D:D,RESULTADOS_1!F:F,0,0,1)</f>
        <v>55.07</v>
      </c>
      <c r="G3">
        <f>_xlfn.XLOOKUP(B3,RESULTADOS_1!D:D,RESULTADOS_1!M:M,0,0,1)</f>
        <v>0</v>
      </c>
      <c r="H3">
        <f>_xlfn.XLOOKUP(B3,RESULTADOS_1!D:D,RESULTADOS_1!AF:AF,0,0,1)</f>
        <v>2.86639613563172E-6</v>
      </c>
      <c r="I3">
        <f>_xlfn.XLOOKUP(B3,RESULTADOS_1!D:D,RESULTADOS_1!AC:AC,0,0,1)</f>
        <v>376.27853684927447</v>
      </c>
      <c r="J3">
        <f>_xlfn.XLOOKUP(B3,RESULTADOS_1!D:D,RESULTADOS_1!G:G,0,0,1)</f>
        <v>4.95</v>
      </c>
      <c r="K3">
        <v>1.5579000000000003</v>
      </c>
      <c r="N3">
        <f>_xlfn.XLOOKUP(B3,RESULTADOS_1!D:D,RESULTADOS_1!AH:AH,0,0,1)</f>
        <v>376278.53684927447</v>
      </c>
    </row>
    <row r="4" spans="1:20" x14ac:dyDescent="0.25">
      <c r="A4" t="s">
        <v>53</v>
      </c>
      <c r="B4">
        <v>1.8122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502</v>
      </c>
      <c r="F4">
        <f>_xlfn.XLOOKUP(B4,RESULTADOS_2!D:D,RESULTADOS_2!F:F,0,0,1)</f>
        <v>47.3</v>
      </c>
      <c r="G4">
        <f>_xlfn.XLOOKUP(B4,RESULTADOS_2!D:D,RESULTADOS_2!M:M,0,0,1)</f>
        <v>0</v>
      </c>
      <c r="H4">
        <f>_xlfn.XLOOKUP(B4,RESULTADOS_2!D:D,RESULTADOS_2!AF:AF,0,0,1)</f>
        <v>3.2435945540631468E-6</v>
      </c>
      <c r="I4">
        <f>_xlfn.XLOOKUP(B4,RESULTADOS_2!D:D,RESULTADOS_2!AC:AC,0,0,1)</f>
        <v>324.97990692699852</v>
      </c>
      <c r="J4">
        <f>_xlfn.XLOOKUP(B4,RESULTADOS_2!D:D,RESULTADOS_2!G:G,0,0,1)</f>
        <v>5.65</v>
      </c>
      <c r="K4">
        <v>1.8122</v>
      </c>
      <c r="N4">
        <f>_xlfn.XLOOKUP(B4,RESULTADOS_2!D:D,RESULTADOS_2!AH:AH,0,0,1)</f>
        <v>324979.90692699852</v>
      </c>
    </row>
    <row r="5" spans="1:20" x14ac:dyDescent="0.25">
      <c r="A5" t="s">
        <v>54</v>
      </c>
      <c r="B5">
        <v>2.0002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402</v>
      </c>
      <c r="F5">
        <f>_xlfn.XLOOKUP(B5,RESULTADOS_3!D:D,RESULTADOS_3!F:F,0,0,1)</f>
        <v>42.61</v>
      </c>
      <c r="G5">
        <f>_xlfn.XLOOKUP(B5,RESULTADOS_3!D:D,RESULTADOS_3!M:M,0,0,1)</f>
        <v>0</v>
      </c>
      <c r="H5">
        <f>_xlfn.XLOOKUP(B5,RESULTADOS_3!D:D,RESULTADOS_3!AF:AF,0,0,1)</f>
        <v>3.498292888254132E-6</v>
      </c>
      <c r="I5">
        <f>_xlfn.XLOOKUP(B5,RESULTADOS_3!D:D,RESULTADOS_3!AC:AC,0,0,1)</f>
        <v>297.90065158269653</v>
      </c>
      <c r="J5">
        <f>_xlfn.XLOOKUP(B5,RESULTADOS_3!D:D,RESULTADOS_3!G:G,0,0,1)</f>
        <v>6.36</v>
      </c>
      <c r="K5">
        <v>2.0002</v>
      </c>
      <c r="N5">
        <f>_xlfn.XLOOKUP(B5,RESULTADOS_3!D:D,RESULTADOS_3!AH:AH,0,0,1)</f>
        <v>297900.65158269648</v>
      </c>
    </row>
    <row r="6" spans="1:20" x14ac:dyDescent="0.25">
      <c r="A6" t="s">
        <v>55</v>
      </c>
      <c r="B6">
        <v>2.1471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335</v>
      </c>
      <c r="F6">
        <f>_xlfn.XLOOKUP(B6,RESULTADOS_4!D:D,RESULTADOS_4!F:F,0,0,1)</f>
        <v>39.520000000000003</v>
      </c>
      <c r="G6">
        <f>_xlfn.XLOOKUP(B6,RESULTADOS_4!D:D,RESULTADOS_4!M:M,0,0,1)</f>
        <v>0</v>
      </c>
      <c r="H6">
        <f>_xlfn.XLOOKUP(B6,RESULTADOS_4!D:D,RESULTADOS_4!AF:AF,0,0,1)</f>
        <v>3.6806602488840851E-6</v>
      </c>
      <c r="I6">
        <f>_xlfn.XLOOKUP(B6,RESULTADOS_4!D:D,RESULTADOS_4!AC:AC,0,0,1)</f>
        <v>278.0759109880338</v>
      </c>
      <c r="J6">
        <f>_xlfn.XLOOKUP(B6,RESULTADOS_4!D:D,RESULTADOS_4!G:G,0,0,1)</f>
        <v>7.08</v>
      </c>
      <c r="K6">
        <v>2.1471</v>
      </c>
      <c r="N6">
        <f>_xlfn.XLOOKUP(B6,RESULTADOS_4!D:D,RESULTADOS_4!AH:AH,0,0,1)</f>
        <v>278075.91098803381</v>
      </c>
    </row>
    <row r="7" spans="1:20" x14ac:dyDescent="0.25">
      <c r="A7" t="s">
        <v>56</v>
      </c>
      <c r="B7">
        <v>2.2652999999999999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288</v>
      </c>
      <c r="F7">
        <f>_xlfn.XLOOKUP(B7,RESULTADOS_5!D:D,RESULTADOS_5!F:F,0,0,1)</f>
        <v>37.29</v>
      </c>
      <c r="G7">
        <f>_xlfn.XLOOKUP(B7,RESULTADOS_5!D:D,RESULTADOS_5!M:M,0,0,1)</f>
        <v>0</v>
      </c>
      <c r="H7">
        <f>_xlfn.XLOOKUP(B7,RESULTADOS_5!D:D,RESULTADOS_5!AF:AF,0,0,1)</f>
        <v>3.8147561505322406E-6</v>
      </c>
      <c r="I7">
        <f>_xlfn.XLOOKUP(B7,RESULTADOS_5!D:D,RESULTADOS_5!AC:AC,0,0,1)</f>
        <v>271.64809001876807</v>
      </c>
      <c r="J7">
        <f>_xlfn.XLOOKUP(B7,RESULTADOS_5!D:D,RESULTADOS_5!G:G,0,0,1)</f>
        <v>7.77</v>
      </c>
      <c r="K7">
        <v>2.2652999999999999</v>
      </c>
      <c r="N7">
        <f>_xlfn.XLOOKUP(B7,RESULTADOS_5!D:D,RESULTADOS_5!AH:AH,0,0,1)</f>
        <v>271648.0900187681</v>
      </c>
    </row>
    <row r="8" spans="1:20" x14ac:dyDescent="0.25">
      <c r="A8" t="s">
        <v>57</v>
      </c>
      <c r="B8">
        <v>2.3624999999999998</v>
      </c>
      <c r="C8">
        <f>_xlfn.XLOOKUP(B8,RESULTADOS_6!D:D,RESULTADOS_6!B:B,0,0,1)</f>
        <v>40</v>
      </c>
      <c r="D8">
        <f>_xlfn.XLOOKUP(B8,RESULTADOS_6!D:D,RESULTADOS_6!L:L,0,0,1)</f>
        <v>1</v>
      </c>
      <c r="E8">
        <f>_xlfn.XLOOKUP(B8,RESULTADOS_6!D:D,RESULTADOS_6!I:I,0,0,1)</f>
        <v>252</v>
      </c>
      <c r="F8">
        <f>_xlfn.XLOOKUP(B8,RESULTADOS_6!D:D,RESULTADOS_6!F:F,0,0,1)</f>
        <v>35.630000000000003</v>
      </c>
      <c r="G8">
        <f>_xlfn.XLOOKUP(B8,RESULTADOS_6!D:D,RESULTADOS_6!M:M,0,0,1)</f>
        <v>0</v>
      </c>
      <c r="H8">
        <f>_xlfn.XLOOKUP(B8,RESULTADOS_6!D:D,RESULTADOS_6!AF:AF,0,0,1)</f>
        <v>3.9150211267260974E-6</v>
      </c>
      <c r="I8">
        <f>_xlfn.XLOOKUP(B8,RESULTADOS_6!D:D,RESULTADOS_6!AC:AC,0,0,1)</f>
        <v>258.06043446046812</v>
      </c>
      <c r="J8">
        <f>_xlfn.XLOOKUP(B8,RESULTADOS_6!D:D,RESULTADOS_6!G:G,0,0,1)</f>
        <v>8.48</v>
      </c>
      <c r="K8">
        <v>2.3624999999999998</v>
      </c>
      <c r="N8">
        <f>_xlfn.XLOOKUP(B8,RESULTADOS_6!D:D,RESULTADOS_6!AH:AH,0,0,1)</f>
        <v>258060.4344604681</v>
      </c>
    </row>
    <row r="9" spans="1:20" x14ac:dyDescent="0.25">
      <c r="A9" t="s">
        <v>58</v>
      </c>
      <c r="B9">
        <v>2.4466000000000001</v>
      </c>
      <c r="C9">
        <f>_xlfn.XLOOKUP(B9,RESULTADOS_7!D:D,RESULTADOS_7!B:B,0,0,1)</f>
        <v>45</v>
      </c>
      <c r="D9">
        <f>_xlfn.XLOOKUP(B9,RESULTADOS_7!D:D,RESULTADOS_7!L:L,0,0,1)</f>
        <v>2</v>
      </c>
      <c r="E9">
        <f>_xlfn.XLOOKUP(B9,RESULTADOS_7!D:D,RESULTADOS_7!I:I,0,0,1)</f>
        <v>224</v>
      </c>
      <c r="F9">
        <f>_xlfn.XLOOKUP(B9,RESULTADOS_7!D:D,RESULTADOS_7!F:F,0,0,1)</f>
        <v>34.28</v>
      </c>
      <c r="G9">
        <f>_xlfn.XLOOKUP(B9,RESULTADOS_7!D:D,RESULTADOS_7!M:M,0,0,1)</f>
        <v>0</v>
      </c>
      <c r="H9">
        <f>_xlfn.XLOOKUP(B9,RESULTADOS_7!D:D,RESULTADOS_7!AF:AF,0,0,1)</f>
        <v>3.9952915528699964E-6</v>
      </c>
      <c r="I9">
        <f>_xlfn.XLOOKUP(B9,RESULTADOS_7!D:D,RESULTADOS_7!AC:AC,0,0,1)</f>
        <v>256.51294596093749</v>
      </c>
      <c r="J9">
        <f>_xlfn.XLOOKUP(B9,RESULTADOS_7!D:D,RESULTADOS_7!G:G,0,0,1)</f>
        <v>9.18</v>
      </c>
      <c r="K9">
        <v>2.4466000000000001</v>
      </c>
      <c r="N9">
        <f>_xlfn.XLOOKUP(B9,RESULTADOS_7!D:D,RESULTADOS_7!AH:AH,0,0,1)</f>
        <v>256512.9459609375</v>
      </c>
    </row>
    <row r="10" spans="1:20" x14ac:dyDescent="0.25">
      <c r="A10" t="s">
        <v>59</v>
      </c>
      <c r="B10">
        <v>2.5133999999999999</v>
      </c>
      <c r="C10">
        <f>_xlfn.XLOOKUP(B10,RESULTADOS_8!D:D,RESULTADOS_8!B:B,0,0,1)</f>
        <v>50</v>
      </c>
      <c r="D10">
        <f>_xlfn.XLOOKUP(B10,RESULTADOS_8!D:D,RESULTADOS_8!L:L,0,0,1)</f>
        <v>2</v>
      </c>
      <c r="E10">
        <f>_xlfn.XLOOKUP(B10,RESULTADOS_8!D:D,RESULTADOS_8!I:I,0,0,1)</f>
        <v>202</v>
      </c>
      <c r="F10">
        <f>_xlfn.XLOOKUP(B10,RESULTADOS_8!D:D,RESULTADOS_8!F:F,0,0,1)</f>
        <v>33.26</v>
      </c>
      <c r="G10">
        <f>_xlfn.XLOOKUP(B10,RESULTADOS_8!D:D,RESULTADOS_8!M:M,0,0,1)</f>
        <v>0</v>
      </c>
      <c r="H10">
        <f>_xlfn.XLOOKUP(B10,RESULTADOS_8!D:D,RESULTADOS_8!AF:AF,0,0,1)</f>
        <v>4.0491515946325393E-6</v>
      </c>
      <c r="I10">
        <f>_xlfn.XLOOKUP(B10,RESULTADOS_8!D:D,RESULTADOS_8!AC:AC,0,0,1)</f>
        <v>255.33905319717871</v>
      </c>
      <c r="J10">
        <f>_xlfn.XLOOKUP(B10,RESULTADOS_8!D:D,RESULTADOS_8!G:G,0,0,1)</f>
        <v>9.8800000000000008</v>
      </c>
      <c r="K10">
        <v>2.5133999999999999</v>
      </c>
      <c r="N10">
        <f>_xlfn.XLOOKUP(B10,RESULTADOS_8!D:D,RESULTADOS_8!AH:AH,0,0,1)</f>
        <v>255339.0531971787</v>
      </c>
    </row>
    <row r="11" spans="1:20" x14ac:dyDescent="0.25">
      <c r="A11" t="s">
        <v>60</v>
      </c>
      <c r="B11">
        <v>2.5712999999999999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184</v>
      </c>
      <c r="F11">
        <f>_xlfn.XLOOKUP(B11,RESULTADOS_9!D:D,RESULTADOS_9!F:F,0,0,1)</f>
        <v>32.409999999999997</v>
      </c>
      <c r="G11">
        <f>_xlfn.XLOOKUP(B11,RESULTADOS_9!D:D,RESULTADOS_9!M:M,0,0,1)</f>
        <v>0</v>
      </c>
      <c r="H11">
        <f>_xlfn.XLOOKUP(B11,RESULTADOS_9!D:D,RESULTADOS_9!AF:AF,0,0,1)</f>
        <v>4.0905857963068851E-6</v>
      </c>
      <c r="I11">
        <f>_xlfn.XLOOKUP(B11,RESULTADOS_9!D:D,RESULTADOS_9!AC:AC,0,0,1)</f>
        <v>255.0962861519304</v>
      </c>
      <c r="J11">
        <f>_xlfn.XLOOKUP(B11,RESULTADOS_9!D:D,RESULTADOS_9!G:G,0,0,1)</f>
        <v>10.57</v>
      </c>
      <c r="K11">
        <v>2.5712999999999999</v>
      </c>
      <c r="N11">
        <f>_xlfn.XLOOKUP(B11,RESULTADOS_9!D:D,RESULTADOS_9!AH:AH,0,0,1)</f>
        <v>255096.2861519304</v>
      </c>
    </row>
    <row r="12" spans="1:20" x14ac:dyDescent="0.25">
      <c r="A12" t="s">
        <v>61</v>
      </c>
      <c r="B12">
        <v>2.621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169</v>
      </c>
      <c r="F12">
        <f>_xlfn.XLOOKUP(B12,RESULTADOS_10!D:D,RESULTADOS_10!F:F,0,0,1)</f>
        <v>31.7</v>
      </c>
      <c r="G12">
        <f>_xlfn.XLOOKUP(B12,RESULTADOS_10!D:D,RESULTADOS_10!M:M,0,0,1)</f>
        <v>0</v>
      </c>
      <c r="H12">
        <f>_xlfn.XLOOKUP(B12,RESULTADOS_10!D:D,RESULTADOS_10!AF:AF,0,0,1)</f>
        <v>4.1208057017606837E-6</v>
      </c>
      <c r="I12">
        <f>_xlfn.XLOOKUP(B12,RESULTADOS_10!D:D,RESULTADOS_10!AC:AC,0,0,1)</f>
        <v>245.0940702218914</v>
      </c>
      <c r="J12">
        <f>_xlfn.XLOOKUP(B12,RESULTADOS_10!D:D,RESULTADOS_10!G:G,0,0,1)</f>
        <v>11.26</v>
      </c>
      <c r="K12">
        <v>2.6210000000000004</v>
      </c>
      <c r="N12">
        <f>_xlfn.XLOOKUP(B12,RESULTADOS_10!D:D,RESULTADOS_10!AH:AH,0,0,1)</f>
        <v>245094.07022189139</v>
      </c>
    </row>
    <row r="13" spans="1:20" x14ac:dyDescent="0.25">
      <c r="A13" t="s">
        <v>62</v>
      </c>
      <c r="B13">
        <v>2.6629</v>
      </c>
      <c r="C13">
        <f>_xlfn.XLOOKUP(B13,RESULTADOS_11!D:D,RESULTADOS_11!B:B,0,0,1)</f>
        <v>65</v>
      </c>
      <c r="D13">
        <f>_xlfn.XLOOKUP(B13,RESULTADOS_11!D:D,RESULTADOS_11!L:L,0,0,1)</f>
        <v>2</v>
      </c>
      <c r="E13">
        <f>_xlfn.XLOOKUP(B13,RESULTADOS_11!D:D,RESULTADOS_11!I:I,0,0,1)</f>
        <v>156</v>
      </c>
      <c r="F13">
        <f>_xlfn.XLOOKUP(B13,RESULTADOS_11!D:D,RESULTADOS_11!F:F,0,0,1)</f>
        <v>31.13</v>
      </c>
      <c r="G13">
        <f>_xlfn.XLOOKUP(B13,RESULTADOS_11!D:D,RESULTADOS_11!M:M,0,0,1)</f>
        <v>0</v>
      </c>
      <c r="H13">
        <f>_xlfn.XLOOKUP(B13,RESULTADOS_11!D:D,RESULTADOS_11!AF:AF,0,0,1)</f>
        <v>4.1405332422980028E-6</v>
      </c>
      <c r="I13">
        <f>_xlfn.XLOOKUP(B13,RESULTADOS_11!D:D,RESULTADOS_11!AC:AC,0,0,1)</f>
        <v>245.99006406060931</v>
      </c>
      <c r="J13">
        <f>_xlfn.XLOOKUP(B13,RESULTADOS_11!D:D,RESULTADOS_11!G:G,0,0,1)</f>
        <v>11.97</v>
      </c>
      <c r="K13">
        <v>2.6629</v>
      </c>
      <c r="N13">
        <f>_xlfn.XLOOKUP(B13,RESULTADOS_11!D:D,RESULTADOS_11!AH:AH,0,0,1)</f>
        <v>245990.06406060929</v>
      </c>
    </row>
    <row r="14" spans="1:20" x14ac:dyDescent="0.25">
      <c r="A14" t="s">
        <v>63</v>
      </c>
      <c r="B14">
        <v>2.7008999999999999</v>
      </c>
      <c r="C14">
        <f>_xlfn.XLOOKUP(B14,RESULTADOS_12!D:D,RESULTADOS_12!B:B,0,0,1)</f>
        <v>70</v>
      </c>
      <c r="D14">
        <f>_xlfn.XLOOKUP(B14,RESULTADOS_12!D:D,RESULTADOS_12!L:L,0,0,1)</f>
        <v>2</v>
      </c>
      <c r="E14">
        <f>_xlfn.XLOOKUP(B14,RESULTADOS_12!D:D,RESULTADOS_12!I:I,0,0,1)</f>
        <v>145</v>
      </c>
      <c r="F14">
        <f>_xlfn.XLOOKUP(B14,RESULTADOS_12!D:D,RESULTADOS_12!F:F,0,0,1)</f>
        <v>30.61</v>
      </c>
      <c r="G14">
        <f>_xlfn.XLOOKUP(B14,RESULTADOS_12!D:D,RESULTADOS_12!M:M,0,0,1)</f>
        <v>0</v>
      </c>
      <c r="H14">
        <f>_xlfn.XLOOKUP(B14,RESULTADOS_12!D:D,RESULTADOS_12!AF:AF,0,0,1)</f>
        <v>4.1558676693807496E-6</v>
      </c>
      <c r="I14">
        <f>_xlfn.XLOOKUP(B14,RESULTADOS_12!D:D,RESULTADOS_12!AC:AC,0,0,1)</f>
        <v>246.8912606047472</v>
      </c>
      <c r="J14">
        <f>_xlfn.XLOOKUP(B14,RESULTADOS_12!D:D,RESULTADOS_12!G:G,0,0,1)</f>
        <v>12.67</v>
      </c>
      <c r="K14">
        <v>2.7008999999999999</v>
      </c>
      <c r="N14">
        <f>_xlfn.XLOOKUP(B14,RESULTADOS_12!D:D,RESULTADOS_12!AH:AH,0,0,1)</f>
        <v>246891.26060474719</v>
      </c>
    </row>
    <row r="15" spans="1:20" x14ac:dyDescent="0.25">
      <c r="A15" t="s">
        <v>64</v>
      </c>
      <c r="B15">
        <v>2.7374999999999998</v>
      </c>
      <c r="C15">
        <f>_xlfn.XLOOKUP(B15,RESULTADOS_13!D:D,RESULTADOS_13!B:B,0,0,1)</f>
        <v>75</v>
      </c>
      <c r="D15">
        <f>_xlfn.XLOOKUP(B15,RESULTADOS_13!D:D,RESULTADOS_13!L:L,0,0,1)</f>
        <v>2</v>
      </c>
      <c r="E15">
        <f>_xlfn.XLOOKUP(B15,RESULTADOS_13!D:D,RESULTADOS_13!I:I,0,0,1)</f>
        <v>135</v>
      </c>
      <c r="F15">
        <f>_xlfn.XLOOKUP(B15,RESULTADOS_13!D:D,RESULTADOS_13!F:F,0,0,1)</f>
        <v>30.13</v>
      </c>
      <c r="G15">
        <f>_xlfn.XLOOKUP(B15,RESULTADOS_13!D:D,RESULTADOS_13!M:M,0,0,1)</f>
        <v>0</v>
      </c>
      <c r="H15">
        <f>_xlfn.XLOOKUP(B15,RESULTADOS_13!D:D,RESULTADOS_13!AF:AF,0,0,1)</f>
        <v>4.1705499079005248E-6</v>
      </c>
      <c r="I15">
        <f>_xlfn.XLOOKUP(B15,RESULTADOS_13!D:D,RESULTADOS_13!AC:AC,0,0,1)</f>
        <v>247.9218739637156</v>
      </c>
      <c r="J15">
        <f>_xlfn.XLOOKUP(B15,RESULTADOS_13!D:D,RESULTADOS_13!G:G,0,0,1)</f>
        <v>13.39</v>
      </c>
      <c r="K15">
        <v>2.7374999999999998</v>
      </c>
      <c r="N15">
        <f>_xlfn.XLOOKUP(B15,RESULTADOS_13!D:D,RESULTADOS_13!AH:AH,0,0,1)</f>
        <v>247921.8739637156</v>
      </c>
    </row>
    <row r="16" spans="1:20" x14ac:dyDescent="0.25">
      <c r="A16" t="s">
        <v>65</v>
      </c>
      <c r="B16">
        <v>2.7642000000000002</v>
      </c>
      <c r="C16">
        <f>_xlfn.XLOOKUP(B16,RESULTADOS_14!D:D,RESULTADOS_14!B:B,0,0,1)</f>
        <v>80</v>
      </c>
      <c r="D16">
        <f>_xlfn.XLOOKUP(B16,RESULTADOS_14!D:D,RESULTADOS_14!L:L,0,0,1)</f>
        <v>2</v>
      </c>
      <c r="E16">
        <f>_xlfn.XLOOKUP(B16,RESULTADOS_14!D:D,RESULTADOS_14!I:I,0,0,1)</f>
        <v>127</v>
      </c>
      <c r="F16">
        <f>_xlfn.XLOOKUP(B16,RESULTADOS_14!D:D,RESULTADOS_14!F:F,0,0,1)</f>
        <v>29.76</v>
      </c>
      <c r="G16">
        <f>_xlfn.XLOOKUP(B16,RESULTADOS_14!D:D,RESULTADOS_14!M:M,0,0,1)</f>
        <v>0</v>
      </c>
      <c r="H16">
        <f>_xlfn.XLOOKUP(B16,RESULTADOS_14!D:D,RESULTADOS_14!AF:AF,0,0,1)</f>
        <v>4.1716034649845757E-6</v>
      </c>
      <c r="I16">
        <f>_xlfn.XLOOKUP(B16,RESULTADOS_14!D:D,RESULTADOS_14!AC:AC,0,0,1)</f>
        <v>249.76930602669711</v>
      </c>
      <c r="J16">
        <f>_xlfn.XLOOKUP(B16,RESULTADOS_14!D:D,RESULTADOS_14!G:G,0,0,1)</f>
        <v>14.06</v>
      </c>
      <c r="K16">
        <v>2.7642000000000002</v>
      </c>
      <c r="N16">
        <f>_xlfn.XLOOKUP(B16,RESULTADOS_14!D:D,RESULTADOS_14!AH:AH,0,0,1)</f>
        <v>249769.3060266971</v>
      </c>
    </row>
    <row r="17" spans="1:14" x14ac:dyDescent="0.25">
      <c r="A17" t="s">
        <v>66</v>
      </c>
      <c r="B17">
        <v>2.7980999999999998</v>
      </c>
      <c r="C17">
        <f>_xlfn.XLOOKUP(B17,RESULTADOS_15!D:D,RESULTADOS_15!B:B,0,0,1)</f>
        <v>85</v>
      </c>
      <c r="D17">
        <f>_xlfn.XLOOKUP(B17,RESULTADOS_15!D:D,RESULTADOS_15!L:L,0,0,1)</f>
        <v>3</v>
      </c>
      <c r="E17">
        <f>_xlfn.XLOOKUP(B17,RESULTADOS_15!D:D,RESULTADOS_15!I:I,0,0,1)</f>
        <v>119</v>
      </c>
      <c r="F17">
        <f>_xlfn.XLOOKUP(B17,RESULTADOS_15!D:D,RESULTADOS_15!F:F,0,0,1)</f>
        <v>29.33</v>
      </c>
      <c r="G17">
        <f>_xlfn.XLOOKUP(B17,RESULTADOS_15!D:D,RESULTADOS_15!M:M,0,0,1)</f>
        <v>0</v>
      </c>
      <c r="H17">
        <f>_xlfn.XLOOKUP(B17,RESULTADOS_15!D:D,RESULTADOS_15!AF:AF,0,0,1)</f>
        <v>4.184831001215056E-6</v>
      </c>
      <c r="I17">
        <f>_xlfn.XLOOKUP(B17,RESULTADOS_15!D:D,RESULTADOS_15!AC:AC,0,0,1)</f>
        <v>251.44588357339131</v>
      </c>
      <c r="J17">
        <f>_xlfn.XLOOKUP(B17,RESULTADOS_15!D:D,RESULTADOS_15!G:G,0,0,1)</f>
        <v>14.79</v>
      </c>
      <c r="K17">
        <v>2.7980999999999998</v>
      </c>
      <c r="N17">
        <f>_xlfn.XLOOKUP(B17,RESULTADOS_15!D:D,RESULTADOS_15!AH:AH,0,0,1)</f>
        <v>251445.8835733913</v>
      </c>
    </row>
    <row r="18" spans="1:14" x14ac:dyDescent="0.25">
      <c r="A18" t="s">
        <v>67</v>
      </c>
      <c r="B18">
        <v>2.8157000000000001</v>
      </c>
      <c r="C18">
        <f>_xlfn.XLOOKUP(B18,RESULTADOS_16!D:D,RESULTADOS_16!B:B,0,0,1)</f>
        <v>90</v>
      </c>
      <c r="D18">
        <f>_xlfn.XLOOKUP(B18,RESULTADOS_16!D:D,RESULTADOS_16!L:L,0,0,1)</f>
        <v>3</v>
      </c>
      <c r="E18">
        <f>_xlfn.XLOOKUP(B18,RESULTADOS_16!D:D,RESULTADOS_16!I:I,0,0,1)</f>
        <v>113</v>
      </c>
      <c r="F18">
        <f>_xlfn.XLOOKUP(B18,RESULTADOS_16!D:D,RESULTADOS_16!F:F,0,0,1)</f>
        <v>29.08</v>
      </c>
      <c r="G18">
        <f>_xlfn.XLOOKUP(B18,RESULTADOS_16!D:D,RESULTADOS_16!M:M,0,0,1)</f>
        <v>0</v>
      </c>
      <c r="H18">
        <f>_xlfn.XLOOKUP(B18,RESULTADOS_16!D:D,RESULTADOS_16!AF:AF,0,0,1)</f>
        <v>4.174944624225889E-6</v>
      </c>
      <c r="I18">
        <f>_xlfn.XLOOKUP(B18,RESULTADOS_16!D:D,RESULTADOS_16!AC:AC,0,0,1)</f>
        <v>254.2272474484073</v>
      </c>
      <c r="J18">
        <f>_xlfn.XLOOKUP(B18,RESULTADOS_16!D:D,RESULTADOS_16!G:G,0,0,1)</f>
        <v>15.44</v>
      </c>
      <c r="K18">
        <v>2.8157000000000001</v>
      </c>
      <c r="N18">
        <f>_xlfn.XLOOKUP(B18,RESULTADOS_16!D:D,RESULTADOS_16!AH:AH,0,0,1)</f>
        <v>254227.24744840729</v>
      </c>
    </row>
    <row r="19" spans="1:14" x14ac:dyDescent="0.25">
      <c r="A19" t="s">
        <v>68</v>
      </c>
      <c r="B19">
        <v>2.8376000000000001</v>
      </c>
      <c r="C19">
        <f>_xlfn.XLOOKUP(B19,RESULTADOS_17!D:D,RESULTADOS_17!B:B,0,0,1)</f>
        <v>95</v>
      </c>
      <c r="D19">
        <f>_xlfn.XLOOKUP(B19,RESULTADOS_17!D:D,RESULTADOS_17!L:L,0,0,1)</f>
        <v>3</v>
      </c>
      <c r="E19">
        <f>_xlfn.XLOOKUP(B19,RESULTADOS_17!D:D,RESULTADOS_17!I:I,0,0,1)</f>
        <v>107</v>
      </c>
      <c r="F19">
        <f>_xlfn.XLOOKUP(B19,RESULTADOS_17!D:D,RESULTADOS_17!F:F,0,0,1)</f>
        <v>28.79</v>
      </c>
      <c r="G19">
        <f>_xlfn.XLOOKUP(B19,RESULTADOS_17!D:D,RESULTADOS_17!M:M,0,0,1)</f>
        <v>0</v>
      </c>
      <c r="H19">
        <f>_xlfn.XLOOKUP(B19,RESULTADOS_17!D:D,RESULTADOS_17!AF:AF,0,0,1)</f>
        <v>4.1727087578044723E-6</v>
      </c>
      <c r="I19">
        <f>_xlfn.XLOOKUP(B19,RESULTADOS_17!D:D,RESULTADOS_17!AC:AC,0,0,1)</f>
        <v>255.9629098824845</v>
      </c>
      <c r="J19">
        <f>_xlfn.XLOOKUP(B19,RESULTADOS_17!D:D,RESULTADOS_17!G:G,0,0,1)</f>
        <v>16.14</v>
      </c>
      <c r="K19">
        <v>2.8376000000000001</v>
      </c>
      <c r="N19">
        <f>_xlfn.XLOOKUP(B19,RESULTADOS_17!D:D,RESULTADOS_17!AH:AH,0,0,1)</f>
        <v>255962.9098824845</v>
      </c>
    </row>
    <row r="20" spans="1:14" x14ac:dyDescent="0.25">
      <c r="A20" t="s">
        <v>69</v>
      </c>
      <c r="B20">
        <v>2.8553999999999999</v>
      </c>
      <c r="C20">
        <f>_xlfn.XLOOKUP(B20,RESULTADOS_18!D:D,RESULTADOS_18!B:B,0,0,1)</f>
        <v>100</v>
      </c>
      <c r="D20">
        <f>_xlfn.XLOOKUP(B20,RESULTADOS_18!D:D,RESULTADOS_18!L:L,0,0,1)</f>
        <v>3</v>
      </c>
      <c r="E20">
        <f>_xlfn.XLOOKUP(B20,RESULTADOS_18!D:D,RESULTADOS_18!I:I,0,0,1)</f>
        <v>102</v>
      </c>
      <c r="F20">
        <f>_xlfn.XLOOKUP(B20,RESULTADOS_18!D:D,RESULTADOS_18!F:F,0,0,1)</f>
        <v>28.54</v>
      </c>
      <c r="G20">
        <f>_xlfn.XLOOKUP(B20,RESULTADOS_18!D:D,RESULTADOS_18!M:M,0,0,1)</f>
        <v>0</v>
      </c>
      <c r="H20">
        <f>_xlfn.XLOOKUP(B20,RESULTADOS_18!D:D,RESULTADOS_18!AF:AF,0,0,1)</f>
        <v>4.1655839429890134E-6</v>
      </c>
      <c r="I20">
        <f>_xlfn.XLOOKUP(B20,RESULTADOS_18!D:D,RESULTADOS_18!AC:AC,0,0,1)</f>
        <v>258.20916026938278</v>
      </c>
      <c r="J20">
        <f>_xlfn.XLOOKUP(B20,RESULTADOS_18!D:D,RESULTADOS_18!G:G,0,0,1)</f>
        <v>16.79</v>
      </c>
      <c r="K20">
        <v>2.8554000000000004</v>
      </c>
      <c r="N20">
        <f>_xlfn.XLOOKUP(B20,RESULTADOS_18!D:D,RESULTADOS_18!AH:AH,0,0,1)</f>
        <v>258209.16026938279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60</v>
      </c>
      <c r="C2" t="s">
        <v>34</v>
      </c>
      <c r="D2">
        <v>2.4415</v>
      </c>
      <c r="E2">
        <v>40.96</v>
      </c>
      <c r="F2">
        <v>33.61</v>
      </c>
      <c r="G2">
        <v>9.89</v>
      </c>
      <c r="H2">
        <v>0.14000000000000001</v>
      </c>
      <c r="I2">
        <v>204</v>
      </c>
      <c r="J2">
        <v>124.63</v>
      </c>
      <c r="K2">
        <v>45</v>
      </c>
      <c r="L2">
        <v>1</v>
      </c>
      <c r="M2">
        <v>155</v>
      </c>
      <c r="N2">
        <v>18.64</v>
      </c>
      <c r="O2">
        <v>15605.44</v>
      </c>
      <c r="P2">
        <v>277.86</v>
      </c>
      <c r="Q2">
        <v>10034.48</v>
      </c>
      <c r="R2">
        <v>497.06</v>
      </c>
      <c r="S2">
        <v>167.94</v>
      </c>
      <c r="T2">
        <v>164223.71</v>
      </c>
      <c r="U2">
        <v>0.34</v>
      </c>
      <c r="V2">
        <v>0.7</v>
      </c>
      <c r="W2">
        <v>0.67</v>
      </c>
      <c r="X2">
        <v>9.76</v>
      </c>
      <c r="Y2">
        <v>2</v>
      </c>
      <c r="Z2">
        <v>10</v>
      </c>
      <c r="AA2">
        <v>228.3818299688742</v>
      </c>
      <c r="AB2">
        <v>312.4820952585136</v>
      </c>
      <c r="AC2">
        <v>282.65924265850879</v>
      </c>
      <c r="AD2">
        <v>228381.8299688742</v>
      </c>
      <c r="AE2">
        <v>312482.09525851358</v>
      </c>
      <c r="AF2">
        <v>3.8385910419109924E-6</v>
      </c>
      <c r="AG2">
        <v>9</v>
      </c>
      <c r="AH2">
        <v>282659.24265850883</v>
      </c>
    </row>
    <row r="3" spans="1:34" x14ac:dyDescent="0.25">
      <c r="A3">
        <v>1</v>
      </c>
      <c r="B3">
        <v>60</v>
      </c>
      <c r="C3" t="s">
        <v>34</v>
      </c>
      <c r="D3">
        <v>2.621</v>
      </c>
      <c r="E3">
        <v>38.15</v>
      </c>
      <c r="F3">
        <v>31.7</v>
      </c>
      <c r="G3">
        <v>11.26</v>
      </c>
      <c r="H3">
        <v>0.28000000000000003</v>
      </c>
      <c r="I3">
        <v>169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251.34</v>
      </c>
      <c r="Q3">
        <v>10035.75</v>
      </c>
      <c r="R3">
        <v>426.11</v>
      </c>
      <c r="S3">
        <v>167.94</v>
      </c>
      <c r="T3">
        <v>128922.32</v>
      </c>
      <c r="U3">
        <v>0.39</v>
      </c>
      <c r="V3">
        <v>0.75</v>
      </c>
      <c r="W3">
        <v>0.77</v>
      </c>
      <c r="X3">
        <v>7.85</v>
      </c>
      <c r="Y3">
        <v>2</v>
      </c>
      <c r="Z3">
        <v>10</v>
      </c>
      <c r="AA3">
        <v>198.03007941764261</v>
      </c>
      <c r="AB3">
        <v>270.95349112960872</v>
      </c>
      <c r="AC3">
        <v>245.0940702218914</v>
      </c>
      <c r="AD3">
        <v>198030.07941764261</v>
      </c>
      <c r="AE3">
        <v>270953.49112960871</v>
      </c>
      <c r="AF3">
        <v>4.1208057017606837E-6</v>
      </c>
      <c r="AG3">
        <v>8</v>
      </c>
      <c r="AH3">
        <v>245094.07022189139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80</v>
      </c>
      <c r="C2" t="s">
        <v>34</v>
      </c>
      <c r="D2">
        <v>1.9180999999999999</v>
      </c>
      <c r="E2">
        <v>52.13</v>
      </c>
      <c r="F2">
        <v>39.56</v>
      </c>
      <c r="G2">
        <v>7.46</v>
      </c>
      <c r="H2">
        <v>0.11</v>
      </c>
      <c r="I2">
        <v>318</v>
      </c>
      <c r="J2">
        <v>159.12</v>
      </c>
      <c r="K2">
        <v>50.28</v>
      </c>
      <c r="L2">
        <v>1</v>
      </c>
      <c r="M2">
        <v>316</v>
      </c>
      <c r="N2">
        <v>27.84</v>
      </c>
      <c r="O2">
        <v>19859.16</v>
      </c>
      <c r="P2">
        <v>433.57</v>
      </c>
      <c r="Q2">
        <v>10036.02</v>
      </c>
      <c r="R2">
        <v>702.62</v>
      </c>
      <c r="S2">
        <v>167.94</v>
      </c>
      <c r="T2">
        <v>266434.02</v>
      </c>
      <c r="U2">
        <v>0.24</v>
      </c>
      <c r="V2">
        <v>0.6</v>
      </c>
      <c r="W2">
        <v>0.78</v>
      </c>
      <c r="X2">
        <v>15.7</v>
      </c>
      <c r="Y2">
        <v>2</v>
      </c>
      <c r="Z2">
        <v>10</v>
      </c>
      <c r="AA2">
        <v>381.93204129239552</v>
      </c>
      <c r="AB2">
        <v>522.57626854872944</v>
      </c>
      <c r="AC2">
        <v>472.70232291883718</v>
      </c>
      <c r="AD2">
        <v>381932.04129239538</v>
      </c>
      <c r="AE2">
        <v>522576.26854872948</v>
      </c>
      <c r="AF2">
        <v>2.8947082722621058E-6</v>
      </c>
      <c r="AG2">
        <v>11</v>
      </c>
      <c r="AH2">
        <v>472702.32291883719</v>
      </c>
    </row>
    <row r="3" spans="1:34" x14ac:dyDescent="0.25">
      <c r="A3">
        <v>1</v>
      </c>
      <c r="B3">
        <v>80</v>
      </c>
      <c r="C3" t="s">
        <v>34</v>
      </c>
      <c r="D3">
        <v>2.7642000000000002</v>
      </c>
      <c r="E3">
        <v>36.18</v>
      </c>
      <c r="F3">
        <v>29.76</v>
      </c>
      <c r="G3">
        <v>14.06</v>
      </c>
      <c r="H3">
        <v>0.22</v>
      </c>
      <c r="I3">
        <v>127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20034.400000000001</v>
      </c>
      <c r="P3">
        <v>270.73</v>
      </c>
      <c r="Q3">
        <v>10033.61</v>
      </c>
      <c r="R3">
        <v>362.61</v>
      </c>
      <c r="S3">
        <v>167.94</v>
      </c>
      <c r="T3">
        <v>97382.29</v>
      </c>
      <c r="U3">
        <v>0.46</v>
      </c>
      <c r="V3">
        <v>0.79</v>
      </c>
      <c r="W3">
        <v>0.64</v>
      </c>
      <c r="X3">
        <v>5.91</v>
      </c>
      <c r="Y3">
        <v>2</v>
      </c>
      <c r="Z3">
        <v>10</v>
      </c>
      <c r="AA3">
        <v>201.8075568445085</v>
      </c>
      <c r="AB3">
        <v>276.12200239558649</v>
      </c>
      <c r="AC3">
        <v>249.76930602669711</v>
      </c>
      <c r="AD3">
        <v>201807.55684450851</v>
      </c>
      <c r="AE3">
        <v>276122.00239558652</v>
      </c>
      <c r="AF3">
        <v>4.1716034649845757E-6</v>
      </c>
      <c r="AG3">
        <v>8</v>
      </c>
      <c r="AH3">
        <v>249769.3060266971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35</v>
      </c>
      <c r="C2" t="s">
        <v>34</v>
      </c>
      <c r="D2">
        <v>2.2652999999999999</v>
      </c>
      <c r="E2">
        <v>44.14</v>
      </c>
      <c r="F2">
        <v>37.29</v>
      </c>
      <c r="G2">
        <v>7.77</v>
      </c>
      <c r="H2">
        <v>0.22</v>
      </c>
      <c r="I2">
        <v>288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10204.209999999999</v>
      </c>
      <c r="P2">
        <v>228.85</v>
      </c>
      <c r="Q2">
        <v>10037.129999999999</v>
      </c>
      <c r="R2">
        <v>609.94000000000005</v>
      </c>
      <c r="S2">
        <v>167.94</v>
      </c>
      <c r="T2">
        <v>220241.81</v>
      </c>
      <c r="U2">
        <v>0.28000000000000003</v>
      </c>
      <c r="V2">
        <v>0.63</v>
      </c>
      <c r="W2">
        <v>1.1200000000000001</v>
      </c>
      <c r="X2">
        <v>13.43</v>
      </c>
      <c r="Y2">
        <v>2</v>
      </c>
      <c r="Z2">
        <v>10</v>
      </c>
      <c r="AA2">
        <v>219.4850850180332</v>
      </c>
      <c r="AB2">
        <v>300.30917632009289</v>
      </c>
      <c r="AC2">
        <v>271.64809001876807</v>
      </c>
      <c r="AD2">
        <v>219485.08501803319</v>
      </c>
      <c r="AE2">
        <v>300309.17632009293</v>
      </c>
      <c r="AF2">
        <v>3.8147561505322406E-6</v>
      </c>
      <c r="AG2">
        <v>10</v>
      </c>
      <c r="AH2">
        <v>271648.0900187681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50</v>
      </c>
      <c r="C2" t="s">
        <v>34</v>
      </c>
      <c r="D2">
        <v>2.5085000000000002</v>
      </c>
      <c r="E2">
        <v>39.86</v>
      </c>
      <c r="F2">
        <v>33.32</v>
      </c>
      <c r="G2">
        <v>9.85</v>
      </c>
      <c r="H2">
        <v>0.16</v>
      </c>
      <c r="I2">
        <v>203</v>
      </c>
      <c r="J2">
        <v>107.41</v>
      </c>
      <c r="K2">
        <v>41.65</v>
      </c>
      <c r="L2">
        <v>1</v>
      </c>
      <c r="M2">
        <v>9</v>
      </c>
      <c r="N2">
        <v>14.77</v>
      </c>
      <c r="O2">
        <v>13481.73</v>
      </c>
      <c r="P2">
        <v>240.69</v>
      </c>
      <c r="Q2">
        <v>10036.64</v>
      </c>
      <c r="R2">
        <v>479.72</v>
      </c>
      <c r="S2">
        <v>167.94</v>
      </c>
      <c r="T2">
        <v>155556.5</v>
      </c>
      <c r="U2">
        <v>0.35</v>
      </c>
      <c r="V2">
        <v>0.71</v>
      </c>
      <c r="W2">
        <v>0.86</v>
      </c>
      <c r="X2">
        <v>9.4600000000000009</v>
      </c>
      <c r="Y2">
        <v>2</v>
      </c>
      <c r="Z2">
        <v>10</v>
      </c>
      <c r="AA2">
        <v>205.98542477621851</v>
      </c>
      <c r="AB2">
        <v>281.83834561427409</v>
      </c>
      <c r="AC2">
        <v>254.9400894715331</v>
      </c>
      <c r="AD2">
        <v>205985.42477621851</v>
      </c>
      <c r="AE2">
        <v>281838.34561427409</v>
      </c>
      <c r="AF2">
        <v>4.041257569481868E-6</v>
      </c>
      <c r="AG2">
        <v>9</v>
      </c>
      <c r="AH2">
        <v>254940.08947153311</v>
      </c>
    </row>
    <row r="3" spans="1:34" x14ac:dyDescent="0.25">
      <c r="A3">
        <v>1</v>
      </c>
      <c r="B3">
        <v>50</v>
      </c>
      <c r="C3" t="s">
        <v>34</v>
      </c>
      <c r="D3">
        <v>2.5133999999999999</v>
      </c>
      <c r="E3">
        <v>39.79</v>
      </c>
      <c r="F3">
        <v>33.26</v>
      </c>
      <c r="G3">
        <v>9.8800000000000008</v>
      </c>
      <c r="H3">
        <v>0.32</v>
      </c>
      <c r="I3">
        <v>202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242.61</v>
      </c>
      <c r="Q3">
        <v>10036.74</v>
      </c>
      <c r="R3">
        <v>477.51</v>
      </c>
      <c r="S3">
        <v>167.94</v>
      </c>
      <c r="T3">
        <v>154458.10999999999</v>
      </c>
      <c r="U3">
        <v>0.35</v>
      </c>
      <c r="V3">
        <v>0.71</v>
      </c>
      <c r="W3">
        <v>0.86</v>
      </c>
      <c r="X3">
        <v>9.4</v>
      </c>
      <c r="Y3">
        <v>2</v>
      </c>
      <c r="Z3">
        <v>10</v>
      </c>
      <c r="AA3">
        <v>206.30777781480009</v>
      </c>
      <c r="AB3">
        <v>282.2794032628737</v>
      </c>
      <c r="AC3">
        <v>255.33905319717871</v>
      </c>
      <c r="AD3">
        <v>206307.77781480021</v>
      </c>
      <c r="AE3">
        <v>282279.4032628737</v>
      </c>
      <c r="AF3">
        <v>4.0491515946325393E-6</v>
      </c>
      <c r="AG3">
        <v>9</v>
      </c>
      <c r="AH3">
        <v>255339.0531971787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25</v>
      </c>
      <c r="C2" t="s">
        <v>34</v>
      </c>
      <c r="D2">
        <v>2.0002</v>
      </c>
      <c r="E2">
        <v>49.99</v>
      </c>
      <c r="F2">
        <v>42.61</v>
      </c>
      <c r="G2">
        <v>6.36</v>
      </c>
      <c r="H2">
        <v>0.28000000000000003</v>
      </c>
      <c r="I2">
        <v>402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222.65</v>
      </c>
      <c r="Q2">
        <v>10041.35</v>
      </c>
      <c r="R2">
        <v>784.64</v>
      </c>
      <c r="S2">
        <v>167.94</v>
      </c>
      <c r="T2">
        <v>307019.84000000003</v>
      </c>
      <c r="U2">
        <v>0.21</v>
      </c>
      <c r="V2">
        <v>0.55000000000000004</v>
      </c>
      <c r="W2">
        <v>1.45</v>
      </c>
      <c r="X2">
        <v>18.75</v>
      </c>
      <c r="Y2">
        <v>2</v>
      </c>
      <c r="Z2">
        <v>10</v>
      </c>
      <c r="AA2">
        <v>240.6965196590865</v>
      </c>
      <c r="AB2">
        <v>329.3315969784195</v>
      </c>
      <c r="AC2">
        <v>297.90065158269653</v>
      </c>
      <c r="AD2">
        <v>240696.51965908651</v>
      </c>
      <c r="AE2">
        <v>329331.59697841952</v>
      </c>
      <c r="AF2">
        <v>3.498292888254132E-6</v>
      </c>
      <c r="AG2">
        <v>11</v>
      </c>
      <c r="AH2">
        <v>297900.65158269648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85</v>
      </c>
      <c r="C2" t="s">
        <v>34</v>
      </c>
      <c r="D2">
        <v>1.8098000000000001</v>
      </c>
      <c r="E2">
        <v>55.25</v>
      </c>
      <c r="F2">
        <v>41.09</v>
      </c>
      <c r="G2">
        <v>7.08</v>
      </c>
      <c r="H2">
        <v>0.11</v>
      </c>
      <c r="I2">
        <v>348</v>
      </c>
      <c r="J2">
        <v>167.88</v>
      </c>
      <c r="K2">
        <v>51.39</v>
      </c>
      <c r="L2">
        <v>1</v>
      </c>
      <c r="M2">
        <v>346</v>
      </c>
      <c r="N2">
        <v>30.49</v>
      </c>
      <c r="O2">
        <v>20939.59</v>
      </c>
      <c r="P2">
        <v>473.78</v>
      </c>
      <c r="Q2">
        <v>10036.629999999999</v>
      </c>
      <c r="R2">
        <v>754.5</v>
      </c>
      <c r="S2">
        <v>167.94</v>
      </c>
      <c r="T2">
        <v>292223.02</v>
      </c>
      <c r="U2">
        <v>0.22</v>
      </c>
      <c r="V2">
        <v>0.57999999999999996</v>
      </c>
      <c r="W2">
        <v>0.83</v>
      </c>
      <c r="X2">
        <v>17.23</v>
      </c>
      <c r="Y2">
        <v>2</v>
      </c>
      <c r="Z2">
        <v>10</v>
      </c>
      <c r="AA2">
        <v>433.78219669942291</v>
      </c>
      <c r="AB2">
        <v>593.51993864403948</v>
      </c>
      <c r="AC2">
        <v>536.87522871031729</v>
      </c>
      <c r="AD2">
        <v>433782.19669942278</v>
      </c>
      <c r="AE2">
        <v>593519.93864403944</v>
      </c>
      <c r="AF2">
        <v>2.7067321203670379E-6</v>
      </c>
      <c r="AG2">
        <v>12</v>
      </c>
      <c r="AH2">
        <v>536875.22871031729</v>
      </c>
    </row>
    <row r="3" spans="1:34" x14ac:dyDescent="0.25">
      <c r="A3">
        <v>1</v>
      </c>
      <c r="B3">
        <v>85</v>
      </c>
      <c r="C3" t="s">
        <v>34</v>
      </c>
      <c r="D3">
        <v>2.7898000000000001</v>
      </c>
      <c r="E3">
        <v>35.840000000000003</v>
      </c>
      <c r="F3">
        <v>29.41</v>
      </c>
      <c r="G3">
        <v>14.7</v>
      </c>
      <c r="H3">
        <v>0.21</v>
      </c>
      <c r="I3">
        <v>120</v>
      </c>
      <c r="J3">
        <v>169.33</v>
      </c>
      <c r="K3">
        <v>51.39</v>
      </c>
      <c r="L3">
        <v>2</v>
      </c>
      <c r="M3">
        <v>1</v>
      </c>
      <c r="N3">
        <v>30.94</v>
      </c>
      <c r="O3">
        <v>21118.46</v>
      </c>
      <c r="P3">
        <v>276.13</v>
      </c>
      <c r="Q3">
        <v>10033.19</v>
      </c>
      <c r="R3">
        <v>350.8</v>
      </c>
      <c r="S3">
        <v>167.94</v>
      </c>
      <c r="T3">
        <v>91510.56</v>
      </c>
      <c r="U3">
        <v>0.48</v>
      </c>
      <c r="V3">
        <v>0.8</v>
      </c>
      <c r="W3">
        <v>0.63</v>
      </c>
      <c r="X3">
        <v>5.56</v>
      </c>
      <c r="Y3">
        <v>2</v>
      </c>
      <c r="Z3">
        <v>10</v>
      </c>
      <c r="AA3">
        <v>203.32491777265039</v>
      </c>
      <c r="AB3">
        <v>278.19812255870897</v>
      </c>
      <c r="AC3">
        <v>251.64728419530471</v>
      </c>
      <c r="AD3">
        <v>203324.9177726504</v>
      </c>
      <c r="AE3">
        <v>278198.122558709</v>
      </c>
      <c r="AF3">
        <v>4.1724175430434086E-6</v>
      </c>
      <c r="AG3">
        <v>8</v>
      </c>
      <c r="AH3">
        <v>251647.2841953047</v>
      </c>
    </row>
    <row r="4" spans="1:34" x14ac:dyDescent="0.25">
      <c r="A4">
        <v>2</v>
      </c>
      <c r="B4">
        <v>85</v>
      </c>
      <c r="C4" t="s">
        <v>34</v>
      </c>
      <c r="D4">
        <v>2.7980999999999998</v>
      </c>
      <c r="E4">
        <v>35.74</v>
      </c>
      <c r="F4">
        <v>29.33</v>
      </c>
      <c r="G4">
        <v>14.79</v>
      </c>
      <c r="H4">
        <v>0.31</v>
      </c>
      <c r="I4">
        <v>119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277.29000000000002</v>
      </c>
      <c r="Q4">
        <v>10033.19</v>
      </c>
      <c r="R4">
        <v>348.28</v>
      </c>
      <c r="S4">
        <v>167.94</v>
      </c>
      <c r="T4">
        <v>90255.039999999994</v>
      </c>
      <c r="U4">
        <v>0.48</v>
      </c>
      <c r="V4">
        <v>0.81</v>
      </c>
      <c r="W4">
        <v>0.63</v>
      </c>
      <c r="X4">
        <v>5.48</v>
      </c>
      <c r="Y4">
        <v>2</v>
      </c>
      <c r="Z4">
        <v>10</v>
      </c>
      <c r="AA4">
        <v>203.16219094243311</v>
      </c>
      <c r="AB4">
        <v>277.97547253060458</v>
      </c>
      <c r="AC4">
        <v>251.44588357339131</v>
      </c>
      <c r="AD4">
        <v>203162.19094243311</v>
      </c>
      <c r="AE4">
        <v>277975.47253060457</v>
      </c>
      <c r="AF4">
        <v>4.184831001215056E-6</v>
      </c>
      <c r="AG4">
        <v>8</v>
      </c>
      <c r="AH4">
        <v>251445.8835733913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20</v>
      </c>
      <c r="C2" t="s">
        <v>34</v>
      </c>
      <c r="D2">
        <v>1.8122</v>
      </c>
      <c r="E2">
        <v>55.18</v>
      </c>
      <c r="F2">
        <v>47.3</v>
      </c>
      <c r="G2">
        <v>5.65</v>
      </c>
      <c r="H2">
        <v>0.34</v>
      </c>
      <c r="I2">
        <v>502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219.92</v>
      </c>
      <c r="Q2">
        <v>10040.39</v>
      </c>
      <c r="R2">
        <v>939.09</v>
      </c>
      <c r="S2">
        <v>167.94</v>
      </c>
      <c r="T2">
        <v>383745.67</v>
      </c>
      <c r="U2">
        <v>0.18</v>
      </c>
      <c r="V2">
        <v>0.5</v>
      </c>
      <c r="W2">
        <v>1.74</v>
      </c>
      <c r="X2">
        <v>23.43</v>
      </c>
      <c r="Y2">
        <v>2</v>
      </c>
      <c r="Z2">
        <v>10</v>
      </c>
      <c r="AA2">
        <v>262.57590287524891</v>
      </c>
      <c r="AB2">
        <v>359.26793434519158</v>
      </c>
      <c r="AC2">
        <v>324.97990692699852</v>
      </c>
      <c r="AD2">
        <v>262575.90287524892</v>
      </c>
      <c r="AE2">
        <v>359267.93434519158</v>
      </c>
      <c r="AF2">
        <v>3.2435945540631468E-6</v>
      </c>
      <c r="AG2">
        <v>12</v>
      </c>
      <c r="AH2">
        <v>324979.90692699852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65</v>
      </c>
      <c r="C2" t="s">
        <v>34</v>
      </c>
      <c r="D2">
        <v>2.3047</v>
      </c>
      <c r="E2">
        <v>43.39</v>
      </c>
      <c r="F2">
        <v>34.950000000000003</v>
      </c>
      <c r="G2">
        <v>9.1199999999999992</v>
      </c>
      <c r="H2">
        <v>0.13</v>
      </c>
      <c r="I2">
        <v>230</v>
      </c>
      <c r="J2">
        <v>133.21</v>
      </c>
      <c r="K2">
        <v>46.47</v>
      </c>
      <c r="L2">
        <v>1</v>
      </c>
      <c r="M2">
        <v>226</v>
      </c>
      <c r="N2">
        <v>20.75</v>
      </c>
      <c r="O2">
        <v>16663.419999999998</v>
      </c>
      <c r="P2">
        <v>314.93</v>
      </c>
      <c r="Q2">
        <v>10034.61</v>
      </c>
      <c r="R2">
        <v>545.41999999999996</v>
      </c>
      <c r="S2">
        <v>167.94</v>
      </c>
      <c r="T2">
        <v>188270.4</v>
      </c>
      <c r="U2">
        <v>0.31</v>
      </c>
      <c r="V2">
        <v>0.68</v>
      </c>
      <c r="W2">
        <v>0.64</v>
      </c>
      <c r="X2">
        <v>11.09</v>
      </c>
      <c r="Y2">
        <v>2</v>
      </c>
      <c r="Z2">
        <v>10</v>
      </c>
      <c r="AA2">
        <v>264.56788354667663</v>
      </c>
      <c r="AB2">
        <v>361.99345017982392</v>
      </c>
      <c r="AC2">
        <v>327.44530335565901</v>
      </c>
      <c r="AD2">
        <v>264567.8835466766</v>
      </c>
      <c r="AE2">
        <v>361993.45017982391</v>
      </c>
      <c r="AF2">
        <v>3.5835694031034608E-6</v>
      </c>
      <c r="AG2">
        <v>10</v>
      </c>
      <c r="AH2">
        <v>327445.30335565901</v>
      </c>
    </row>
    <row r="3" spans="1:34" x14ac:dyDescent="0.25">
      <c r="A3">
        <v>1</v>
      </c>
      <c r="B3">
        <v>65</v>
      </c>
      <c r="C3" t="s">
        <v>34</v>
      </c>
      <c r="D3">
        <v>2.6629</v>
      </c>
      <c r="E3">
        <v>37.549999999999997</v>
      </c>
      <c r="F3">
        <v>31.13</v>
      </c>
      <c r="G3">
        <v>11.97</v>
      </c>
      <c r="H3">
        <v>0.26</v>
      </c>
      <c r="I3">
        <v>156</v>
      </c>
      <c r="J3">
        <v>134.55000000000001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256.18</v>
      </c>
      <c r="Q3">
        <v>10034.030000000001</v>
      </c>
      <c r="R3">
        <v>407.4</v>
      </c>
      <c r="S3">
        <v>167.94</v>
      </c>
      <c r="T3">
        <v>119632.79</v>
      </c>
      <c r="U3">
        <v>0.41</v>
      </c>
      <c r="V3">
        <v>0.76</v>
      </c>
      <c r="W3">
        <v>0.73</v>
      </c>
      <c r="X3">
        <v>7.27</v>
      </c>
      <c r="Y3">
        <v>2</v>
      </c>
      <c r="Z3">
        <v>10</v>
      </c>
      <c r="AA3">
        <v>198.75402076342209</v>
      </c>
      <c r="AB3">
        <v>271.94401961694177</v>
      </c>
      <c r="AC3">
        <v>245.99006406060931</v>
      </c>
      <c r="AD3">
        <v>198754.0207634221</v>
      </c>
      <c r="AE3">
        <v>271944.0196169418</v>
      </c>
      <c r="AF3">
        <v>4.1405332422980028E-6</v>
      </c>
      <c r="AG3">
        <v>8</v>
      </c>
      <c r="AH3">
        <v>245990.06406060929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75</v>
      </c>
      <c r="C2" t="s">
        <v>34</v>
      </c>
      <c r="D2">
        <v>2.0392000000000001</v>
      </c>
      <c r="E2">
        <v>49.04</v>
      </c>
      <c r="F2">
        <v>37.96</v>
      </c>
      <c r="G2">
        <v>7.91</v>
      </c>
      <c r="H2">
        <v>0.12</v>
      </c>
      <c r="I2">
        <v>288</v>
      </c>
      <c r="J2">
        <v>150.44</v>
      </c>
      <c r="K2">
        <v>49.1</v>
      </c>
      <c r="L2">
        <v>1</v>
      </c>
      <c r="M2">
        <v>286</v>
      </c>
      <c r="N2">
        <v>25.34</v>
      </c>
      <c r="O2">
        <v>18787.759999999998</v>
      </c>
      <c r="P2">
        <v>393.36</v>
      </c>
      <c r="Q2">
        <v>10035.950000000001</v>
      </c>
      <c r="R2">
        <v>647.96</v>
      </c>
      <c r="S2">
        <v>167.94</v>
      </c>
      <c r="T2">
        <v>239250.66</v>
      </c>
      <c r="U2">
        <v>0.26</v>
      </c>
      <c r="V2">
        <v>0.62</v>
      </c>
      <c r="W2">
        <v>0.73</v>
      </c>
      <c r="X2">
        <v>14.11</v>
      </c>
      <c r="Y2">
        <v>2</v>
      </c>
      <c r="Z2">
        <v>10</v>
      </c>
      <c r="AA2">
        <v>341.55559883289482</v>
      </c>
      <c r="AB2">
        <v>467.33143869271589</v>
      </c>
      <c r="AC2">
        <v>422.72998208767609</v>
      </c>
      <c r="AD2">
        <v>341555.59883289482</v>
      </c>
      <c r="AE2">
        <v>467331.43869271601</v>
      </c>
      <c r="AF2">
        <v>3.1066978528550688E-6</v>
      </c>
      <c r="AG2">
        <v>11</v>
      </c>
      <c r="AH2">
        <v>422729.98208767612</v>
      </c>
    </row>
    <row r="3" spans="1:34" x14ac:dyDescent="0.25">
      <c r="A3">
        <v>1</v>
      </c>
      <c r="B3">
        <v>75</v>
      </c>
      <c r="C3" t="s">
        <v>34</v>
      </c>
      <c r="D3">
        <v>2.7374999999999998</v>
      </c>
      <c r="E3">
        <v>36.53</v>
      </c>
      <c r="F3">
        <v>30.13</v>
      </c>
      <c r="G3">
        <v>13.39</v>
      </c>
      <c r="H3">
        <v>0.23</v>
      </c>
      <c r="I3">
        <v>135</v>
      </c>
      <c r="J3">
        <v>151.83000000000001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265.49</v>
      </c>
      <c r="Q3">
        <v>10033.36</v>
      </c>
      <c r="R3">
        <v>374.46</v>
      </c>
      <c r="S3">
        <v>167.94</v>
      </c>
      <c r="T3">
        <v>103268.47</v>
      </c>
      <c r="U3">
        <v>0.45</v>
      </c>
      <c r="V3">
        <v>0.78</v>
      </c>
      <c r="W3">
        <v>0.67</v>
      </c>
      <c r="X3">
        <v>6.28</v>
      </c>
      <c r="Y3">
        <v>2</v>
      </c>
      <c r="Z3">
        <v>10</v>
      </c>
      <c r="AA3">
        <v>200.31487643074041</v>
      </c>
      <c r="AB3">
        <v>274.07965120105769</v>
      </c>
      <c r="AC3">
        <v>247.9218739637156</v>
      </c>
      <c r="AD3">
        <v>200314.87643074041</v>
      </c>
      <c r="AE3">
        <v>274079.65120105771</v>
      </c>
      <c r="AF3">
        <v>4.1705499079005248E-6</v>
      </c>
      <c r="AG3">
        <v>8</v>
      </c>
      <c r="AH3">
        <v>247921.8739637156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95</v>
      </c>
      <c r="C2" t="s">
        <v>34</v>
      </c>
      <c r="D2">
        <v>1.587</v>
      </c>
      <c r="E2">
        <v>63.01</v>
      </c>
      <c r="F2">
        <v>44.99</v>
      </c>
      <c r="G2">
        <v>6.46</v>
      </c>
      <c r="H2">
        <v>0.1</v>
      </c>
      <c r="I2">
        <v>418</v>
      </c>
      <c r="J2">
        <v>185.69</v>
      </c>
      <c r="K2">
        <v>53.44</v>
      </c>
      <c r="L2">
        <v>1</v>
      </c>
      <c r="M2">
        <v>416</v>
      </c>
      <c r="N2">
        <v>36.26</v>
      </c>
      <c r="O2">
        <v>23136.14</v>
      </c>
      <c r="P2">
        <v>567.13</v>
      </c>
      <c r="Q2">
        <v>10038.64</v>
      </c>
      <c r="R2">
        <v>887.97</v>
      </c>
      <c r="S2">
        <v>167.94</v>
      </c>
      <c r="T2">
        <v>358608.72</v>
      </c>
      <c r="U2">
        <v>0.19</v>
      </c>
      <c r="V2">
        <v>0.53</v>
      </c>
      <c r="W2">
        <v>0.94</v>
      </c>
      <c r="X2">
        <v>21.12</v>
      </c>
      <c r="Y2">
        <v>2</v>
      </c>
      <c r="Z2">
        <v>10</v>
      </c>
      <c r="AA2">
        <v>566.73034622932209</v>
      </c>
      <c r="AB2">
        <v>775.42546208925569</v>
      </c>
      <c r="AC2">
        <v>701.41994430392776</v>
      </c>
      <c r="AD2">
        <v>566730.34622932214</v>
      </c>
      <c r="AE2">
        <v>775425.46208925568</v>
      </c>
      <c r="AF2">
        <v>2.3336935433590702E-6</v>
      </c>
      <c r="AG2">
        <v>14</v>
      </c>
      <c r="AH2">
        <v>701419.94430392771</v>
      </c>
    </row>
    <row r="3" spans="1:34" x14ac:dyDescent="0.25">
      <c r="A3">
        <v>1</v>
      </c>
      <c r="B3">
        <v>95</v>
      </c>
      <c r="C3" t="s">
        <v>34</v>
      </c>
      <c r="D3">
        <v>2.82</v>
      </c>
      <c r="E3">
        <v>35.46</v>
      </c>
      <c r="F3">
        <v>28.9</v>
      </c>
      <c r="G3">
        <v>15.76</v>
      </c>
      <c r="H3">
        <v>0.19</v>
      </c>
      <c r="I3">
        <v>110</v>
      </c>
      <c r="J3">
        <v>187.21</v>
      </c>
      <c r="K3">
        <v>53.44</v>
      </c>
      <c r="L3">
        <v>2</v>
      </c>
      <c r="M3">
        <v>36</v>
      </c>
      <c r="N3">
        <v>36.770000000000003</v>
      </c>
      <c r="O3">
        <v>23322.880000000001</v>
      </c>
      <c r="P3">
        <v>290.02999999999997</v>
      </c>
      <c r="Q3">
        <v>10033</v>
      </c>
      <c r="R3">
        <v>335.64</v>
      </c>
      <c r="S3">
        <v>167.94</v>
      </c>
      <c r="T3">
        <v>83979.85</v>
      </c>
      <c r="U3">
        <v>0.5</v>
      </c>
      <c r="V3">
        <v>0.82</v>
      </c>
      <c r="W3">
        <v>0.55000000000000004</v>
      </c>
      <c r="X3">
        <v>5.05</v>
      </c>
      <c r="Y3">
        <v>2</v>
      </c>
      <c r="Z3">
        <v>10</v>
      </c>
      <c r="AA3">
        <v>208.3466807201406</v>
      </c>
      <c r="AB3">
        <v>285.06912016800692</v>
      </c>
      <c r="AC3">
        <v>257.86252343627922</v>
      </c>
      <c r="AD3">
        <v>208346.6807201406</v>
      </c>
      <c r="AE3">
        <v>285069.12016800692</v>
      </c>
      <c r="AF3">
        <v>4.1468278464225426E-6</v>
      </c>
      <c r="AG3">
        <v>8</v>
      </c>
      <c r="AH3">
        <v>257862.52343627921</v>
      </c>
    </row>
    <row r="4" spans="1:34" x14ac:dyDescent="0.25">
      <c r="A4">
        <v>2</v>
      </c>
      <c r="B4">
        <v>95</v>
      </c>
      <c r="C4" t="s">
        <v>34</v>
      </c>
      <c r="D4">
        <v>2.8376000000000001</v>
      </c>
      <c r="E4">
        <v>35.24</v>
      </c>
      <c r="F4">
        <v>28.79</v>
      </c>
      <c r="G4">
        <v>16.14</v>
      </c>
      <c r="H4">
        <v>0.28000000000000003</v>
      </c>
      <c r="I4">
        <v>107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288.39999999999998</v>
      </c>
      <c r="Q4">
        <v>10032.049999999999</v>
      </c>
      <c r="R4">
        <v>330.63</v>
      </c>
      <c r="S4">
        <v>167.94</v>
      </c>
      <c r="T4">
        <v>81493.22</v>
      </c>
      <c r="U4">
        <v>0.51</v>
      </c>
      <c r="V4">
        <v>0.82</v>
      </c>
      <c r="W4">
        <v>0.57999999999999996</v>
      </c>
      <c r="X4">
        <v>4.9400000000000004</v>
      </c>
      <c r="Y4">
        <v>2</v>
      </c>
      <c r="Z4">
        <v>10</v>
      </c>
      <c r="AA4">
        <v>206.81183892417141</v>
      </c>
      <c r="AB4">
        <v>282.96908191032168</v>
      </c>
      <c r="AC4">
        <v>255.9629098824845</v>
      </c>
      <c r="AD4">
        <v>206811.83892417129</v>
      </c>
      <c r="AE4">
        <v>282969.08191032172</v>
      </c>
      <c r="AF4">
        <v>4.1727087578044723E-6</v>
      </c>
      <c r="AG4">
        <v>8</v>
      </c>
      <c r="AH4">
        <v>255962.9098824845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100</v>
      </c>
      <c r="C2" t="s">
        <v>34</v>
      </c>
      <c r="D2">
        <v>1.482</v>
      </c>
      <c r="E2">
        <v>67.48</v>
      </c>
      <c r="F2">
        <v>47.19</v>
      </c>
      <c r="G2">
        <v>6.2</v>
      </c>
      <c r="H2">
        <v>0.09</v>
      </c>
      <c r="I2">
        <v>457</v>
      </c>
      <c r="J2">
        <v>194.77</v>
      </c>
      <c r="K2">
        <v>54.38</v>
      </c>
      <c r="L2">
        <v>1</v>
      </c>
      <c r="M2">
        <v>455</v>
      </c>
      <c r="N2">
        <v>39.4</v>
      </c>
      <c r="O2">
        <v>24256.19</v>
      </c>
      <c r="P2">
        <v>619.09</v>
      </c>
      <c r="Q2">
        <v>10039.94</v>
      </c>
      <c r="R2">
        <v>962.97</v>
      </c>
      <c r="S2">
        <v>167.94</v>
      </c>
      <c r="T2">
        <v>395911.84</v>
      </c>
      <c r="U2">
        <v>0.17</v>
      </c>
      <c r="V2">
        <v>0.5</v>
      </c>
      <c r="W2">
        <v>1.01</v>
      </c>
      <c r="X2">
        <v>23.32</v>
      </c>
      <c r="Y2">
        <v>2</v>
      </c>
      <c r="Z2">
        <v>10</v>
      </c>
      <c r="AA2">
        <v>648.2183637383414</v>
      </c>
      <c r="AB2">
        <v>886.92096264270629</v>
      </c>
      <c r="AC2">
        <v>802.27447076947476</v>
      </c>
      <c r="AD2">
        <v>648218.36373834137</v>
      </c>
      <c r="AE2">
        <v>886920.96264270623</v>
      </c>
      <c r="AF2">
        <v>2.1620072156299348E-6</v>
      </c>
      <c r="AG2">
        <v>15</v>
      </c>
      <c r="AH2">
        <v>802274.47076947475</v>
      </c>
    </row>
    <row r="3" spans="1:34" x14ac:dyDescent="0.25">
      <c r="A3">
        <v>1</v>
      </c>
      <c r="B3">
        <v>100</v>
      </c>
      <c r="C3" t="s">
        <v>34</v>
      </c>
      <c r="D3">
        <v>2.7793999999999999</v>
      </c>
      <c r="E3">
        <v>35.979999999999997</v>
      </c>
      <c r="F3">
        <v>29.03</v>
      </c>
      <c r="G3">
        <v>15.28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75</v>
      </c>
      <c r="N3">
        <v>39.950000000000003</v>
      </c>
      <c r="O3">
        <v>24447.22</v>
      </c>
      <c r="P3">
        <v>307.47000000000003</v>
      </c>
      <c r="Q3">
        <v>10032.64</v>
      </c>
      <c r="R3">
        <v>341.79</v>
      </c>
      <c r="S3">
        <v>167.94</v>
      </c>
      <c r="T3">
        <v>87039.29</v>
      </c>
      <c r="U3">
        <v>0.49</v>
      </c>
      <c r="V3">
        <v>0.81</v>
      </c>
      <c r="W3">
        <v>0.5</v>
      </c>
      <c r="X3">
        <v>5.18</v>
      </c>
      <c r="Y3">
        <v>2</v>
      </c>
      <c r="Z3">
        <v>10</v>
      </c>
      <c r="AA3">
        <v>217.47206108616831</v>
      </c>
      <c r="AB3">
        <v>297.55486816816858</v>
      </c>
      <c r="AC3">
        <v>269.15664917116669</v>
      </c>
      <c r="AD3">
        <v>217472.06108616831</v>
      </c>
      <c r="AE3">
        <v>297554.86816816858</v>
      </c>
      <c r="AF3">
        <v>4.0547117780849138E-6</v>
      </c>
      <c r="AG3">
        <v>8</v>
      </c>
      <c r="AH3">
        <v>269156.64917116682</v>
      </c>
    </row>
    <row r="4" spans="1:34" x14ac:dyDescent="0.25">
      <c r="A4">
        <v>2</v>
      </c>
      <c r="B4">
        <v>100</v>
      </c>
      <c r="C4" t="s">
        <v>34</v>
      </c>
      <c r="D4">
        <v>2.8553999999999999</v>
      </c>
      <c r="E4">
        <v>35.020000000000003</v>
      </c>
      <c r="F4">
        <v>28.54</v>
      </c>
      <c r="G4">
        <v>16.79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293.92</v>
      </c>
      <c r="Q4">
        <v>10032.26</v>
      </c>
      <c r="R4">
        <v>322.39999999999998</v>
      </c>
      <c r="S4">
        <v>167.94</v>
      </c>
      <c r="T4">
        <v>77402.98</v>
      </c>
      <c r="U4">
        <v>0.52</v>
      </c>
      <c r="V4">
        <v>0.83</v>
      </c>
      <c r="W4">
        <v>0.56999999999999995</v>
      </c>
      <c r="X4">
        <v>4.6900000000000004</v>
      </c>
      <c r="Y4">
        <v>2</v>
      </c>
      <c r="Z4">
        <v>10</v>
      </c>
      <c r="AA4">
        <v>208.62675489544171</v>
      </c>
      <c r="AB4">
        <v>285.45233001065441</v>
      </c>
      <c r="AC4">
        <v>258.20916026938278</v>
      </c>
      <c r="AD4">
        <v>208626.7548954417</v>
      </c>
      <c r="AE4">
        <v>285452.33001065429</v>
      </c>
      <c r="AF4">
        <v>4.1655839429890134E-6</v>
      </c>
      <c r="AG4">
        <v>8</v>
      </c>
      <c r="AH4">
        <v>258209.16026938279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55</v>
      </c>
      <c r="C2" t="s">
        <v>34</v>
      </c>
      <c r="D2">
        <v>2.5183</v>
      </c>
      <c r="E2">
        <v>39.71</v>
      </c>
      <c r="F2">
        <v>32.99</v>
      </c>
      <c r="G2">
        <v>10.199999999999999</v>
      </c>
      <c r="H2">
        <v>0.15</v>
      </c>
      <c r="I2">
        <v>194</v>
      </c>
      <c r="J2">
        <v>116.05</v>
      </c>
      <c r="K2">
        <v>43.4</v>
      </c>
      <c r="L2">
        <v>1</v>
      </c>
      <c r="M2">
        <v>66</v>
      </c>
      <c r="N2">
        <v>16.649999999999999</v>
      </c>
      <c r="O2">
        <v>14546.17</v>
      </c>
      <c r="P2">
        <v>252.67</v>
      </c>
      <c r="Q2">
        <v>10035.61</v>
      </c>
      <c r="R2">
        <v>472.04</v>
      </c>
      <c r="S2">
        <v>167.94</v>
      </c>
      <c r="T2">
        <v>151760.47</v>
      </c>
      <c r="U2">
        <v>0.36</v>
      </c>
      <c r="V2">
        <v>0.72</v>
      </c>
      <c r="W2">
        <v>0.75</v>
      </c>
      <c r="X2">
        <v>9.1300000000000008</v>
      </c>
      <c r="Y2">
        <v>2</v>
      </c>
      <c r="Z2">
        <v>10</v>
      </c>
      <c r="AA2">
        <v>211.66709066639379</v>
      </c>
      <c r="AB2">
        <v>289.61225154261649</v>
      </c>
      <c r="AC2">
        <v>261.97206472882237</v>
      </c>
      <c r="AD2">
        <v>211667.09066639369</v>
      </c>
      <c r="AE2">
        <v>289612.25154261652</v>
      </c>
      <c r="AF2">
        <v>4.0062700621629642E-6</v>
      </c>
      <c r="AG2">
        <v>9</v>
      </c>
      <c r="AH2">
        <v>261972.06472882241</v>
      </c>
    </row>
    <row r="3" spans="1:34" x14ac:dyDescent="0.25">
      <c r="A3">
        <v>1</v>
      </c>
      <c r="B3">
        <v>55</v>
      </c>
      <c r="C3" t="s">
        <v>34</v>
      </c>
      <c r="D3">
        <v>2.5712999999999999</v>
      </c>
      <c r="E3">
        <v>38.89</v>
      </c>
      <c r="F3">
        <v>32.409999999999997</v>
      </c>
      <c r="G3">
        <v>10.57</v>
      </c>
      <c r="H3">
        <v>0.3</v>
      </c>
      <c r="I3">
        <v>184</v>
      </c>
      <c r="J3">
        <v>117.34</v>
      </c>
      <c r="K3">
        <v>43.4</v>
      </c>
      <c r="L3">
        <v>2</v>
      </c>
      <c r="M3">
        <v>0</v>
      </c>
      <c r="N3">
        <v>16.940000000000001</v>
      </c>
      <c r="O3">
        <v>14705.49</v>
      </c>
      <c r="P3">
        <v>247.08</v>
      </c>
      <c r="Q3">
        <v>10034.82</v>
      </c>
      <c r="R3">
        <v>449.47</v>
      </c>
      <c r="S3">
        <v>167.94</v>
      </c>
      <c r="T3">
        <v>140529.25</v>
      </c>
      <c r="U3">
        <v>0.37</v>
      </c>
      <c r="V3">
        <v>0.73</v>
      </c>
      <c r="W3">
        <v>0.81</v>
      </c>
      <c r="X3">
        <v>8.56</v>
      </c>
      <c r="Y3">
        <v>2</v>
      </c>
      <c r="Z3">
        <v>10</v>
      </c>
      <c r="AA3">
        <v>206.1116279152657</v>
      </c>
      <c r="AB3">
        <v>282.01102231680801</v>
      </c>
      <c r="AC3">
        <v>255.0962861519304</v>
      </c>
      <c r="AD3">
        <v>206111.62791526571</v>
      </c>
      <c r="AE3">
        <v>282011.022316808</v>
      </c>
      <c r="AF3">
        <v>4.0905857963068851E-6</v>
      </c>
      <c r="AG3">
        <v>9</v>
      </c>
      <c r="AH3">
        <v>255096.2861519304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Z36"/>
  <sheetViews>
    <sheetView workbookViewId="0"/>
  </sheetViews>
  <sheetFormatPr defaultRowHeight="15" x14ac:dyDescent="0.25"/>
  <sheetData>
    <row r="1" spans="1:2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25">
      <c r="A2">
        <v>0</v>
      </c>
      <c r="B2">
        <v>100</v>
      </c>
      <c r="C2" t="s">
        <v>34</v>
      </c>
      <c r="D2">
        <v>1.482</v>
      </c>
      <c r="E2">
        <v>67.48</v>
      </c>
      <c r="F2">
        <v>47.19</v>
      </c>
      <c r="G2">
        <v>6.2</v>
      </c>
      <c r="H2">
        <v>0.09</v>
      </c>
      <c r="I2">
        <v>457</v>
      </c>
      <c r="J2">
        <v>194.77</v>
      </c>
      <c r="K2">
        <v>54.38</v>
      </c>
      <c r="L2">
        <v>1</v>
      </c>
      <c r="M2">
        <v>455</v>
      </c>
      <c r="N2">
        <v>39.4</v>
      </c>
      <c r="O2">
        <v>24256.19</v>
      </c>
      <c r="P2">
        <v>619.09</v>
      </c>
      <c r="Q2">
        <v>10039.94</v>
      </c>
      <c r="R2">
        <v>962.97</v>
      </c>
      <c r="S2">
        <v>167.94</v>
      </c>
      <c r="T2">
        <v>395911.84</v>
      </c>
      <c r="U2">
        <v>0.17</v>
      </c>
      <c r="V2">
        <v>0.5</v>
      </c>
      <c r="W2">
        <v>1.01</v>
      </c>
      <c r="X2">
        <v>23.32</v>
      </c>
      <c r="Y2">
        <v>2</v>
      </c>
      <c r="Z2">
        <v>10</v>
      </c>
    </row>
    <row r="3" spans="1:26" x14ac:dyDescent="0.25">
      <c r="A3">
        <v>1</v>
      </c>
      <c r="B3">
        <v>100</v>
      </c>
      <c r="C3" t="s">
        <v>34</v>
      </c>
      <c r="D3">
        <v>2.7793999999999999</v>
      </c>
      <c r="E3">
        <v>35.979999999999997</v>
      </c>
      <c r="F3">
        <v>29.03</v>
      </c>
      <c r="G3">
        <v>15.28</v>
      </c>
      <c r="H3">
        <v>0.18</v>
      </c>
      <c r="I3">
        <v>114</v>
      </c>
      <c r="J3">
        <v>196.32</v>
      </c>
      <c r="K3">
        <v>54.38</v>
      </c>
      <c r="L3">
        <v>2</v>
      </c>
      <c r="M3">
        <v>75</v>
      </c>
      <c r="N3">
        <v>39.950000000000003</v>
      </c>
      <c r="O3">
        <v>24447.22</v>
      </c>
      <c r="P3">
        <v>307.47000000000003</v>
      </c>
      <c r="Q3">
        <v>10032.64</v>
      </c>
      <c r="R3">
        <v>341.79</v>
      </c>
      <c r="S3">
        <v>167.94</v>
      </c>
      <c r="T3">
        <v>87039.29</v>
      </c>
      <c r="U3">
        <v>0.49</v>
      </c>
      <c r="V3">
        <v>0.81</v>
      </c>
      <c r="W3">
        <v>0.5</v>
      </c>
      <c r="X3">
        <v>5.18</v>
      </c>
      <c r="Y3">
        <v>2</v>
      </c>
      <c r="Z3">
        <v>10</v>
      </c>
    </row>
    <row r="4" spans="1:26" x14ac:dyDescent="0.25">
      <c r="A4">
        <v>2</v>
      </c>
      <c r="B4">
        <v>100</v>
      </c>
      <c r="C4" t="s">
        <v>34</v>
      </c>
      <c r="D4">
        <v>2.8553999999999999</v>
      </c>
      <c r="E4">
        <v>35.020000000000003</v>
      </c>
      <c r="F4">
        <v>28.54</v>
      </c>
      <c r="G4">
        <v>16.79</v>
      </c>
      <c r="H4">
        <v>0.27</v>
      </c>
      <c r="I4">
        <v>102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293.92</v>
      </c>
      <c r="Q4">
        <v>10032.26</v>
      </c>
      <c r="R4">
        <v>322.39999999999998</v>
      </c>
      <c r="S4">
        <v>167.94</v>
      </c>
      <c r="T4">
        <v>77402.98</v>
      </c>
      <c r="U4">
        <v>0.52</v>
      </c>
      <c r="V4">
        <v>0.83</v>
      </c>
      <c r="W4">
        <v>0.56999999999999995</v>
      </c>
      <c r="X4">
        <v>4.6900000000000004</v>
      </c>
      <c r="Y4">
        <v>2</v>
      </c>
      <c r="Z4">
        <v>10</v>
      </c>
    </row>
    <row r="5" spans="1:26" x14ac:dyDescent="0.25">
      <c r="A5">
        <v>0</v>
      </c>
      <c r="B5">
        <v>40</v>
      </c>
      <c r="C5" t="s">
        <v>34</v>
      </c>
      <c r="D5">
        <v>2.3624999999999998</v>
      </c>
      <c r="E5">
        <v>42.33</v>
      </c>
      <c r="F5">
        <v>35.630000000000003</v>
      </c>
      <c r="G5">
        <v>8.48</v>
      </c>
      <c r="H5">
        <v>0.2</v>
      </c>
      <c r="I5">
        <v>252</v>
      </c>
      <c r="J5">
        <v>89.87</v>
      </c>
      <c r="K5">
        <v>37.549999999999997</v>
      </c>
      <c r="L5">
        <v>1</v>
      </c>
      <c r="M5">
        <v>0</v>
      </c>
      <c r="N5">
        <v>11.32</v>
      </c>
      <c r="O5">
        <v>11317.98</v>
      </c>
      <c r="P5">
        <v>232.6</v>
      </c>
      <c r="Q5">
        <v>10037.44</v>
      </c>
      <c r="R5">
        <v>555.38</v>
      </c>
      <c r="S5">
        <v>167.94</v>
      </c>
      <c r="T5">
        <v>193141.63</v>
      </c>
      <c r="U5">
        <v>0.3</v>
      </c>
      <c r="V5">
        <v>0.66</v>
      </c>
      <c r="W5">
        <v>1</v>
      </c>
      <c r="X5">
        <v>11.77</v>
      </c>
      <c r="Y5">
        <v>2</v>
      </c>
      <c r="Z5">
        <v>10</v>
      </c>
    </row>
    <row r="6" spans="1:26" x14ac:dyDescent="0.25">
      <c r="A6">
        <v>0</v>
      </c>
      <c r="B6">
        <v>30</v>
      </c>
      <c r="C6" t="s">
        <v>34</v>
      </c>
      <c r="D6">
        <v>2.1471</v>
      </c>
      <c r="E6">
        <v>46.57</v>
      </c>
      <c r="F6">
        <v>39.520000000000003</v>
      </c>
      <c r="G6">
        <v>7.08</v>
      </c>
      <c r="H6">
        <v>0.24</v>
      </c>
      <c r="I6">
        <v>335</v>
      </c>
      <c r="J6">
        <v>71.52</v>
      </c>
      <c r="K6">
        <v>32.270000000000003</v>
      </c>
      <c r="L6">
        <v>1</v>
      </c>
      <c r="M6">
        <v>0</v>
      </c>
      <c r="N6">
        <v>8.25</v>
      </c>
      <c r="O6">
        <v>9054.6</v>
      </c>
      <c r="P6">
        <v>225.71</v>
      </c>
      <c r="Q6">
        <v>10039.94</v>
      </c>
      <c r="R6">
        <v>683.02</v>
      </c>
      <c r="S6">
        <v>167.94</v>
      </c>
      <c r="T6">
        <v>256549.08</v>
      </c>
      <c r="U6">
        <v>0.25</v>
      </c>
      <c r="V6">
        <v>0.6</v>
      </c>
      <c r="W6">
        <v>1.26</v>
      </c>
      <c r="X6">
        <v>15.66</v>
      </c>
      <c r="Y6">
        <v>2</v>
      </c>
      <c r="Z6">
        <v>10</v>
      </c>
    </row>
    <row r="7" spans="1:26" x14ac:dyDescent="0.25">
      <c r="A7">
        <v>0</v>
      </c>
      <c r="B7">
        <v>15</v>
      </c>
      <c r="C7" t="s">
        <v>34</v>
      </c>
      <c r="D7">
        <v>1.5579000000000001</v>
      </c>
      <c r="E7">
        <v>64.19</v>
      </c>
      <c r="F7">
        <v>55.07</v>
      </c>
      <c r="G7">
        <v>4.95</v>
      </c>
      <c r="H7">
        <v>0.43</v>
      </c>
      <c r="I7">
        <v>668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215.88</v>
      </c>
      <c r="Q7">
        <v>10048.469999999999</v>
      </c>
      <c r="R7">
        <v>1193.46</v>
      </c>
      <c r="S7">
        <v>167.94</v>
      </c>
      <c r="T7">
        <v>510102.86</v>
      </c>
      <c r="U7">
        <v>0.14000000000000001</v>
      </c>
      <c r="V7">
        <v>0.43</v>
      </c>
      <c r="W7">
        <v>2.23</v>
      </c>
      <c r="X7">
        <v>31.19</v>
      </c>
      <c r="Y7">
        <v>2</v>
      </c>
      <c r="Z7">
        <v>10</v>
      </c>
    </row>
    <row r="8" spans="1:26" x14ac:dyDescent="0.25">
      <c r="A8">
        <v>0</v>
      </c>
      <c r="B8">
        <v>70</v>
      </c>
      <c r="C8" t="s">
        <v>34</v>
      </c>
      <c r="D8">
        <v>2.1715</v>
      </c>
      <c r="E8">
        <v>46.05</v>
      </c>
      <c r="F8">
        <v>36.369999999999997</v>
      </c>
      <c r="G8">
        <v>8.4600000000000009</v>
      </c>
      <c r="H8">
        <v>0.12</v>
      </c>
      <c r="I8">
        <v>258</v>
      </c>
      <c r="J8">
        <v>141.81</v>
      </c>
      <c r="K8">
        <v>47.83</v>
      </c>
      <c r="L8">
        <v>1</v>
      </c>
      <c r="M8">
        <v>256</v>
      </c>
      <c r="N8">
        <v>22.98</v>
      </c>
      <c r="O8">
        <v>17723.39</v>
      </c>
      <c r="P8">
        <v>353.03</v>
      </c>
      <c r="Q8">
        <v>10034.26</v>
      </c>
      <c r="R8">
        <v>593.51</v>
      </c>
      <c r="S8">
        <v>167.94</v>
      </c>
      <c r="T8">
        <v>212179.64</v>
      </c>
      <c r="U8">
        <v>0.28000000000000003</v>
      </c>
      <c r="V8">
        <v>0.65</v>
      </c>
      <c r="W8">
        <v>0.69</v>
      </c>
      <c r="X8">
        <v>12.51</v>
      </c>
      <c r="Y8">
        <v>2</v>
      </c>
      <c r="Z8">
        <v>10</v>
      </c>
    </row>
    <row r="9" spans="1:26" x14ac:dyDescent="0.25">
      <c r="A9">
        <v>1</v>
      </c>
      <c r="B9">
        <v>70</v>
      </c>
      <c r="C9" t="s">
        <v>34</v>
      </c>
      <c r="D9">
        <v>2.7008999999999999</v>
      </c>
      <c r="E9">
        <v>37.020000000000003</v>
      </c>
      <c r="F9">
        <v>30.61</v>
      </c>
      <c r="G9">
        <v>12.67</v>
      </c>
      <c r="H9">
        <v>0.25</v>
      </c>
      <c r="I9">
        <v>145</v>
      </c>
      <c r="J9">
        <v>143.16999999999999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260.67</v>
      </c>
      <c r="Q9">
        <v>10033.530000000001</v>
      </c>
      <c r="R9">
        <v>390.32</v>
      </c>
      <c r="S9">
        <v>167.94</v>
      </c>
      <c r="T9">
        <v>111149.02</v>
      </c>
      <c r="U9">
        <v>0.43</v>
      </c>
      <c r="V9">
        <v>0.77</v>
      </c>
      <c r="W9">
        <v>0.7</v>
      </c>
      <c r="X9">
        <v>6.76</v>
      </c>
      <c r="Y9">
        <v>2</v>
      </c>
      <c r="Z9">
        <v>10</v>
      </c>
    </row>
    <row r="10" spans="1:26" x14ac:dyDescent="0.25">
      <c r="A10">
        <v>0</v>
      </c>
      <c r="B10">
        <v>90</v>
      </c>
      <c r="C10" t="s">
        <v>34</v>
      </c>
      <c r="D10">
        <v>1.6949000000000001</v>
      </c>
      <c r="E10">
        <v>59</v>
      </c>
      <c r="F10">
        <v>43</v>
      </c>
      <c r="G10">
        <v>6.75</v>
      </c>
      <c r="H10">
        <v>0.1</v>
      </c>
      <c r="I10">
        <v>382</v>
      </c>
      <c r="J10">
        <v>176.73</v>
      </c>
      <c r="K10">
        <v>52.44</v>
      </c>
      <c r="L10">
        <v>1</v>
      </c>
      <c r="M10">
        <v>380</v>
      </c>
      <c r="N10">
        <v>33.29</v>
      </c>
      <c r="O10">
        <v>22031.19</v>
      </c>
      <c r="P10">
        <v>519.38</v>
      </c>
      <c r="Q10">
        <v>10037.82</v>
      </c>
      <c r="R10">
        <v>819.49</v>
      </c>
      <c r="S10">
        <v>167.94</v>
      </c>
      <c r="T10">
        <v>324549.65000000002</v>
      </c>
      <c r="U10">
        <v>0.2</v>
      </c>
      <c r="V10">
        <v>0.55000000000000004</v>
      </c>
      <c r="W10">
        <v>0.89</v>
      </c>
      <c r="X10">
        <v>19.13</v>
      </c>
      <c r="Y10">
        <v>2</v>
      </c>
      <c r="Z10">
        <v>10</v>
      </c>
    </row>
    <row r="11" spans="1:26" x14ac:dyDescent="0.25">
      <c r="A11">
        <v>1</v>
      </c>
      <c r="B11">
        <v>90</v>
      </c>
      <c r="C11" t="s">
        <v>34</v>
      </c>
      <c r="D11">
        <v>2.8098999999999998</v>
      </c>
      <c r="E11">
        <v>35.590000000000003</v>
      </c>
      <c r="F11">
        <v>29.11</v>
      </c>
      <c r="G11">
        <v>15.32</v>
      </c>
      <c r="H11">
        <v>0.2</v>
      </c>
      <c r="I11">
        <v>114</v>
      </c>
      <c r="J11">
        <v>178.21</v>
      </c>
      <c r="K11">
        <v>52.44</v>
      </c>
      <c r="L11">
        <v>2</v>
      </c>
      <c r="M11">
        <v>10</v>
      </c>
      <c r="N11">
        <v>33.770000000000003</v>
      </c>
      <c r="O11">
        <v>22213.89</v>
      </c>
      <c r="P11">
        <v>282.2</v>
      </c>
      <c r="Q11">
        <v>10032.549999999999</v>
      </c>
      <c r="R11">
        <v>341.55</v>
      </c>
      <c r="S11">
        <v>167.94</v>
      </c>
      <c r="T11">
        <v>86918.37</v>
      </c>
      <c r="U11">
        <v>0.49</v>
      </c>
      <c r="V11">
        <v>0.81</v>
      </c>
      <c r="W11">
        <v>0.6</v>
      </c>
      <c r="X11">
        <v>5.26</v>
      </c>
      <c r="Y11">
        <v>2</v>
      </c>
      <c r="Z11">
        <v>10</v>
      </c>
    </row>
    <row r="12" spans="1:26" x14ac:dyDescent="0.25">
      <c r="A12">
        <v>2</v>
      </c>
      <c r="B12">
        <v>90</v>
      </c>
      <c r="C12" t="s">
        <v>34</v>
      </c>
      <c r="D12">
        <v>2.8157000000000001</v>
      </c>
      <c r="E12">
        <v>35.520000000000003</v>
      </c>
      <c r="F12">
        <v>29.08</v>
      </c>
      <c r="G12">
        <v>15.44</v>
      </c>
      <c r="H12">
        <v>0.3</v>
      </c>
      <c r="I12">
        <v>113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283.63</v>
      </c>
      <c r="Q12">
        <v>10032.66</v>
      </c>
      <c r="R12">
        <v>339.95</v>
      </c>
      <c r="S12">
        <v>167.94</v>
      </c>
      <c r="T12">
        <v>86119.92</v>
      </c>
      <c r="U12">
        <v>0.49</v>
      </c>
      <c r="V12">
        <v>0.81</v>
      </c>
      <c r="W12">
        <v>0.61</v>
      </c>
      <c r="X12">
        <v>5.23</v>
      </c>
      <c r="Y12">
        <v>2</v>
      </c>
      <c r="Z12">
        <v>10</v>
      </c>
    </row>
    <row r="13" spans="1:26" x14ac:dyDescent="0.25">
      <c r="A13">
        <v>0</v>
      </c>
      <c r="B13">
        <v>10</v>
      </c>
      <c r="C13" t="s">
        <v>34</v>
      </c>
      <c r="D13">
        <v>1.1998</v>
      </c>
      <c r="E13">
        <v>83.35</v>
      </c>
      <c r="F13">
        <v>70.59</v>
      </c>
      <c r="G13">
        <v>4.24</v>
      </c>
      <c r="H13">
        <v>0.64</v>
      </c>
      <c r="I13">
        <v>1000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203.28</v>
      </c>
      <c r="Q13">
        <v>10057.620000000001</v>
      </c>
      <c r="R13">
        <v>1703.3</v>
      </c>
      <c r="S13">
        <v>167.94</v>
      </c>
      <c r="T13">
        <v>763360.46</v>
      </c>
      <c r="U13">
        <v>0.1</v>
      </c>
      <c r="V13">
        <v>0.34</v>
      </c>
      <c r="W13">
        <v>3.21</v>
      </c>
      <c r="X13">
        <v>46.69</v>
      </c>
      <c r="Y13">
        <v>2</v>
      </c>
      <c r="Z13">
        <v>10</v>
      </c>
    </row>
    <row r="14" spans="1:26" x14ac:dyDescent="0.25">
      <c r="A14">
        <v>0</v>
      </c>
      <c r="B14">
        <v>45</v>
      </c>
      <c r="C14" t="s">
        <v>34</v>
      </c>
      <c r="D14">
        <v>2.4409999999999998</v>
      </c>
      <c r="E14">
        <v>40.97</v>
      </c>
      <c r="F14">
        <v>34.35</v>
      </c>
      <c r="G14">
        <v>9.16</v>
      </c>
      <c r="H14">
        <v>0.18</v>
      </c>
      <c r="I14">
        <v>225</v>
      </c>
      <c r="J14">
        <v>98.71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236.76</v>
      </c>
      <c r="Q14">
        <v>10036</v>
      </c>
      <c r="R14">
        <v>513.48</v>
      </c>
      <c r="S14">
        <v>167.94</v>
      </c>
      <c r="T14">
        <v>172328.74</v>
      </c>
      <c r="U14">
        <v>0.33</v>
      </c>
      <c r="V14">
        <v>0.69</v>
      </c>
      <c r="W14">
        <v>0.93</v>
      </c>
      <c r="X14">
        <v>10.5</v>
      </c>
      <c r="Y14">
        <v>2</v>
      </c>
      <c r="Z14">
        <v>10</v>
      </c>
    </row>
    <row r="15" spans="1:26" x14ac:dyDescent="0.25">
      <c r="A15">
        <v>1</v>
      </c>
      <c r="B15">
        <v>45</v>
      </c>
      <c r="C15" t="s">
        <v>34</v>
      </c>
      <c r="D15">
        <v>2.4466000000000001</v>
      </c>
      <c r="E15">
        <v>40.869999999999997</v>
      </c>
      <c r="F15">
        <v>34.28</v>
      </c>
      <c r="G15">
        <v>9.18</v>
      </c>
      <c r="H15">
        <v>0.35</v>
      </c>
      <c r="I15">
        <v>224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238.84</v>
      </c>
      <c r="Q15">
        <v>10036</v>
      </c>
      <c r="R15">
        <v>510.89</v>
      </c>
      <c r="S15">
        <v>167.94</v>
      </c>
      <c r="T15">
        <v>171037.65</v>
      </c>
      <c r="U15">
        <v>0.33</v>
      </c>
      <c r="V15">
        <v>0.69</v>
      </c>
      <c r="W15">
        <v>0.93</v>
      </c>
      <c r="X15">
        <v>10.42</v>
      </c>
      <c r="Y15">
        <v>2</v>
      </c>
      <c r="Z15">
        <v>10</v>
      </c>
    </row>
    <row r="16" spans="1:26" x14ac:dyDescent="0.25">
      <c r="A16">
        <v>0</v>
      </c>
      <c r="B16">
        <v>60</v>
      </c>
      <c r="C16" t="s">
        <v>34</v>
      </c>
      <c r="D16">
        <v>2.4415</v>
      </c>
      <c r="E16">
        <v>40.96</v>
      </c>
      <c r="F16">
        <v>33.61</v>
      </c>
      <c r="G16">
        <v>9.89</v>
      </c>
      <c r="H16">
        <v>0.14000000000000001</v>
      </c>
      <c r="I16">
        <v>204</v>
      </c>
      <c r="J16">
        <v>124.63</v>
      </c>
      <c r="K16">
        <v>45</v>
      </c>
      <c r="L16">
        <v>1</v>
      </c>
      <c r="M16">
        <v>155</v>
      </c>
      <c r="N16">
        <v>18.64</v>
      </c>
      <c r="O16">
        <v>15605.44</v>
      </c>
      <c r="P16">
        <v>277.86</v>
      </c>
      <c r="Q16">
        <v>10034.48</v>
      </c>
      <c r="R16">
        <v>497.06</v>
      </c>
      <c r="S16">
        <v>167.94</v>
      </c>
      <c r="T16">
        <v>164223.71</v>
      </c>
      <c r="U16">
        <v>0.34</v>
      </c>
      <c r="V16">
        <v>0.7</v>
      </c>
      <c r="W16">
        <v>0.67</v>
      </c>
      <c r="X16">
        <v>9.76</v>
      </c>
      <c r="Y16">
        <v>2</v>
      </c>
      <c r="Z16">
        <v>10</v>
      </c>
    </row>
    <row r="17" spans="1:26" x14ac:dyDescent="0.25">
      <c r="A17">
        <v>1</v>
      </c>
      <c r="B17">
        <v>60</v>
      </c>
      <c r="C17" t="s">
        <v>34</v>
      </c>
      <c r="D17">
        <v>2.621</v>
      </c>
      <c r="E17">
        <v>38.15</v>
      </c>
      <c r="F17">
        <v>31.7</v>
      </c>
      <c r="G17">
        <v>11.26</v>
      </c>
      <c r="H17">
        <v>0.28000000000000003</v>
      </c>
      <c r="I17">
        <v>169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251.34</v>
      </c>
      <c r="Q17">
        <v>10035.75</v>
      </c>
      <c r="R17">
        <v>426.11</v>
      </c>
      <c r="S17">
        <v>167.94</v>
      </c>
      <c r="T17">
        <v>128922.32</v>
      </c>
      <c r="U17">
        <v>0.39</v>
      </c>
      <c r="V17">
        <v>0.75</v>
      </c>
      <c r="W17">
        <v>0.77</v>
      </c>
      <c r="X17">
        <v>7.85</v>
      </c>
      <c r="Y17">
        <v>2</v>
      </c>
      <c r="Z17">
        <v>10</v>
      </c>
    </row>
    <row r="18" spans="1:26" x14ac:dyDescent="0.25">
      <c r="A18">
        <v>0</v>
      </c>
      <c r="B18">
        <v>80</v>
      </c>
      <c r="C18" t="s">
        <v>34</v>
      </c>
      <c r="D18">
        <v>1.9180999999999999</v>
      </c>
      <c r="E18">
        <v>52.13</v>
      </c>
      <c r="F18">
        <v>39.56</v>
      </c>
      <c r="G18">
        <v>7.46</v>
      </c>
      <c r="H18">
        <v>0.11</v>
      </c>
      <c r="I18">
        <v>318</v>
      </c>
      <c r="J18">
        <v>159.12</v>
      </c>
      <c r="K18">
        <v>50.28</v>
      </c>
      <c r="L18">
        <v>1</v>
      </c>
      <c r="M18">
        <v>316</v>
      </c>
      <c r="N18">
        <v>27.84</v>
      </c>
      <c r="O18">
        <v>19859.16</v>
      </c>
      <c r="P18">
        <v>433.57</v>
      </c>
      <c r="Q18">
        <v>10036.02</v>
      </c>
      <c r="R18">
        <v>702.62</v>
      </c>
      <c r="S18">
        <v>167.94</v>
      </c>
      <c r="T18">
        <v>266434.02</v>
      </c>
      <c r="U18">
        <v>0.24</v>
      </c>
      <c r="V18">
        <v>0.6</v>
      </c>
      <c r="W18">
        <v>0.78</v>
      </c>
      <c r="X18">
        <v>15.7</v>
      </c>
      <c r="Y18">
        <v>2</v>
      </c>
      <c r="Z18">
        <v>10</v>
      </c>
    </row>
    <row r="19" spans="1:26" x14ac:dyDescent="0.25">
      <c r="A19">
        <v>1</v>
      </c>
      <c r="B19">
        <v>80</v>
      </c>
      <c r="C19" t="s">
        <v>34</v>
      </c>
      <c r="D19">
        <v>2.7642000000000002</v>
      </c>
      <c r="E19">
        <v>36.18</v>
      </c>
      <c r="F19">
        <v>29.76</v>
      </c>
      <c r="G19">
        <v>14.06</v>
      </c>
      <c r="H19">
        <v>0.22</v>
      </c>
      <c r="I19">
        <v>127</v>
      </c>
      <c r="J19">
        <v>160.54</v>
      </c>
      <c r="K19">
        <v>50.28</v>
      </c>
      <c r="L19">
        <v>2</v>
      </c>
      <c r="M19">
        <v>0</v>
      </c>
      <c r="N19">
        <v>28.26</v>
      </c>
      <c r="O19">
        <v>20034.400000000001</v>
      </c>
      <c r="P19">
        <v>270.73</v>
      </c>
      <c r="Q19">
        <v>10033.61</v>
      </c>
      <c r="R19">
        <v>362.61</v>
      </c>
      <c r="S19">
        <v>167.94</v>
      </c>
      <c r="T19">
        <v>97382.29</v>
      </c>
      <c r="U19">
        <v>0.46</v>
      </c>
      <c r="V19">
        <v>0.79</v>
      </c>
      <c r="W19">
        <v>0.64</v>
      </c>
      <c r="X19">
        <v>5.91</v>
      </c>
      <c r="Y19">
        <v>2</v>
      </c>
      <c r="Z19">
        <v>10</v>
      </c>
    </row>
    <row r="20" spans="1:26" x14ac:dyDescent="0.25">
      <c r="A20">
        <v>0</v>
      </c>
      <c r="B20">
        <v>35</v>
      </c>
      <c r="C20" t="s">
        <v>34</v>
      </c>
      <c r="D20">
        <v>2.2652999999999999</v>
      </c>
      <c r="E20">
        <v>44.14</v>
      </c>
      <c r="F20">
        <v>37.29</v>
      </c>
      <c r="G20">
        <v>7.77</v>
      </c>
      <c r="H20">
        <v>0.22</v>
      </c>
      <c r="I20">
        <v>288</v>
      </c>
      <c r="J20">
        <v>80.84</v>
      </c>
      <c r="K20">
        <v>35.1</v>
      </c>
      <c r="L20">
        <v>1</v>
      </c>
      <c r="M20">
        <v>0</v>
      </c>
      <c r="N20">
        <v>9.74</v>
      </c>
      <c r="O20">
        <v>10204.209999999999</v>
      </c>
      <c r="P20">
        <v>228.85</v>
      </c>
      <c r="Q20">
        <v>10037.129999999999</v>
      </c>
      <c r="R20">
        <v>609.94000000000005</v>
      </c>
      <c r="S20">
        <v>167.94</v>
      </c>
      <c r="T20">
        <v>220241.81</v>
      </c>
      <c r="U20">
        <v>0.28000000000000003</v>
      </c>
      <c r="V20">
        <v>0.63</v>
      </c>
      <c r="W20">
        <v>1.1200000000000001</v>
      </c>
      <c r="X20">
        <v>13.43</v>
      </c>
      <c r="Y20">
        <v>2</v>
      </c>
      <c r="Z20">
        <v>10</v>
      </c>
    </row>
    <row r="21" spans="1:26" x14ac:dyDescent="0.25">
      <c r="A21">
        <v>0</v>
      </c>
      <c r="B21">
        <v>50</v>
      </c>
      <c r="C21" t="s">
        <v>34</v>
      </c>
      <c r="D21">
        <v>2.5085000000000002</v>
      </c>
      <c r="E21">
        <v>39.86</v>
      </c>
      <c r="F21">
        <v>33.32</v>
      </c>
      <c r="G21">
        <v>9.85</v>
      </c>
      <c r="H21">
        <v>0.16</v>
      </c>
      <c r="I21">
        <v>203</v>
      </c>
      <c r="J21">
        <v>107.41</v>
      </c>
      <c r="K21">
        <v>41.65</v>
      </c>
      <c r="L21">
        <v>1</v>
      </c>
      <c r="M21">
        <v>9</v>
      </c>
      <c r="N21">
        <v>14.77</v>
      </c>
      <c r="O21">
        <v>13481.73</v>
      </c>
      <c r="P21">
        <v>240.69</v>
      </c>
      <c r="Q21">
        <v>10036.64</v>
      </c>
      <c r="R21">
        <v>479.72</v>
      </c>
      <c r="S21">
        <v>167.94</v>
      </c>
      <c r="T21">
        <v>155556.5</v>
      </c>
      <c r="U21">
        <v>0.35</v>
      </c>
      <c r="V21">
        <v>0.71</v>
      </c>
      <c r="W21">
        <v>0.86</v>
      </c>
      <c r="X21">
        <v>9.4600000000000009</v>
      </c>
      <c r="Y21">
        <v>2</v>
      </c>
      <c r="Z21">
        <v>10</v>
      </c>
    </row>
    <row r="22" spans="1:26" x14ac:dyDescent="0.25">
      <c r="A22">
        <v>1</v>
      </c>
      <c r="B22">
        <v>50</v>
      </c>
      <c r="C22" t="s">
        <v>34</v>
      </c>
      <c r="D22">
        <v>2.5133999999999999</v>
      </c>
      <c r="E22">
        <v>39.79</v>
      </c>
      <c r="F22">
        <v>33.26</v>
      </c>
      <c r="G22">
        <v>9.8800000000000008</v>
      </c>
      <c r="H22">
        <v>0.32</v>
      </c>
      <c r="I22">
        <v>202</v>
      </c>
      <c r="J22">
        <v>108.68</v>
      </c>
      <c r="K22">
        <v>41.65</v>
      </c>
      <c r="L22">
        <v>2</v>
      </c>
      <c r="M22">
        <v>0</v>
      </c>
      <c r="N22">
        <v>15.03</v>
      </c>
      <c r="O22">
        <v>13638.32</v>
      </c>
      <c r="P22">
        <v>242.61</v>
      </c>
      <c r="Q22">
        <v>10036.74</v>
      </c>
      <c r="R22">
        <v>477.51</v>
      </c>
      <c r="S22">
        <v>167.94</v>
      </c>
      <c r="T22">
        <v>154458.10999999999</v>
      </c>
      <c r="U22">
        <v>0.35</v>
      </c>
      <c r="V22">
        <v>0.71</v>
      </c>
      <c r="W22">
        <v>0.86</v>
      </c>
      <c r="X22">
        <v>9.4</v>
      </c>
      <c r="Y22">
        <v>2</v>
      </c>
      <c r="Z22">
        <v>10</v>
      </c>
    </row>
    <row r="23" spans="1:26" x14ac:dyDescent="0.25">
      <c r="A23">
        <v>0</v>
      </c>
      <c r="B23">
        <v>25</v>
      </c>
      <c r="C23" t="s">
        <v>34</v>
      </c>
      <c r="D23">
        <v>2.0002</v>
      </c>
      <c r="E23">
        <v>49.99</v>
      </c>
      <c r="F23">
        <v>42.61</v>
      </c>
      <c r="G23">
        <v>6.36</v>
      </c>
      <c r="H23">
        <v>0.28000000000000003</v>
      </c>
      <c r="I23">
        <v>402</v>
      </c>
      <c r="J23">
        <v>61.76</v>
      </c>
      <c r="K23">
        <v>28.92</v>
      </c>
      <c r="L23">
        <v>1</v>
      </c>
      <c r="M23">
        <v>0</v>
      </c>
      <c r="N23">
        <v>6.84</v>
      </c>
      <c r="O23">
        <v>7851.41</v>
      </c>
      <c r="P23">
        <v>222.65</v>
      </c>
      <c r="Q23">
        <v>10041.35</v>
      </c>
      <c r="R23">
        <v>784.64</v>
      </c>
      <c r="S23">
        <v>167.94</v>
      </c>
      <c r="T23">
        <v>307019.84000000003</v>
      </c>
      <c r="U23">
        <v>0.21</v>
      </c>
      <c r="V23">
        <v>0.55000000000000004</v>
      </c>
      <c r="W23">
        <v>1.45</v>
      </c>
      <c r="X23">
        <v>18.75</v>
      </c>
      <c r="Y23">
        <v>2</v>
      </c>
      <c r="Z23">
        <v>10</v>
      </c>
    </row>
    <row r="24" spans="1:26" x14ac:dyDescent="0.25">
      <c r="A24">
        <v>0</v>
      </c>
      <c r="B24">
        <v>85</v>
      </c>
      <c r="C24" t="s">
        <v>34</v>
      </c>
      <c r="D24">
        <v>1.8098000000000001</v>
      </c>
      <c r="E24">
        <v>55.25</v>
      </c>
      <c r="F24">
        <v>41.09</v>
      </c>
      <c r="G24">
        <v>7.08</v>
      </c>
      <c r="H24">
        <v>0.11</v>
      </c>
      <c r="I24">
        <v>348</v>
      </c>
      <c r="J24">
        <v>167.88</v>
      </c>
      <c r="K24">
        <v>51.39</v>
      </c>
      <c r="L24">
        <v>1</v>
      </c>
      <c r="M24">
        <v>346</v>
      </c>
      <c r="N24">
        <v>30.49</v>
      </c>
      <c r="O24">
        <v>20939.59</v>
      </c>
      <c r="P24">
        <v>473.78</v>
      </c>
      <c r="Q24">
        <v>10036.629999999999</v>
      </c>
      <c r="R24">
        <v>754.5</v>
      </c>
      <c r="S24">
        <v>167.94</v>
      </c>
      <c r="T24">
        <v>292223.02</v>
      </c>
      <c r="U24">
        <v>0.22</v>
      </c>
      <c r="V24">
        <v>0.57999999999999996</v>
      </c>
      <c r="W24">
        <v>0.83</v>
      </c>
      <c r="X24">
        <v>17.23</v>
      </c>
      <c r="Y24">
        <v>2</v>
      </c>
      <c r="Z24">
        <v>10</v>
      </c>
    </row>
    <row r="25" spans="1:26" x14ac:dyDescent="0.25">
      <c r="A25">
        <v>1</v>
      </c>
      <c r="B25">
        <v>85</v>
      </c>
      <c r="C25" t="s">
        <v>34</v>
      </c>
      <c r="D25">
        <v>2.7898000000000001</v>
      </c>
      <c r="E25">
        <v>35.840000000000003</v>
      </c>
      <c r="F25">
        <v>29.41</v>
      </c>
      <c r="G25">
        <v>14.7</v>
      </c>
      <c r="H25">
        <v>0.21</v>
      </c>
      <c r="I25">
        <v>120</v>
      </c>
      <c r="J25">
        <v>169.33</v>
      </c>
      <c r="K25">
        <v>51.39</v>
      </c>
      <c r="L25">
        <v>2</v>
      </c>
      <c r="M25">
        <v>1</v>
      </c>
      <c r="N25">
        <v>30.94</v>
      </c>
      <c r="O25">
        <v>21118.46</v>
      </c>
      <c r="P25">
        <v>276.13</v>
      </c>
      <c r="Q25">
        <v>10033.19</v>
      </c>
      <c r="R25">
        <v>350.8</v>
      </c>
      <c r="S25">
        <v>167.94</v>
      </c>
      <c r="T25">
        <v>91510.56</v>
      </c>
      <c r="U25">
        <v>0.48</v>
      </c>
      <c r="V25">
        <v>0.8</v>
      </c>
      <c r="W25">
        <v>0.63</v>
      </c>
      <c r="X25">
        <v>5.56</v>
      </c>
      <c r="Y25">
        <v>2</v>
      </c>
      <c r="Z25">
        <v>10</v>
      </c>
    </row>
    <row r="26" spans="1:26" x14ac:dyDescent="0.25">
      <c r="A26">
        <v>2</v>
      </c>
      <c r="B26">
        <v>85</v>
      </c>
      <c r="C26" t="s">
        <v>34</v>
      </c>
      <c r="D26">
        <v>2.7980999999999998</v>
      </c>
      <c r="E26">
        <v>35.74</v>
      </c>
      <c r="F26">
        <v>29.33</v>
      </c>
      <c r="G26">
        <v>14.79</v>
      </c>
      <c r="H26">
        <v>0.31</v>
      </c>
      <c r="I26">
        <v>119</v>
      </c>
      <c r="J26">
        <v>170.79</v>
      </c>
      <c r="K26">
        <v>51.39</v>
      </c>
      <c r="L26">
        <v>3</v>
      </c>
      <c r="M26">
        <v>0</v>
      </c>
      <c r="N26">
        <v>31.4</v>
      </c>
      <c r="O26">
        <v>21297.94</v>
      </c>
      <c r="P26">
        <v>277.29000000000002</v>
      </c>
      <c r="Q26">
        <v>10033.19</v>
      </c>
      <c r="R26">
        <v>348.28</v>
      </c>
      <c r="S26">
        <v>167.94</v>
      </c>
      <c r="T26">
        <v>90255.039999999994</v>
      </c>
      <c r="U26">
        <v>0.48</v>
      </c>
      <c r="V26">
        <v>0.81</v>
      </c>
      <c r="W26">
        <v>0.63</v>
      </c>
      <c r="X26">
        <v>5.48</v>
      </c>
      <c r="Y26">
        <v>2</v>
      </c>
      <c r="Z26">
        <v>10</v>
      </c>
    </row>
    <row r="27" spans="1:26" x14ac:dyDescent="0.25">
      <c r="A27">
        <v>0</v>
      </c>
      <c r="B27">
        <v>20</v>
      </c>
      <c r="C27" t="s">
        <v>34</v>
      </c>
      <c r="D27">
        <v>1.8122</v>
      </c>
      <c r="E27">
        <v>55.18</v>
      </c>
      <c r="F27">
        <v>47.3</v>
      </c>
      <c r="G27">
        <v>5.65</v>
      </c>
      <c r="H27">
        <v>0.34</v>
      </c>
      <c r="I27">
        <v>502</v>
      </c>
      <c r="J27">
        <v>51.33</v>
      </c>
      <c r="K27">
        <v>24.83</v>
      </c>
      <c r="L27">
        <v>1</v>
      </c>
      <c r="M27">
        <v>0</v>
      </c>
      <c r="N27">
        <v>5.51</v>
      </c>
      <c r="O27">
        <v>6564.78</v>
      </c>
      <c r="P27">
        <v>219.92</v>
      </c>
      <c r="Q27">
        <v>10040.39</v>
      </c>
      <c r="R27">
        <v>939.09</v>
      </c>
      <c r="S27">
        <v>167.94</v>
      </c>
      <c r="T27">
        <v>383745.67</v>
      </c>
      <c r="U27">
        <v>0.18</v>
      </c>
      <c r="V27">
        <v>0.5</v>
      </c>
      <c r="W27">
        <v>1.74</v>
      </c>
      <c r="X27">
        <v>23.43</v>
      </c>
      <c r="Y27">
        <v>2</v>
      </c>
      <c r="Z27">
        <v>10</v>
      </c>
    </row>
    <row r="28" spans="1:26" x14ac:dyDescent="0.25">
      <c r="A28">
        <v>0</v>
      </c>
      <c r="B28">
        <v>65</v>
      </c>
      <c r="C28" t="s">
        <v>34</v>
      </c>
      <c r="D28">
        <v>2.3047</v>
      </c>
      <c r="E28">
        <v>43.39</v>
      </c>
      <c r="F28">
        <v>34.950000000000003</v>
      </c>
      <c r="G28">
        <v>9.1199999999999992</v>
      </c>
      <c r="H28">
        <v>0.13</v>
      </c>
      <c r="I28">
        <v>230</v>
      </c>
      <c r="J28">
        <v>133.21</v>
      </c>
      <c r="K28">
        <v>46.47</v>
      </c>
      <c r="L28">
        <v>1</v>
      </c>
      <c r="M28">
        <v>226</v>
      </c>
      <c r="N28">
        <v>20.75</v>
      </c>
      <c r="O28">
        <v>16663.419999999998</v>
      </c>
      <c r="P28">
        <v>314.93</v>
      </c>
      <c r="Q28">
        <v>10034.61</v>
      </c>
      <c r="R28">
        <v>545.41999999999996</v>
      </c>
      <c r="S28">
        <v>167.94</v>
      </c>
      <c r="T28">
        <v>188270.4</v>
      </c>
      <c r="U28">
        <v>0.31</v>
      </c>
      <c r="V28">
        <v>0.68</v>
      </c>
      <c r="W28">
        <v>0.64</v>
      </c>
      <c r="X28">
        <v>11.09</v>
      </c>
      <c r="Y28">
        <v>2</v>
      </c>
      <c r="Z28">
        <v>10</v>
      </c>
    </row>
    <row r="29" spans="1:26" x14ac:dyDescent="0.25">
      <c r="A29">
        <v>1</v>
      </c>
      <c r="B29">
        <v>65</v>
      </c>
      <c r="C29" t="s">
        <v>34</v>
      </c>
      <c r="D29">
        <v>2.6629</v>
      </c>
      <c r="E29">
        <v>37.549999999999997</v>
      </c>
      <c r="F29">
        <v>31.13</v>
      </c>
      <c r="G29">
        <v>11.97</v>
      </c>
      <c r="H29">
        <v>0.26</v>
      </c>
      <c r="I29">
        <v>156</v>
      </c>
      <c r="J29">
        <v>134.55000000000001</v>
      </c>
      <c r="K29">
        <v>46.47</v>
      </c>
      <c r="L29">
        <v>2</v>
      </c>
      <c r="M29">
        <v>0</v>
      </c>
      <c r="N29">
        <v>21.09</v>
      </c>
      <c r="O29">
        <v>16828.84</v>
      </c>
      <c r="P29">
        <v>256.18</v>
      </c>
      <c r="Q29">
        <v>10034.030000000001</v>
      </c>
      <c r="R29">
        <v>407.4</v>
      </c>
      <c r="S29">
        <v>167.94</v>
      </c>
      <c r="T29">
        <v>119632.79</v>
      </c>
      <c r="U29">
        <v>0.41</v>
      </c>
      <c r="V29">
        <v>0.76</v>
      </c>
      <c r="W29">
        <v>0.73</v>
      </c>
      <c r="X29">
        <v>7.27</v>
      </c>
      <c r="Y29">
        <v>2</v>
      </c>
      <c r="Z29">
        <v>10</v>
      </c>
    </row>
    <row r="30" spans="1:26" x14ac:dyDescent="0.25">
      <c r="A30">
        <v>0</v>
      </c>
      <c r="B30">
        <v>75</v>
      </c>
      <c r="C30" t="s">
        <v>34</v>
      </c>
      <c r="D30">
        <v>2.0392000000000001</v>
      </c>
      <c r="E30">
        <v>49.04</v>
      </c>
      <c r="F30">
        <v>37.96</v>
      </c>
      <c r="G30">
        <v>7.91</v>
      </c>
      <c r="H30">
        <v>0.12</v>
      </c>
      <c r="I30">
        <v>288</v>
      </c>
      <c r="J30">
        <v>150.44</v>
      </c>
      <c r="K30">
        <v>49.1</v>
      </c>
      <c r="L30">
        <v>1</v>
      </c>
      <c r="M30">
        <v>286</v>
      </c>
      <c r="N30">
        <v>25.34</v>
      </c>
      <c r="O30">
        <v>18787.759999999998</v>
      </c>
      <c r="P30">
        <v>393.36</v>
      </c>
      <c r="Q30">
        <v>10035.950000000001</v>
      </c>
      <c r="R30">
        <v>647.96</v>
      </c>
      <c r="S30">
        <v>167.94</v>
      </c>
      <c r="T30">
        <v>239250.66</v>
      </c>
      <c r="U30">
        <v>0.26</v>
      </c>
      <c r="V30">
        <v>0.62</v>
      </c>
      <c r="W30">
        <v>0.73</v>
      </c>
      <c r="X30">
        <v>14.11</v>
      </c>
      <c r="Y30">
        <v>2</v>
      </c>
      <c r="Z30">
        <v>10</v>
      </c>
    </row>
    <row r="31" spans="1:26" x14ac:dyDescent="0.25">
      <c r="A31">
        <v>1</v>
      </c>
      <c r="B31">
        <v>75</v>
      </c>
      <c r="C31" t="s">
        <v>34</v>
      </c>
      <c r="D31">
        <v>2.7374999999999998</v>
      </c>
      <c r="E31">
        <v>36.53</v>
      </c>
      <c r="F31">
        <v>30.13</v>
      </c>
      <c r="G31">
        <v>13.39</v>
      </c>
      <c r="H31">
        <v>0.23</v>
      </c>
      <c r="I31">
        <v>135</v>
      </c>
      <c r="J31">
        <v>151.83000000000001</v>
      </c>
      <c r="K31">
        <v>49.1</v>
      </c>
      <c r="L31">
        <v>2</v>
      </c>
      <c r="M31">
        <v>0</v>
      </c>
      <c r="N31">
        <v>25.73</v>
      </c>
      <c r="O31">
        <v>18959.54</v>
      </c>
      <c r="P31">
        <v>265.49</v>
      </c>
      <c r="Q31">
        <v>10033.36</v>
      </c>
      <c r="R31">
        <v>374.46</v>
      </c>
      <c r="S31">
        <v>167.94</v>
      </c>
      <c r="T31">
        <v>103268.47</v>
      </c>
      <c r="U31">
        <v>0.45</v>
      </c>
      <c r="V31">
        <v>0.78</v>
      </c>
      <c r="W31">
        <v>0.67</v>
      </c>
      <c r="X31">
        <v>6.28</v>
      </c>
      <c r="Y31">
        <v>2</v>
      </c>
      <c r="Z31">
        <v>10</v>
      </c>
    </row>
    <row r="32" spans="1:26" x14ac:dyDescent="0.25">
      <c r="A32">
        <v>0</v>
      </c>
      <c r="B32">
        <v>95</v>
      </c>
      <c r="C32" t="s">
        <v>34</v>
      </c>
      <c r="D32">
        <v>1.587</v>
      </c>
      <c r="E32">
        <v>63.01</v>
      </c>
      <c r="F32">
        <v>44.99</v>
      </c>
      <c r="G32">
        <v>6.46</v>
      </c>
      <c r="H32">
        <v>0.1</v>
      </c>
      <c r="I32">
        <v>418</v>
      </c>
      <c r="J32">
        <v>185.69</v>
      </c>
      <c r="K32">
        <v>53.44</v>
      </c>
      <c r="L32">
        <v>1</v>
      </c>
      <c r="M32">
        <v>416</v>
      </c>
      <c r="N32">
        <v>36.26</v>
      </c>
      <c r="O32">
        <v>23136.14</v>
      </c>
      <c r="P32">
        <v>567.13</v>
      </c>
      <c r="Q32">
        <v>10038.64</v>
      </c>
      <c r="R32">
        <v>887.97</v>
      </c>
      <c r="S32">
        <v>167.94</v>
      </c>
      <c r="T32">
        <v>358608.72</v>
      </c>
      <c r="U32">
        <v>0.19</v>
      </c>
      <c r="V32">
        <v>0.53</v>
      </c>
      <c r="W32">
        <v>0.94</v>
      </c>
      <c r="X32">
        <v>21.12</v>
      </c>
      <c r="Y32">
        <v>2</v>
      </c>
      <c r="Z32">
        <v>10</v>
      </c>
    </row>
    <row r="33" spans="1:26" x14ac:dyDescent="0.25">
      <c r="A33">
        <v>1</v>
      </c>
      <c r="B33">
        <v>95</v>
      </c>
      <c r="C33" t="s">
        <v>34</v>
      </c>
      <c r="D33">
        <v>2.82</v>
      </c>
      <c r="E33">
        <v>35.46</v>
      </c>
      <c r="F33">
        <v>28.9</v>
      </c>
      <c r="G33">
        <v>15.76</v>
      </c>
      <c r="H33">
        <v>0.19</v>
      </c>
      <c r="I33">
        <v>110</v>
      </c>
      <c r="J33">
        <v>187.21</v>
      </c>
      <c r="K33">
        <v>53.44</v>
      </c>
      <c r="L33">
        <v>2</v>
      </c>
      <c r="M33">
        <v>36</v>
      </c>
      <c r="N33">
        <v>36.770000000000003</v>
      </c>
      <c r="O33">
        <v>23322.880000000001</v>
      </c>
      <c r="P33">
        <v>290.02999999999997</v>
      </c>
      <c r="Q33">
        <v>10033</v>
      </c>
      <c r="R33">
        <v>335.64</v>
      </c>
      <c r="S33">
        <v>167.94</v>
      </c>
      <c r="T33">
        <v>83979.85</v>
      </c>
      <c r="U33">
        <v>0.5</v>
      </c>
      <c r="V33">
        <v>0.82</v>
      </c>
      <c r="W33">
        <v>0.55000000000000004</v>
      </c>
      <c r="X33">
        <v>5.05</v>
      </c>
      <c r="Y33">
        <v>2</v>
      </c>
      <c r="Z33">
        <v>10</v>
      </c>
    </row>
    <row r="34" spans="1:26" x14ac:dyDescent="0.25">
      <c r="A34">
        <v>2</v>
      </c>
      <c r="B34">
        <v>95</v>
      </c>
      <c r="C34" t="s">
        <v>34</v>
      </c>
      <c r="D34">
        <v>2.8376000000000001</v>
      </c>
      <c r="E34">
        <v>35.24</v>
      </c>
      <c r="F34">
        <v>28.79</v>
      </c>
      <c r="G34">
        <v>16.14</v>
      </c>
      <c r="H34">
        <v>0.28000000000000003</v>
      </c>
      <c r="I34">
        <v>107</v>
      </c>
      <c r="J34">
        <v>188.73</v>
      </c>
      <c r="K34">
        <v>53.44</v>
      </c>
      <c r="L34">
        <v>3</v>
      </c>
      <c r="M34">
        <v>0</v>
      </c>
      <c r="N34">
        <v>37.29</v>
      </c>
      <c r="O34">
        <v>23510.33</v>
      </c>
      <c r="P34">
        <v>288.39999999999998</v>
      </c>
      <c r="Q34">
        <v>10032.049999999999</v>
      </c>
      <c r="R34">
        <v>330.63</v>
      </c>
      <c r="S34">
        <v>167.94</v>
      </c>
      <c r="T34">
        <v>81493.22</v>
      </c>
      <c r="U34">
        <v>0.51</v>
      </c>
      <c r="V34">
        <v>0.82</v>
      </c>
      <c r="W34">
        <v>0.57999999999999996</v>
      </c>
      <c r="X34">
        <v>4.9400000000000004</v>
      </c>
      <c r="Y34">
        <v>2</v>
      </c>
      <c r="Z34">
        <v>10</v>
      </c>
    </row>
    <row r="35" spans="1:26" x14ac:dyDescent="0.25">
      <c r="A35">
        <v>0</v>
      </c>
      <c r="B35">
        <v>55</v>
      </c>
      <c r="C35" t="s">
        <v>34</v>
      </c>
      <c r="D35">
        <v>2.5183</v>
      </c>
      <c r="E35">
        <v>39.71</v>
      </c>
      <c r="F35">
        <v>32.99</v>
      </c>
      <c r="G35">
        <v>10.199999999999999</v>
      </c>
      <c r="H35">
        <v>0.15</v>
      </c>
      <c r="I35">
        <v>194</v>
      </c>
      <c r="J35">
        <v>116.05</v>
      </c>
      <c r="K35">
        <v>43.4</v>
      </c>
      <c r="L35">
        <v>1</v>
      </c>
      <c r="M35">
        <v>66</v>
      </c>
      <c r="N35">
        <v>16.649999999999999</v>
      </c>
      <c r="O35">
        <v>14546.17</v>
      </c>
      <c r="P35">
        <v>252.67</v>
      </c>
      <c r="Q35">
        <v>10035.61</v>
      </c>
      <c r="R35">
        <v>472.04</v>
      </c>
      <c r="S35">
        <v>167.94</v>
      </c>
      <c r="T35">
        <v>151760.47</v>
      </c>
      <c r="U35">
        <v>0.36</v>
      </c>
      <c r="V35">
        <v>0.72</v>
      </c>
      <c r="W35">
        <v>0.75</v>
      </c>
      <c r="X35">
        <v>9.1300000000000008</v>
      </c>
      <c r="Y35">
        <v>2</v>
      </c>
      <c r="Z35">
        <v>10</v>
      </c>
    </row>
    <row r="36" spans="1:26" x14ac:dyDescent="0.25">
      <c r="A36">
        <v>1</v>
      </c>
      <c r="B36">
        <v>55</v>
      </c>
      <c r="C36" t="s">
        <v>34</v>
      </c>
      <c r="D36">
        <v>2.5712999999999999</v>
      </c>
      <c r="E36">
        <v>38.89</v>
      </c>
      <c r="F36">
        <v>32.409999999999997</v>
      </c>
      <c r="G36">
        <v>10.57</v>
      </c>
      <c r="H36">
        <v>0.3</v>
      </c>
      <c r="I36">
        <v>184</v>
      </c>
      <c r="J36">
        <v>117.34</v>
      </c>
      <c r="K36">
        <v>43.4</v>
      </c>
      <c r="L36">
        <v>2</v>
      </c>
      <c r="M36">
        <v>0</v>
      </c>
      <c r="N36">
        <v>16.940000000000001</v>
      </c>
      <c r="O36">
        <v>14705.49</v>
      </c>
      <c r="P36">
        <v>247.08</v>
      </c>
      <c r="Q36">
        <v>10034.82</v>
      </c>
      <c r="R36">
        <v>449.47</v>
      </c>
      <c r="S36">
        <v>167.94</v>
      </c>
      <c r="T36">
        <v>140529.25</v>
      </c>
      <c r="U36">
        <v>0.37</v>
      </c>
      <c r="V36">
        <v>0.73</v>
      </c>
      <c r="W36">
        <v>0.81</v>
      </c>
      <c r="X36">
        <v>8.56</v>
      </c>
      <c r="Y36">
        <v>2</v>
      </c>
      <c r="Z36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41"/>
  <sheetViews>
    <sheetView workbookViewId="0"/>
  </sheetViews>
  <sheetFormatPr defaultRowHeight="15" x14ac:dyDescent="0.25"/>
  <sheetData>
    <row r="1" spans="1:3" x14ac:dyDescent="0.25">
      <c r="A1" t="s">
        <v>35</v>
      </c>
    </row>
    <row r="2" spans="1:3" x14ac:dyDescent="0.25">
      <c r="A2" t="s">
        <v>36</v>
      </c>
    </row>
    <row r="3" spans="1:3" x14ac:dyDescent="0.25">
      <c r="A3" t="s">
        <v>37</v>
      </c>
    </row>
    <row r="6" spans="1:3" x14ac:dyDescent="0.25">
      <c r="A6" t="s">
        <v>38</v>
      </c>
      <c r="B6" t="s">
        <v>39</v>
      </c>
      <c r="C6" t="s">
        <v>40</v>
      </c>
    </row>
    <row r="7" spans="1:3" x14ac:dyDescent="0.25">
      <c r="A7" t="e">
        <f>INDEX(resultados!$A$2:$ZZ$36, 1, MATCH($B$1, resultados!$A$1:$ZZ$1, 0))</f>
        <v>#N/A</v>
      </c>
      <c r="B7" t="e">
        <f>INDEX(resultados!$A$2:$ZZ$36, 1, MATCH($B$2, resultados!$A$1:$ZZ$1, 0))</f>
        <v>#N/A</v>
      </c>
      <c r="C7" t="e">
        <f>INDEX(resultados!$A$2:$ZZ$36, 1, MATCH($B$3, resultados!$A$1:$ZZ$1, 0))</f>
        <v>#N/A</v>
      </c>
    </row>
    <row r="8" spans="1:3" x14ac:dyDescent="0.25">
      <c r="A8" t="e">
        <f>INDEX(resultados!$A$2:$ZZ$36, 2, MATCH($B$1, resultados!$A$1:$ZZ$1, 0))</f>
        <v>#N/A</v>
      </c>
      <c r="B8" t="e">
        <f>INDEX(resultados!$A$2:$ZZ$36, 2, MATCH($B$2, resultados!$A$1:$ZZ$1, 0))</f>
        <v>#N/A</v>
      </c>
      <c r="C8" t="e">
        <f>INDEX(resultados!$A$2:$ZZ$36, 2, MATCH($B$3, resultados!$A$1:$ZZ$1, 0))</f>
        <v>#N/A</v>
      </c>
    </row>
    <row r="9" spans="1:3" x14ac:dyDescent="0.25">
      <c r="A9" t="e">
        <f>INDEX(resultados!$A$2:$ZZ$36, 3, MATCH($B$1, resultados!$A$1:$ZZ$1, 0))</f>
        <v>#N/A</v>
      </c>
      <c r="B9" t="e">
        <f>INDEX(resultados!$A$2:$ZZ$36, 3, MATCH($B$2, resultados!$A$1:$ZZ$1, 0))</f>
        <v>#N/A</v>
      </c>
      <c r="C9" t="e">
        <f>INDEX(resultados!$A$2:$ZZ$36, 3, MATCH($B$3, resultados!$A$1:$ZZ$1, 0))</f>
        <v>#N/A</v>
      </c>
    </row>
    <row r="10" spans="1:3" x14ac:dyDescent="0.25">
      <c r="A10" t="e">
        <f>INDEX(resultados!$A$2:$ZZ$36, 4, MATCH($B$1, resultados!$A$1:$ZZ$1, 0))</f>
        <v>#N/A</v>
      </c>
      <c r="B10" t="e">
        <f>INDEX(resultados!$A$2:$ZZ$36, 4, MATCH($B$2, resultados!$A$1:$ZZ$1, 0))</f>
        <v>#N/A</v>
      </c>
      <c r="C10" t="e">
        <f>INDEX(resultados!$A$2:$ZZ$36, 4, MATCH($B$3, resultados!$A$1:$ZZ$1, 0))</f>
        <v>#N/A</v>
      </c>
    </row>
    <row r="11" spans="1:3" x14ac:dyDescent="0.25">
      <c r="A11" t="e">
        <f>INDEX(resultados!$A$2:$ZZ$36, 5, MATCH($B$1, resultados!$A$1:$ZZ$1, 0))</f>
        <v>#N/A</v>
      </c>
      <c r="B11" t="e">
        <f>INDEX(resultados!$A$2:$ZZ$36, 5, MATCH($B$2, resultados!$A$1:$ZZ$1, 0))</f>
        <v>#N/A</v>
      </c>
      <c r="C11" t="e">
        <f>INDEX(resultados!$A$2:$ZZ$36, 5, MATCH($B$3, resultados!$A$1:$ZZ$1, 0))</f>
        <v>#N/A</v>
      </c>
    </row>
    <row r="12" spans="1:3" x14ac:dyDescent="0.25">
      <c r="A12" t="e">
        <f>INDEX(resultados!$A$2:$ZZ$36, 6, MATCH($B$1, resultados!$A$1:$ZZ$1, 0))</f>
        <v>#N/A</v>
      </c>
      <c r="B12" t="e">
        <f>INDEX(resultados!$A$2:$ZZ$36, 6, MATCH($B$2, resultados!$A$1:$ZZ$1, 0))</f>
        <v>#N/A</v>
      </c>
      <c r="C12" t="e">
        <f>INDEX(resultados!$A$2:$ZZ$36, 6, MATCH($B$3, resultados!$A$1:$ZZ$1, 0))</f>
        <v>#N/A</v>
      </c>
    </row>
    <row r="13" spans="1:3" x14ac:dyDescent="0.25">
      <c r="A13" t="e">
        <f>INDEX(resultados!$A$2:$ZZ$36, 7, MATCH($B$1, resultados!$A$1:$ZZ$1, 0))</f>
        <v>#N/A</v>
      </c>
      <c r="B13" t="e">
        <f>INDEX(resultados!$A$2:$ZZ$36, 7, MATCH($B$2, resultados!$A$1:$ZZ$1, 0))</f>
        <v>#N/A</v>
      </c>
      <c r="C13" t="e">
        <f>INDEX(resultados!$A$2:$ZZ$36, 7, MATCH($B$3, resultados!$A$1:$ZZ$1, 0))</f>
        <v>#N/A</v>
      </c>
    </row>
    <row r="14" spans="1:3" x14ac:dyDescent="0.25">
      <c r="A14" t="e">
        <f>INDEX(resultados!$A$2:$ZZ$36, 8, MATCH($B$1, resultados!$A$1:$ZZ$1, 0))</f>
        <v>#N/A</v>
      </c>
      <c r="B14" t="e">
        <f>INDEX(resultados!$A$2:$ZZ$36, 8, MATCH($B$2, resultados!$A$1:$ZZ$1, 0))</f>
        <v>#N/A</v>
      </c>
      <c r="C14" t="e">
        <f>INDEX(resultados!$A$2:$ZZ$36, 8, MATCH($B$3, resultados!$A$1:$ZZ$1, 0))</f>
        <v>#N/A</v>
      </c>
    </row>
    <row r="15" spans="1:3" x14ac:dyDescent="0.25">
      <c r="A15" t="e">
        <f>INDEX(resultados!$A$2:$ZZ$36, 9, MATCH($B$1, resultados!$A$1:$ZZ$1, 0))</f>
        <v>#N/A</v>
      </c>
      <c r="B15" t="e">
        <f>INDEX(resultados!$A$2:$ZZ$36, 9, MATCH($B$2, resultados!$A$1:$ZZ$1, 0))</f>
        <v>#N/A</v>
      </c>
      <c r="C15" t="e">
        <f>INDEX(resultados!$A$2:$ZZ$36, 9, MATCH($B$3, resultados!$A$1:$ZZ$1, 0))</f>
        <v>#N/A</v>
      </c>
    </row>
    <row r="16" spans="1:3" x14ac:dyDescent="0.25">
      <c r="A16" t="e">
        <f>INDEX(resultados!$A$2:$ZZ$36, 10, MATCH($B$1, resultados!$A$1:$ZZ$1, 0))</f>
        <v>#N/A</v>
      </c>
      <c r="B16" t="e">
        <f>INDEX(resultados!$A$2:$ZZ$36, 10, MATCH($B$2, resultados!$A$1:$ZZ$1, 0))</f>
        <v>#N/A</v>
      </c>
      <c r="C16" t="e">
        <f>INDEX(resultados!$A$2:$ZZ$36, 10, MATCH($B$3, resultados!$A$1:$ZZ$1, 0))</f>
        <v>#N/A</v>
      </c>
    </row>
    <row r="17" spans="1:3" x14ac:dyDescent="0.25">
      <c r="A17" t="e">
        <f>INDEX(resultados!$A$2:$ZZ$36, 11, MATCH($B$1, resultados!$A$1:$ZZ$1, 0))</f>
        <v>#N/A</v>
      </c>
      <c r="B17" t="e">
        <f>INDEX(resultados!$A$2:$ZZ$36, 11, MATCH($B$2, resultados!$A$1:$ZZ$1, 0))</f>
        <v>#N/A</v>
      </c>
      <c r="C17" t="e">
        <f>INDEX(resultados!$A$2:$ZZ$36, 11, MATCH($B$3, resultados!$A$1:$ZZ$1, 0))</f>
        <v>#N/A</v>
      </c>
    </row>
    <row r="18" spans="1:3" x14ac:dyDescent="0.25">
      <c r="A18" t="e">
        <f>INDEX(resultados!$A$2:$ZZ$36, 12, MATCH($B$1, resultados!$A$1:$ZZ$1, 0))</f>
        <v>#N/A</v>
      </c>
      <c r="B18" t="e">
        <f>INDEX(resultados!$A$2:$ZZ$36, 12, MATCH($B$2, resultados!$A$1:$ZZ$1, 0))</f>
        <v>#N/A</v>
      </c>
      <c r="C18" t="e">
        <f>INDEX(resultados!$A$2:$ZZ$36, 12, MATCH($B$3, resultados!$A$1:$ZZ$1, 0))</f>
        <v>#N/A</v>
      </c>
    </row>
    <row r="19" spans="1:3" x14ac:dyDescent="0.25">
      <c r="A19" t="e">
        <f>INDEX(resultados!$A$2:$ZZ$36, 13, MATCH($B$1, resultados!$A$1:$ZZ$1, 0))</f>
        <v>#N/A</v>
      </c>
      <c r="B19" t="e">
        <f>INDEX(resultados!$A$2:$ZZ$36, 13, MATCH($B$2, resultados!$A$1:$ZZ$1, 0))</f>
        <v>#N/A</v>
      </c>
      <c r="C19" t="e">
        <f>INDEX(resultados!$A$2:$ZZ$36, 13, MATCH($B$3, resultados!$A$1:$ZZ$1, 0))</f>
        <v>#N/A</v>
      </c>
    </row>
    <row r="20" spans="1:3" x14ac:dyDescent="0.25">
      <c r="A20" t="e">
        <f>INDEX(resultados!$A$2:$ZZ$36, 14, MATCH($B$1, resultados!$A$1:$ZZ$1, 0))</f>
        <v>#N/A</v>
      </c>
      <c r="B20" t="e">
        <f>INDEX(resultados!$A$2:$ZZ$36, 14, MATCH($B$2, resultados!$A$1:$ZZ$1, 0))</f>
        <v>#N/A</v>
      </c>
      <c r="C20" t="e">
        <f>INDEX(resultados!$A$2:$ZZ$36, 14, MATCH($B$3, resultados!$A$1:$ZZ$1, 0))</f>
        <v>#N/A</v>
      </c>
    </row>
    <row r="21" spans="1:3" x14ac:dyDescent="0.25">
      <c r="A21" t="e">
        <f>INDEX(resultados!$A$2:$ZZ$36, 15, MATCH($B$1, resultados!$A$1:$ZZ$1, 0))</f>
        <v>#N/A</v>
      </c>
      <c r="B21" t="e">
        <f>INDEX(resultados!$A$2:$ZZ$36, 15, MATCH($B$2, resultados!$A$1:$ZZ$1, 0))</f>
        <v>#N/A</v>
      </c>
      <c r="C21" t="e">
        <f>INDEX(resultados!$A$2:$ZZ$36, 15, MATCH($B$3, resultados!$A$1:$ZZ$1, 0))</f>
        <v>#N/A</v>
      </c>
    </row>
    <row r="22" spans="1:3" x14ac:dyDescent="0.25">
      <c r="A22" t="e">
        <f>INDEX(resultados!$A$2:$ZZ$36, 16, MATCH($B$1, resultados!$A$1:$ZZ$1, 0))</f>
        <v>#N/A</v>
      </c>
      <c r="B22" t="e">
        <f>INDEX(resultados!$A$2:$ZZ$36, 16, MATCH($B$2, resultados!$A$1:$ZZ$1, 0))</f>
        <v>#N/A</v>
      </c>
      <c r="C22" t="e">
        <f>INDEX(resultados!$A$2:$ZZ$36, 16, MATCH($B$3, resultados!$A$1:$ZZ$1, 0))</f>
        <v>#N/A</v>
      </c>
    </row>
    <row r="23" spans="1:3" x14ac:dyDescent="0.25">
      <c r="A23" t="e">
        <f>INDEX(resultados!$A$2:$ZZ$36, 17, MATCH($B$1, resultados!$A$1:$ZZ$1, 0))</f>
        <v>#N/A</v>
      </c>
      <c r="B23" t="e">
        <f>INDEX(resultados!$A$2:$ZZ$36, 17, MATCH($B$2, resultados!$A$1:$ZZ$1, 0))</f>
        <v>#N/A</v>
      </c>
      <c r="C23" t="e">
        <f>INDEX(resultados!$A$2:$ZZ$36, 17, MATCH($B$3, resultados!$A$1:$ZZ$1, 0))</f>
        <v>#N/A</v>
      </c>
    </row>
    <row r="24" spans="1:3" x14ac:dyDescent="0.25">
      <c r="A24" t="e">
        <f>INDEX(resultados!$A$2:$ZZ$36, 18, MATCH($B$1, resultados!$A$1:$ZZ$1, 0))</f>
        <v>#N/A</v>
      </c>
      <c r="B24" t="e">
        <f>INDEX(resultados!$A$2:$ZZ$36, 18, MATCH($B$2, resultados!$A$1:$ZZ$1, 0))</f>
        <v>#N/A</v>
      </c>
      <c r="C24" t="e">
        <f>INDEX(resultados!$A$2:$ZZ$36, 18, MATCH($B$3, resultados!$A$1:$ZZ$1, 0))</f>
        <v>#N/A</v>
      </c>
    </row>
    <row r="25" spans="1:3" x14ac:dyDescent="0.25">
      <c r="A25" t="e">
        <f>INDEX(resultados!$A$2:$ZZ$36, 19, MATCH($B$1, resultados!$A$1:$ZZ$1, 0))</f>
        <v>#N/A</v>
      </c>
      <c r="B25" t="e">
        <f>INDEX(resultados!$A$2:$ZZ$36, 19, MATCH($B$2, resultados!$A$1:$ZZ$1, 0))</f>
        <v>#N/A</v>
      </c>
      <c r="C25" t="e">
        <f>INDEX(resultados!$A$2:$ZZ$36, 19, MATCH($B$3, resultados!$A$1:$ZZ$1, 0))</f>
        <v>#N/A</v>
      </c>
    </row>
    <row r="26" spans="1:3" x14ac:dyDescent="0.25">
      <c r="A26" t="e">
        <f>INDEX(resultados!$A$2:$ZZ$36, 20, MATCH($B$1, resultados!$A$1:$ZZ$1, 0))</f>
        <v>#N/A</v>
      </c>
      <c r="B26" t="e">
        <f>INDEX(resultados!$A$2:$ZZ$36, 20, MATCH($B$2, resultados!$A$1:$ZZ$1, 0))</f>
        <v>#N/A</v>
      </c>
      <c r="C26" t="e">
        <f>INDEX(resultados!$A$2:$ZZ$36, 20, MATCH($B$3, resultados!$A$1:$ZZ$1, 0))</f>
        <v>#N/A</v>
      </c>
    </row>
    <row r="27" spans="1:3" x14ac:dyDescent="0.25">
      <c r="A27" t="e">
        <f>INDEX(resultados!$A$2:$ZZ$36, 21, MATCH($B$1, resultados!$A$1:$ZZ$1, 0))</f>
        <v>#N/A</v>
      </c>
      <c r="B27" t="e">
        <f>INDEX(resultados!$A$2:$ZZ$36, 21, MATCH($B$2, resultados!$A$1:$ZZ$1, 0))</f>
        <v>#N/A</v>
      </c>
      <c r="C27" t="e">
        <f>INDEX(resultados!$A$2:$ZZ$36, 21, MATCH($B$3, resultados!$A$1:$ZZ$1, 0))</f>
        <v>#N/A</v>
      </c>
    </row>
    <row r="28" spans="1:3" x14ac:dyDescent="0.25">
      <c r="A28" t="e">
        <f>INDEX(resultados!$A$2:$ZZ$36, 22, MATCH($B$1, resultados!$A$1:$ZZ$1, 0))</f>
        <v>#N/A</v>
      </c>
      <c r="B28" t="e">
        <f>INDEX(resultados!$A$2:$ZZ$36, 22, MATCH($B$2, resultados!$A$1:$ZZ$1, 0))</f>
        <v>#N/A</v>
      </c>
      <c r="C28" t="e">
        <f>INDEX(resultados!$A$2:$ZZ$36, 22, MATCH($B$3, resultados!$A$1:$ZZ$1, 0))</f>
        <v>#N/A</v>
      </c>
    </row>
    <row r="29" spans="1:3" x14ac:dyDescent="0.25">
      <c r="A29" t="e">
        <f>INDEX(resultados!$A$2:$ZZ$36, 23, MATCH($B$1, resultados!$A$1:$ZZ$1, 0))</f>
        <v>#N/A</v>
      </c>
      <c r="B29" t="e">
        <f>INDEX(resultados!$A$2:$ZZ$36, 23, MATCH($B$2, resultados!$A$1:$ZZ$1, 0))</f>
        <v>#N/A</v>
      </c>
      <c r="C29" t="e">
        <f>INDEX(resultados!$A$2:$ZZ$36, 23, MATCH($B$3, resultados!$A$1:$ZZ$1, 0))</f>
        <v>#N/A</v>
      </c>
    </row>
    <row r="30" spans="1:3" x14ac:dyDescent="0.25">
      <c r="A30" t="e">
        <f>INDEX(resultados!$A$2:$ZZ$36, 24, MATCH($B$1, resultados!$A$1:$ZZ$1, 0))</f>
        <v>#N/A</v>
      </c>
      <c r="B30" t="e">
        <f>INDEX(resultados!$A$2:$ZZ$36, 24, MATCH($B$2, resultados!$A$1:$ZZ$1, 0))</f>
        <v>#N/A</v>
      </c>
      <c r="C30" t="e">
        <f>INDEX(resultados!$A$2:$ZZ$36, 24, MATCH($B$3, resultados!$A$1:$ZZ$1, 0))</f>
        <v>#N/A</v>
      </c>
    </row>
    <row r="31" spans="1:3" x14ac:dyDescent="0.25">
      <c r="A31" t="e">
        <f>INDEX(resultados!$A$2:$ZZ$36, 25, MATCH($B$1, resultados!$A$1:$ZZ$1, 0))</f>
        <v>#N/A</v>
      </c>
      <c r="B31" t="e">
        <f>INDEX(resultados!$A$2:$ZZ$36, 25, MATCH($B$2, resultados!$A$1:$ZZ$1, 0))</f>
        <v>#N/A</v>
      </c>
      <c r="C31" t="e">
        <f>INDEX(resultados!$A$2:$ZZ$36, 25, MATCH($B$3, resultados!$A$1:$ZZ$1, 0))</f>
        <v>#N/A</v>
      </c>
    </row>
    <row r="32" spans="1:3" x14ac:dyDescent="0.25">
      <c r="A32" t="e">
        <f>INDEX(resultados!$A$2:$ZZ$36, 26, MATCH($B$1, resultados!$A$1:$ZZ$1, 0))</f>
        <v>#N/A</v>
      </c>
      <c r="B32" t="e">
        <f>INDEX(resultados!$A$2:$ZZ$36, 26, MATCH($B$2, resultados!$A$1:$ZZ$1, 0))</f>
        <v>#N/A</v>
      </c>
      <c r="C32" t="e">
        <f>INDEX(resultados!$A$2:$ZZ$36, 26, MATCH($B$3, resultados!$A$1:$ZZ$1, 0))</f>
        <v>#N/A</v>
      </c>
    </row>
    <row r="33" spans="1:3" x14ac:dyDescent="0.25">
      <c r="A33" t="e">
        <f>INDEX(resultados!$A$2:$ZZ$36, 27, MATCH($B$1, resultados!$A$1:$ZZ$1, 0))</f>
        <v>#N/A</v>
      </c>
      <c r="B33" t="e">
        <f>INDEX(resultados!$A$2:$ZZ$36, 27, MATCH($B$2, resultados!$A$1:$ZZ$1, 0))</f>
        <v>#N/A</v>
      </c>
      <c r="C33" t="e">
        <f>INDEX(resultados!$A$2:$ZZ$36, 27, MATCH($B$3, resultados!$A$1:$ZZ$1, 0))</f>
        <v>#N/A</v>
      </c>
    </row>
    <row r="34" spans="1:3" x14ac:dyDescent="0.25">
      <c r="A34" t="e">
        <f>INDEX(resultados!$A$2:$ZZ$36, 28, MATCH($B$1, resultados!$A$1:$ZZ$1, 0))</f>
        <v>#N/A</v>
      </c>
      <c r="B34" t="e">
        <f>INDEX(resultados!$A$2:$ZZ$36, 28, MATCH($B$2, resultados!$A$1:$ZZ$1, 0))</f>
        <v>#N/A</v>
      </c>
      <c r="C34" t="e">
        <f>INDEX(resultados!$A$2:$ZZ$36, 28, MATCH($B$3, resultados!$A$1:$ZZ$1, 0))</f>
        <v>#N/A</v>
      </c>
    </row>
    <row r="35" spans="1:3" x14ac:dyDescent="0.25">
      <c r="A35" t="e">
        <f>INDEX(resultados!$A$2:$ZZ$36, 29, MATCH($B$1, resultados!$A$1:$ZZ$1, 0))</f>
        <v>#N/A</v>
      </c>
      <c r="B35" t="e">
        <f>INDEX(resultados!$A$2:$ZZ$36, 29, MATCH($B$2, resultados!$A$1:$ZZ$1, 0))</f>
        <v>#N/A</v>
      </c>
      <c r="C35" t="e">
        <f>INDEX(resultados!$A$2:$ZZ$36, 29, MATCH($B$3, resultados!$A$1:$ZZ$1, 0))</f>
        <v>#N/A</v>
      </c>
    </row>
    <row r="36" spans="1:3" x14ac:dyDescent="0.25">
      <c r="A36" t="e">
        <f>INDEX(resultados!$A$2:$ZZ$36, 30, MATCH($B$1, resultados!$A$1:$ZZ$1, 0))</f>
        <v>#N/A</v>
      </c>
      <c r="B36" t="e">
        <f>INDEX(resultados!$A$2:$ZZ$36, 30, MATCH($B$2, resultados!$A$1:$ZZ$1, 0))</f>
        <v>#N/A</v>
      </c>
      <c r="C36" t="e">
        <f>INDEX(resultados!$A$2:$ZZ$36, 30, MATCH($B$3, resultados!$A$1:$ZZ$1, 0))</f>
        <v>#N/A</v>
      </c>
    </row>
    <row r="37" spans="1:3" x14ac:dyDescent="0.25">
      <c r="A37" t="e">
        <f>INDEX(resultados!$A$2:$ZZ$36, 31, MATCH($B$1, resultados!$A$1:$ZZ$1, 0))</f>
        <v>#N/A</v>
      </c>
      <c r="B37" t="e">
        <f>INDEX(resultados!$A$2:$ZZ$36, 31, MATCH($B$2, resultados!$A$1:$ZZ$1, 0))</f>
        <v>#N/A</v>
      </c>
      <c r="C37" t="e">
        <f>INDEX(resultados!$A$2:$ZZ$36, 31, MATCH($B$3, resultados!$A$1:$ZZ$1, 0))</f>
        <v>#N/A</v>
      </c>
    </row>
    <row r="38" spans="1:3" x14ac:dyDescent="0.25">
      <c r="A38" t="e">
        <f>INDEX(resultados!$A$2:$ZZ$36, 32, MATCH($B$1, resultados!$A$1:$ZZ$1, 0))</f>
        <v>#N/A</v>
      </c>
      <c r="B38" t="e">
        <f>INDEX(resultados!$A$2:$ZZ$36, 32, MATCH($B$2, resultados!$A$1:$ZZ$1, 0))</f>
        <v>#N/A</v>
      </c>
      <c r="C38" t="e">
        <f>INDEX(resultados!$A$2:$ZZ$36, 32, MATCH($B$3, resultados!$A$1:$ZZ$1, 0))</f>
        <v>#N/A</v>
      </c>
    </row>
    <row r="39" spans="1:3" x14ac:dyDescent="0.25">
      <c r="A39" t="e">
        <f>INDEX(resultados!$A$2:$ZZ$36, 33, MATCH($B$1, resultados!$A$1:$ZZ$1, 0))</f>
        <v>#N/A</v>
      </c>
      <c r="B39" t="e">
        <f>INDEX(resultados!$A$2:$ZZ$36, 33, MATCH($B$2, resultados!$A$1:$ZZ$1, 0))</f>
        <v>#N/A</v>
      </c>
      <c r="C39" t="e">
        <f>INDEX(resultados!$A$2:$ZZ$36, 33, MATCH($B$3, resultados!$A$1:$ZZ$1, 0))</f>
        <v>#N/A</v>
      </c>
    </row>
    <row r="40" spans="1:3" x14ac:dyDescent="0.25">
      <c r="A40" t="e">
        <f>INDEX(resultados!$A$2:$ZZ$36, 34, MATCH($B$1, resultados!$A$1:$ZZ$1, 0))</f>
        <v>#N/A</v>
      </c>
      <c r="B40" t="e">
        <f>INDEX(resultados!$A$2:$ZZ$36, 34, MATCH($B$2, resultados!$A$1:$ZZ$1, 0))</f>
        <v>#N/A</v>
      </c>
      <c r="C40" t="e">
        <f>INDEX(resultados!$A$2:$ZZ$36, 34, MATCH($B$3, resultados!$A$1:$ZZ$1, 0))</f>
        <v>#N/A</v>
      </c>
    </row>
    <row r="41" spans="1:3" x14ac:dyDescent="0.25">
      <c r="A41" t="e">
        <f>INDEX(resultados!$A$2:$ZZ$36, 35, MATCH($B$1, resultados!$A$1:$ZZ$1, 0))</f>
        <v>#N/A</v>
      </c>
      <c r="B41" t="e">
        <f>INDEX(resultados!$A$2:$ZZ$36, 35, MATCH($B$2, resultados!$A$1:$ZZ$1, 0))</f>
        <v>#N/A</v>
      </c>
      <c r="C41" t="e">
        <f>INDEX(resultados!$A$2:$ZZ$36, 35,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4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26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40</v>
      </c>
      <c r="C2" t="s">
        <v>34</v>
      </c>
      <c r="D2">
        <v>2.3624999999999998</v>
      </c>
      <c r="E2">
        <v>42.33</v>
      </c>
      <c r="F2">
        <v>35.630000000000003</v>
      </c>
      <c r="G2">
        <v>8.48</v>
      </c>
      <c r="H2">
        <v>0.2</v>
      </c>
      <c r="I2">
        <v>252</v>
      </c>
      <c r="J2">
        <v>89.87</v>
      </c>
      <c r="K2">
        <v>37.549999999999997</v>
      </c>
      <c r="L2">
        <v>1</v>
      </c>
      <c r="M2">
        <v>0</v>
      </c>
      <c r="N2">
        <v>11.32</v>
      </c>
      <c r="O2">
        <v>11317.98</v>
      </c>
      <c r="P2">
        <v>232.6</v>
      </c>
      <c r="Q2">
        <v>10037.44</v>
      </c>
      <c r="R2">
        <v>555.38</v>
      </c>
      <c r="S2">
        <v>167.94</v>
      </c>
      <c r="T2">
        <v>193141.63</v>
      </c>
      <c r="U2">
        <v>0.3</v>
      </c>
      <c r="V2">
        <v>0.66</v>
      </c>
      <c r="W2">
        <v>1</v>
      </c>
      <c r="X2">
        <v>11.77</v>
      </c>
      <c r="Y2">
        <v>2</v>
      </c>
      <c r="Z2">
        <v>10</v>
      </c>
      <c r="AA2">
        <v>208.50658803981699</v>
      </c>
      <c r="AB2">
        <v>285.28791241740112</v>
      </c>
      <c r="AC2">
        <v>258.06043446046812</v>
      </c>
      <c r="AD2">
        <v>208506.588039817</v>
      </c>
      <c r="AE2">
        <v>285287.91241740109</v>
      </c>
      <c r="AF2">
        <v>3.9150211267260974E-6</v>
      </c>
      <c r="AG2">
        <v>9</v>
      </c>
      <c r="AH2">
        <v>258060.4344604681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30</v>
      </c>
      <c r="C2" t="s">
        <v>34</v>
      </c>
      <c r="D2">
        <v>2.1471</v>
      </c>
      <c r="E2">
        <v>46.57</v>
      </c>
      <c r="F2">
        <v>39.520000000000003</v>
      </c>
      <c r="G2">
        <v>7.08</v>
      </c>
      <c r="H2">
        <v>0.24</v>
      </c>
      <c r="I2">
        <v>335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225.71</v>
      </c>
      <c r="Q2">
        <v>10039.94</v>
      </c>
      <c r="R2">
        <v>683.02</v>
      </c>
      <c r="S2">
        <v>167.94</v>
      </c>
      <c r="T2">
        <v>256549.08</v>
      </c>
      <c r="U2">
        <v>0.25</v>
      </c>
      <c r="V2">
        <v>0.6</v>
      </c>
      <c r="W2">
        <v>1.26</v>
      </c>
      <c r="X2">
        <v>15.66</v>
      </c>
      <c r="Y2">
        <v>2</v>
      </c>
      <c r="Z2">
        <v>10</v>
      </c>
      <c r="AA2">
        <v>224.67860885920041</v>
      </c>
      <c r="AB2">
        <v>307.41518476167562</v>
      </c>
      <c r="AC2">
        <v>278.0759109880338</v>
      </c>
      <c r="AD2">
        <v>224678.60885920041</v>
      </c>
      <c r="AE2">
        <v>307415.18476167548</v>
      </c>
      <c r="AF2">
        <v>3.6806602488840851E-6</v>
      </c>
      <c r="AG2">
        <v>10</v>
      </c>
      <c r="AH2">
        <v>278075.91098803381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15</v>
      </c>
      <c r="C2" t="s">
        <v>34</v>
      </c>
      <c r="D2">
        <v>1.5579000000000001</v>
      </c>
      <c r="E2">
        <v>64.19</v>
      </c>
      <c r="F2">
        <v>55.07</v>
      </c>
      <c r="G2">
        <v>4.95</v>
      </c>
      <c r="H2">
        <v>0.43</v>
      </c>
      <c r="I2">
        <v>668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215.88</v>
      </c>
      <c r="Q2">
        <v>10048.469999999999</v>
      </c>
      <c r="R2">
        <v>1193.46</v>
      </c>
      <c r="S2">
        <v>167.94</v>
      </c>
      <c r="T2">
        <v>510102.86</v>
      </c>
      <c r="U2">
        <v>0.14000000000000001</v>
      </c>
      <c r="V2">
        <v>0.43</v>
      </c>
      <c r="W2">
        <v>2.23</v>
      </c>
      <c r="X2">
        <v>31.19</v>
      </c>
      <c r="Y2">
        <v>2</v>
      </c>
      <c r="Z2">
        <v>10</v>
      </c>
      <c r="AA2">
        <v>304.0239548347526</v>
      </c>
      <c r="AB2">
        <v>415.97898759518381</v>
      </c>
      <c r="AC2">
        <v>376.27853684927447</v>
      </c>
      <c r="AD2">
        <v>304023.9548347526</v>
      </c>
      <c r="AE2">
        <v>415978.98759518377</v>
      </c>
      <c r="AF2">
        <v>2.86639613563172E-6</v>
      </c>
      <c r="AG2">
        <v>14</v>
      </c>
      <c r="AH2">
        <v>376278.53684927447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70</v>
      </c>
      <c r="C2" t="s">
        <v>34</v>
      </c>
      <c r="D2">
        <v>2.1715</v>
      </c>
      <c r="E2">
        <v>46.05</v>
      </c>
      <c r="F2">
        <v>36.369999999999997</v>
      </c>
      <c r="G2">
        <v>8.4600000000000009</v>
      </c>
      <c r="H2">
        <v>0.12</v>
      </c>
      <c r="I2">
        <v>258</v>
      </c>
      <c r="J2">
        <v>141.81</v>
      </c>
      <c r="K2">
        <v>47.83</v>
      </c>
      <c r="L2">
        <v>1</v>
      </c>
      <c r="M2">
        <v>256</v>
      </c>
      <c r="N2">
        <v>22.98</v>
      </c>
      <c r="O2">
        <v>17723.39</v>
      </c>
      <c r="P2">
        <v>353.03</v>
      </c>
      <c r="Q2">
        <v>10034.26</v>
      </c>
      <c r="R2">
        <v>593.51</v>
      </c>
      <c r="S2">
        <v>167.94</v>
      </c>
      <c r="T2">
        <v>212179.64</v>
      </c>
      <c r="U2">
        <v>0.28000000000000003</v>
      </c>
      <c r="V2">
        <v>0.65</v>
      </c>
      <c r="W2">
        <v>0.69</v>
      </c>
      <c r="X2">
        <v>12.51</v>
      </c>
      <c r="Y2">
        <v>2</v>
      </c>
      <c r="Z2">
        <v>10</v>
      </c>
      <c r="AA2">
        <v>296.19151634676842</v>
      </c>
      <c r="AB2">
        <v>405.26229971312489</v>
      </c>
      <c r="AC2">
        <v>366.58463461771328</v>
      </c>
      <c r="AD2">
        <v>296191.51634676842</v>
      </c>
      <c r="AE2">
        <v>405262.29971312493</v>
      </c>
      <c r="AF2">
        <v>3.3412812929246919E-6</v>
      </c>
      <c r="AG2">
        <v>10</v>
      </c>
      <c r="AH2">
        <v>366584.63461771328</v>
      </c>
    </row>
    <row r="3" spans="1:34" x14ac:dyDescent="0.25">
      <c r="A3">
        <v>1</v>
      </c>
      <c r="B3">
        <v>70</v>
      </c>
      <c r="C3" t="s">
        <v>34</v>
      </c>
      <c r="D3">
        <v>2.7008999999999999</v>
      </c>
      <c r="E3">
        <v>37.020000000000003</v>
      </c>
      <c r="F3">
        <v>30.61</v>
      </c>
      <c r="G3">
        <v>12.67</v>
      </c>
      <c r="H3">
        <v>0.25</v>
      </c>
      <c r="I3">
        <v>145</v>
      </c>
      <c r="J3">
        <v>143.16999999999999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260.67</v>
      </c>
      <c r="Q3">
        <v>10033.530000000001</v>
      </c>
      <c r="R3">
        <v>390.32</v>
      </c>
      <c r="S3">
        <v>167.94</v>
      </c>
      <c r="T3">
        <v>111149.02</v>
      </c>
      <c r="U3">
        <v>0.43</v>
      </c>
      <c r="V3">
        <v>0.77</v>
      </c>
      <c r="W3">
        <v>0.7</v>
      </c>
      <c r="X3">
        <v>6.76</v>
      </c>
      <c r="Y3">
        <v>2</v>
      </c>
      <c r="Z3">
        <v>10</v>
      </c>
      <c r="AA3">
        <v>199.48216576931711</v>
      </c>
      <c r="AB3">
        <v>272.9402997374973</v>
      </c>
      <c r="AC3">
        <v>246.8912606047472</v>
      </c>
      <c r="AD3">
        <v>199482.1657693171</v>
      </c>
      <c r="AE3">
        <v>272940.29973749729</v>
      </c>
      <c r="AF3">
        <v>4.1558676693807496E-6</v>
      </c>
      <c r="AG3">
        <v>8</v>
      </c>
      <c r="AH3">
        <v>246891.26060474719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4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90</v>
      </c>
      <c r="C2" t="s">
        <v>34</v>
      </c>
      <c r="D2">
        <v>1.6949000000000001</v>
      </c>
      <c r="E2">
        <v>59</v>
      </c>
      <c r="F2">
        <v>43</v>
      </c>
      <c r="G2">
        <v>6.75</v>
      </c>
      <c r="H2">
        <v>0.1</v>
      </c>
      <c r="I2">
        <v>382</v>
      </c>
      <c r="J2">
        <v>176.73</v>
      </c>
      <c r="K2">
        <v>52.44</v>
      </c>
      <c r="L2">
        <v>1</v>
      </c>
      <c r="M2">
        <v>380</v>
      </c>
      <c r="N2">
        <v>33.29</v>
      </c>
      <c r="O2">
        <v>22031.19</v>
      </c>
      <c r="P2">
        <v>519.38</v>
      </c>
      <c r="Q2">
        <v>10037.82</v>
      </c>
      <c r="R2">
        <v>819.49</v>
      </c>
      <c r="S2">
        <v>167.94</v>
      </c>
      <c r="T2">
        <v>324549.65000000002</v>
      </c>
      <c r="U2">
        <v>0.2</v>
      </c>
      <c r="V2">
        <v>0.55000000000000004</v>
      </c>
      <c r="W2">
        <v>0.89</v>
      </c>
      <c r="X2">
        <v>19.13</v>
      </c>
      <c r="Y2">
        <v>2</v>
      </c>
      <c r="Z2">
        <v>10</v>
      </c>
      <c r="AA2">
        <v>496.52039608375048</v>
      </c>
      <c r="AB2">
        <v>679.36111085569075</v>
      </c>
      <c r="AC2">
        <v>614.52383992493048</v>
      </c>
      <c r="AD2">
        <v>496520.39608375047</v>
      </c>
      <c r="AE2">
        <v>679361.11085569079</v>
      </c>
      <c r="AF2">
        <v>2.5130921772917779E-6</v>
      </c>
      <c r="AG2">
        <v>13</v>
      </c>
      <c r="AH2">
        <v>614523.83992493048</v>
      </c>
    </row>
    <row r="3" spans="1:34" x14ac:dyDescent="0.25">
      <c r="A3">
        <v>1</v>
      </c>
      <c r="B3">
        <v>90</v>
      </c>
      <c r="C3" t="s">
        <v>34</v>
      </c>
      <c r="D3">
        <v>2.8098999999999998</v>
      </c>
      <c r="E3">
        <v>35.590000000000003</v>
      </c>
      <c r="F3">
        <v>29.11</v>
      </c>
      <c r="G3">
        <v>15.32</v>
      </c>
      <c r="H3">
        <v>0.2</v>
      </c>
      <c r="I3">
        <v>114</v>
      </c>
      <c r="J3">
        <v>178.21</v>
      </c>
      <c r="K3">
        <v>52.44</v>
      </c>
      <c r="L3">
        <v>2</v>
      </c>
      <c r="M3">
        <v>10</v>
      </c>
      <c r="N3">
        <v>33.770000000000003</v>
      </c>
      <c r="O3">
        <v>22213.89</v>
      </c>
      <c r="P3">
        <v>282.2</v>
      </c>
      <c r="Q3">
        <v>10032.549999999999</v>
      </c>
      <c r="R3">
        <v>341.55</v>
      </c>
      <c r="S3">
        <v>167.94</v>
      </c>
      <c r="T3">
        <v>86918.37</v>
      </c>
      <c r="U3">
        <v>0.49</v>
      </c>
      <c r="V3">
        <v>0.81</v>
      </c>
      <c r="W3">
        <v>0.6</v>
      </c>
      <c r="X3">
        <v>5.26</v>
      </c>
      <c r="Y3">
        <v>2</v>
      </c>
      <c r="Z3">
        <v>10</v>
      </c>
      <c r="AA3">
        <v>205.29399836257261</v>
      </c>
      <c r="AB3">
        <v>280.89230549154371</v>
      </c>
      <c r="AC3">
        <v>254.08433809034</v>
      </c>
      <c r="AD3">
        <v>205293.99836257251</v>
      </c>
      <c r="AE3">
        <v>280892.30549154372</v>
      </c>
      <c r="AF3">
        <v>4.1663447453962871E-6</v>
      </c>
      <c r="AG3">
        <v>8</v>
      </c>
      <c r="AH3">
        <v>254084.33809034</v>
      </c>
    </row>
    <row r="4" spans="1:34" x14ac:dyDescent="0.25">
      <c r="A4">
        <v>2</v>
      </c>
      <c r="B4">
        <v>90</v>
      </c>
      <c r="C4" t="s">
        <v>34</v>
      </c>
      <c r="D4">
        <v>2.8157000000000001</v>
      </c>
      <c r="E4">
        <v>35.520000000000003</v>
      </c>
      <c r="F4">
        <v>29.08</v>
      </c>
      <c r="G4">
        <v>15.44</v>
      </c>
      <c r="H4">
        <v>0.3</v>
      </c>
      <c r="I4">
        <v>113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283.63</v>
      </c>
      <c r="Q4">
        <v>10032.66</v>
      </c>
      <c r="R4">
        <v>339.95</v>
      </c>
      <c r="S4">
        <v>167.94</v>
      </c>
      <c r="T4">
        <v>86119.92</v>
      </c>
      <c r="U4">
        <v>0.49</v>
      </c>
      <c r="V4">
        <v>0.81</v>
      </c>
      <c r="W4">
        <v>0.61</v>
      </c>
      <c r="X4">
        <v>5.23</v>
      </c>
      <c r="Y4">
        <v>2</v>
      </c>
      <c r="Z4">
        <v>10</v>
      </c>
      <c r="AA4">
        <v>205.4094656666243</v>
      </c>
      <c r="AB4">
        <v>281.05029295100508</v>
      </c>
      <c r="AC4">
        <v>254.2272474484073</v>
      </c>
      <c r="AD4">
        <v>205409.46566662431</v>
      </c>
      <c r="AE4">
        <v>281050.2929510051</v>
      </c>
      <c r="AF4">
        <v>4.174944624225889E-6</v>
      </c>
      <c r="AG4">
        <v>8</v>
      </c>
      <c r="AH4">
        <v>254227.24744840729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2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10</v>
      </c>
      <c r="C2" t="s">
        <v>34</v>
      </c>
      <c r="D2">
        <v>1.1998</v>
      </c>
      <c r="E2">
        <v>83.35</v>
      </c>
      <c r="F2">
        <v>70.59</v>
      </c>
      <c r="G2">
        <v>4.24</v>
      </c>
      <c r="H2">
        <v>0.64</v>
      </c>
      <c r="I2">
        <v>1000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203.28</v>
      </c>
      <c r="Q2">
        <v>10057.620000000001</v>
      </c>
      <c r="R2">
        <v>1703.3</v>
      </c>
      <c r="S2">
        <v>167.94</v>
      </c>
      <c r="T2">
        <v>763360.46</v>
      </c>
      <c r="U2">
        <v>0.1</v>
      </c>
      <c r="V2">
        <v>0.34</v>
      </c>
      <c r="W2">
        <v>3.21</v>
      </c>
      <c r="X2">
        <v>46.69</v>
      </c>
      <c r="Y2">
        <v>2</v>
      </c>
      <c r="Z2">
        <v>10</v>
      </c>
      <c r="AA2">
        <v>389.72575336675442</v>
      </c>
      <c r="AB2">
        <v>533.23996924317748</v>
      </c>
      <c r="AC2">
        <v>482.34829498560509</v>
      </c>
      <c r="AD2">
        <v>389725.75336675439</v>
      </c>
      <c r="AE2">
        <v>533239.96924317745</v>
      </c>
      <c r="AF2">
        <v>2.2858962986916519E-6</v>
      </c>
      <c r="AG2">
        <v>18</v>
      </c>
      <c r="AH2">
        <v>482348.29498560511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3"/>
  <sheetViews>
    <sheetView workbookViewId="0"/>
  </sheetViews>
  <sheetFormatPr defaultRowHeight="15" x14ac:dyDescent="0.25"/>
  <sheetData>
    <row r="1" spans="1:34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</row>
    <row r="2" spans="1:34" x14ac:dyDescent="0.25">
      <c r="A2">
        <v>0</v>
      </c>
      <c r="B2">
        <v>45</v>
      </c>
      <c r="C2" t="s">
        <v>34</v>
      </c>
      <c r="D2">
        <v>2.4409999999999998</v>
      </c>
      <c r="E2">
        <v>40.97</v>
      </c>
      <c r="F2">
        <v>34.35</v>
      </c>
      <c r="G2">
        <v>9.16</v>
      </c>
      <c r="H2">
        <v>0.18</v>
      </c>
      <c r="I2">
        <v>225</v>
      </c>
      <c r="J2">
        <v>98.71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236.76</v>
      </c>
      <c r="Q2">
        <v>10036</v>
      </c>
      <c r="R2">
        <v>513.48</v>
      </c>
      <c r="S2">
        <v>167.94</v>
      </c>
      <c r="T2">
        <v>172328.74</v>
      </c>
      <c r="U2">
        <v>0.33</v>
      </c>
      <c r="V2">
        <v>0.69</v>
      </c>
      <c r="W2">
        <v>0.93</v>
      </c>
      <c r="X2">
        <v>10.5</v>
      </c>
      <c r="Y2">
        <v>2</v>
      </c>
      <c r="Z2">
        <v>10</v>
      </c>
      <c r="AA2">
        <v>206.92003777831971</v>
      </c>
      <c r="AB2">
        <v>283.11712435596388</v>
      </c>
      <c r="AC2">
        <v>256.09682336489362</v>
      </c>
      <c r="AD2">
        <v>206920.0377783197</v>
      </c>
      <c r="AE2">
        <v>283117.1243559639</v>
      </c>
      <c r="AF2">
        <v>3.9861467671689938E-6</v>
      </c>
      <c r="AG2">
        <v>9</v>
      </c>
      <c r="AH2">
        <v>256096.82336489359</v>
      </c>
    </row>
    <row r="3" spans="1:34" x14ac:dyDescent="0.25">
      <c r="A3">
        <v>1</v>
      </c>
      <c r="B3">
        <v>45</v>
      </c>
      <c r="C3" t="s">
        <v>34</v>
      </c>
      <c r="D3">
        <v>2.4466000000000001</v>
      </c>
      <c r="E3">
        <v>40.869999999999997</v>
      </c>
      <c r="F3">
        <v>34.28</v>
      </c>
      <c r="G3">
        <v>9.18</v>
      </c>
      <c r="H3">
        <v>0.35</v>
      </c>
      <c r="I3">
        <v>224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238.84</v>
      </c>
      <c r="Q3">
        <v>10036</v>
      </c>
      <c r="R3">
        <v>510.89</v>
      </c>
      <c r="S3">
        <v>167.94</v>
      </c>
      <c r="T3">
        <v>171037.65</v>
      </c>
      <c r="U3">
        <v>0.33</v>
      </c>
      <c r="V3">
        <v>0.69</v>
      </c>
      <c r="W3">
        <v>0.93</v>
      </c>
      <c r="X3">
        <v>10.42</v>
      </c>
      <c r="Y3">
        <v>2</v>
      </c>
      <c r="Z3">
        <v>10</v>
      </c>
      <c r="AA3">
        <v>207.2562547690753</v>
      </c>
      <c r="AB3">
        <v>283.57715127556241</v>
      </c>
      <c r="AC3">
        <v>256.51294596093749</v>
      </c>
      <c r="AD3">
        <v>207256.25476907531</v>
      </c>
      <c r="AE3">
        <v>283577.15127556241</v>
      </c>
      <c r="AF3">
        <v>3.9952915528699964E-6</v>
      </c>
      <c r="AG3">
        <v>9</v>
      </c>
      <c r="AH3">
        <v>256512.9459609375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23</vt:i4>
      </vt:variant>
    </vt:vector>
  </HeadingPairs>
  <TitlesOfParts>
    <vt:vector size="23" baseType="lpstr">
      <vt:lpstr>Resultados Geral</vt:lpstr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Enrico Abreu</cp:lastModifiedBy>
  <dcterms:created xsi:type="dcterms:W3CDTF">2024-09-25T23:04:50Z</dcterms:created>
  <dcterms:modified xsi:type="dcterms:W3CDTF">2024-09-27T19:26:28Z</dcterms:modified>
</cp:coreProperties>
</file>