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Venda de Drone/Com SPAD 2 Drones/vel20/field_100ha_100ha_18%_6m_0_TSP/"/>
    </mc:Choice>
  </mc:AlternateContent>
  <xr:revisionPtr revIDLastSave="267" documentId="11_53F901A4C925C5091357C228B313167B2A14DB2E" xr6:coauthVersionLast="47" xr6:coauthVersionMax="47" xr10:uidLastSave="{B0DEEA91-5EF0-4EC6-A8AA-9610929FAFAE}"/>
  <bookViews>
    <workbookView xWindow="-120" yWindow="-120" windowWidth="29040" windowHeight="15840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23" l="1"/>
  <c r="J20" i="23"/>
  <c r="I20" i="23"/>
  <c r="H20" i="23"/>
  <c r="G20" i="23"/>
  <c r="F20" i="23"/>
  <c r="D20" i="23"/>
  <c r="E20" i="23"/>
  <c r="C20" i="23"/>
  <c r="N19" i="23"/>
  <c r="J19" i="23"/>
  <c r="I19" i="23"/>
  <c r="H19" i="23"/>
  <c r="G19" i="23"/>
  <c r="F19" i="23"/>
  <c r="D19" i="23"/>
  <c r="E19" i="23"/>
  <c r="C19" i="23"/>
  <c r="N18" i="23"/>
  <c r="J18" i="23"/>
  <c r="I18" i="23"/>
  <c r="H18" i="23"/>
  <c r="G18" i="23"/>
  <c r="F18" i="23"/>
  <c r="D18" i="23"/>
  <c r="E18" i="23"/>
  <c r="C18" i="23"/>
  <c r="N17" i="23"/>
  <c r="J17" i="23"/>
  <c r="I17" i="23"/>
  <c r="H17" i="23"/>
  <c r="G17" i="23"/>
  <c r="F17" i="23"/>
  <c r="D17" i="23"/>
  <c r="E17" i="23"/>
  <c r="C17" i="23"/>
  <c r="N16" i="23"/>
  <c r="J16" i="23"/>
  <c r="I16" i="23"/>
  <c r="H16" i="23"/>
  <c r="G16" i="23"/>
  <c r="F16" i="23"/>
  <c r="D16" i="23"/>
  <c r="E16" i="23"/>
  <c r="C16" i="23"/>
  <c r="N15" i="23"/>
  <c r="J15" i="23"/>
  <c r="I15" i="23"/>
  <c r="H15" i="23"/>
  <c r="G15" i="23"/>
  <c r="F15" i="23"/>
  <c r="D15" i="23"/>
  <c r="E15" i="23"/>
  <c r="C15" i="23"/>
  <c r="N14" i="23"/>
  <c r="J14" i="23"/>
  <c r="I14" i="23"/>
  <c r="H14" i="23"/>
  <c r="G14" i="23"/>
  <c r="F14" i="23"/>
  <c r="D14" i="23"/>
  <c r="E14" i="23"/>
  <c r="C14" i="23"/>
  <c r="N13" i="23"/>
  <c r="J13" i="23"/>
  <c r="I13" i="23"/>
  <c r="H13" i="23"/>
  <c r="G13" i="23"/>
  <c r="F13" i="23"/>
  <c r="D13" i="23"/>
  <c r="E13" i="23"/>
  <c r="C13" i="23"/>
  <c r="N12" i="23"/>
  <c r="J12" i="23"/>
  <c r="I12" i="23"/>
  <c r="H12" i="23"/>
  <c r="G12" i="23"/>
  <c r="F12" i="23"/>
  <c r="D12" i="23"/>
  <c r="E12" i="23"/>
  <c r="C12" i="23"/>
  <c r="N11" i="23"/>
  <c r="J11" i="23"/>
  <c r="I11" i="23"/>
  <c r="H11" i="23"/>
  <c r="G11" i="23"/>
  <c r="F11" i="23"/>
  <c r="D11" i="23"/>
  <c r="E11" i="23"/>
  <c r="C11" i="23"/>
  <c r="N10" i="23"/>
  <c r="J10" i="23"/>
  <c r="I10" i="23"/>
  <c r="H10" i="23"/>
  <c r="G10" i="23"/>
  <c r="F10" i="23"/>
  <c r="D10" i="23"/>
  <c r="E10" i="23"/>
  <c r="C10" i="23"/>
  <c r="N9" i="23"/>
  <c r="J9" i="23"/>
  <c r="I9" i="23"/>
  <c r="H9" i="23"/>
  <c r="G9" i="23"/>
  <c r="F9" i="23"/>
  <c r="D9" i="23"/>
  <c r="E9" i="23"/>
  <c r="C9" i="23"/>
  <c r="N8" i="23"/>
  <c r="J8" i="23"/>
  <c r="I8" i="23"/>
  <c r="H8" i="23"/>
  <c r="G8" i="23"/>
  <c r="F8" i="23"/>
  <c r="D8" i="23"/>
  <c r="E8" i="23"/>
  <c r="C8" i="23"/>
  <c r="N7" i="23"/>
  <c r="J7" i="23"/>
  <c r="I7" i="23"/>
  <c r="H7" i="23"/>
  <c r="G7" i="23"/>
  <c r="F7" i="23"/>
  <c r="D7" i="23"/>
  <c r="E7" i="23"/>
  <c r="C7" i="23"/>
  <c r="N6" i="23"/>
  <c r="J6" i="23"/>
  <c r="I6" i="23"/>
  <c r="H6" i="23"/>
  <c r="G6" i="23"/>
  <c r="F6" i="23"/>
  <c r="D6" i="23"/>
  <c r="E6" i="23"/>
  <c r="C6" i="23"/>
  <c r="N5" i="23"/>
  <c r="J5" i="23"/>
  <c r="I5" i="23"/>
  <c r="H5" i="23"/>
  <c r="G5" i="23"/>
  <c r="F5" i="23"/>
  <c r="D5" i="23"/>
  <c r="E5" i="23"/>
  <c r="C5" i="23"/>
  <c r="N4" i="23"/>
  <c r="J4" i="23"/>
  <c r="I4" i="23"/>
  <c r="H4" i="23"/>
  <c r="G4" i="23"/>
  <c r="F4" i="23"/>
  <c r="D4" i="23"/>
  <c r="E4" i="23"/>
  <c r="C4" i="23"/>
  <c r="N3" i="23"/>
  <c r="J3" i="23"/>
  <c r="I3" i="23"/>
  <c r="H3" i="23"/>
  <c r="G3" i="23"/>
  <c r="F3" i="23"/>
  <c r="D3" i="23"/>
  <c r="E3" i="23"/>
  <c r="C3" i="23"/>
  <c r="N2" i="23"/>
  <c r="J2" i="23"/>
  <c r="I2" i="23"/>
  <c r="H2" i="23"/>
  <c r="G2" i="23"/>
  <c r="F2" i="23"/>
  <c r="D2" i="23"/>
  <c r="E2" i="23"/>
  <c r="C2" i="23"/>
  <c r="C63" i="21"/>
  <c r="B63" i="21"/>
  <c r="A63" i="21"/>
  <c r="C62" i="21"/>
  <c r="B62" i="21"/>
  <c r="A62" i="21"/>
  <c r="C61" i="21"/>
  <c r="B61" i="21"/>
  <c r="A61" i="21"/>
  <c r="C60" i="21"/>
  <c r="B60" i="21"/>
  <c r="A60" i="21"/>
  <c r="C59" i="21"/>
  <c r="B59" i="21"/>
  <c r="A59" i="21"/>
  <c r="C58" i="21"/>
  <c r="B58" i="21"/>
  <c r="A58" i="21"/>
  <c r="C57" i="21"/>
  <c r="B57" i="21"/>
  <c r="A57" i="21"/>
  <c r="C56" i="21"/>
  <c r="B56" i="21"/>
  <c r="A56" i="21"/>
  <c r="C55" i="21"/>
  <c r="B55" i="21"/>
  <c r="A55" i="21"/>
  <c r="C54" i="21"/>
  <c r="B54" i="21"/>
  <c r="A54" i="21"/>
  <c r="C53" i="21"/>
  <c r="B53" i="21"/>
  <c r="A53" i="21"/>
  <c r="C52" i="21"/>
  <c r="B52" i="21"/>
  <c r="A52" i="21"/>
  <c r="C51" i="21"/>
  <c r="B51" i="21"/>
  <c r="A51" i="21"/>
  <c r="C50" i="21"/>
  <c r="B50" i="21"/>
  <c r="A50" i="21"/>
  <c r="C49" i="21"/>
  <c r="B49" i="21"/>
  <c r="A49" i="21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<sst xmlns="http://schemas.openxmlformats.org/spreadsheetml/2006/main" count="850" uniqueCount="70">
  <si>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</si>
  <si>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</si>
  <si>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</si>
  <si>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</si>
  <si>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</si>
  <si>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</si>
  <si>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</si>
  <si>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</si>
  <si>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</si>
  <si>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</si>
  <si>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</si>
  <si>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</si>
  <si>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</si>
  <si>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</si>
  <si>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</si>
  <si>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</si>
  <si>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</si>
  <si>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</si>
  <si>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</si>
  <si>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</si>
  <si>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</si>
  <si>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</si>
  <si>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</si>
  <si>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</si>
  <si>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</si>
  <si>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</si>
  <si>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>Preço Total por ha Simples [R$/ha]</t>
  </si>
  <si>
    <t>Preço Total por ha Presumido [R$/ha]</t>
  </si>
  <si>
    <t>Preço Total por ha Real [R$/ha]</t>
  </si>
  <si>
    <t>Preço Total Simples [R$]</t>
  </si>
  <si>
    <t>Preço Total Presumido [R$]</t>
  </si>
  <si>
    <t>Prod CAPEX [ha/h/R$]</t>
  </si>
  <si>
    <t>Dias Trabalhados</t>
  </si>
  <si>
    <t>Preço Total Real [R$]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</si>
  <si>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</si>
  <si>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</si>
  <si>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</si>
  <si>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</si>
  <si>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</si>
  <si>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</si>
  <si>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</si>
  <si>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</si>
  <si>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</si>
  <si>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</si>
  <si>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</si>
  <si>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</si>
  <si>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</si>
  <si>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</si>
  <si>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Prod CAPEX [ha/R$]</t>
  </si>
  <si>
    <t>Tempo por voo médio [min]</t>
  </si>
  <si>
    <t>Preço total [R$]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</si>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</sst>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19C-4D26-AE9B-3B635B429563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19C-4D26-AE9B-3B635B429563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19C-4D26-AE9B-3B635B429563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19C-4D26-AE9B-3B635B429563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19C-4D26-AE9B-3B635B429563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19C-4D26-AE9B-3B635B429563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919C-4D26-AE9B-3B635B429563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919C-4D26-AE9B-3B635B429563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919C-4D26-AE9B-3B635B429563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919C-4D26-AE9B-3B635B429563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919C-4D26-AE9B-3B635B429563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919C-4D26-AE9B-3B635B429563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919C-4D26-AE9B-3B635B429563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919C-4D26-AE9B-3B635B429563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919C-4D26-AE9B-3B635B429563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919C-4D26-AE9B-3B635B429563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919C-4D26-AE9B-3B635B429563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919C-4D26-AE9B-3B635B429563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919C-4D26-AE9B-3B635B429563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919C-4D26-AE9B-3B635B429563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919C-4D26-AE9B-3B635B429563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919C-4D26-AE9B-3B635B429563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919C-4D26-AE9B-3B635B429563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919C-4D26-AE9B-3B635B429563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919C-4D26-AE9B-3B635B429563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919C-4D26-AE9B-3B635B429563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919C-4D26-AE9B-3B635B429563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919C-4D26-AE9B-3B635B429563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919C-4D26-AE9B-3B635B429563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919C-4D26-AE9B-3B635B429563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919C-4D26-AE9B-3B635B429563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919C-4D26-AE9B-3B635B429563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919C-4D26-AE9B-3B635B429563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919C-4D26-AE9B-3B635B429563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919C-4D26-AE9B-3B635B429563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919C-4D26-AE9B-3B635B429563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919C-4D26-AE9B-3B635B429563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919C-4D26-AE9B-3B635B429563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919C-4D26-AE9B-3B635B429563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919C-4D26-AE9B-3B635B429563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919C-4D26-AE9B-3B635B429563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919C-4D26-AE9B-3B635B429563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919C-4D26-AE9B-3B635B429563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919C-4D26-AE9B-3B635B429563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919C-4D26-AE9B-3B635B429563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919C-4D26-AE9B-3B635B429563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919C-4D26-AE9B-3B635B429563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919C-4D26-AE9B-3B635B429563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919C-4D26-AE9B-3B635B429563}"/>
              </c:ext>
            </c:extLst>
          </c:dPt>
          <c:dPt>
            <c:idx val="4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919C-4D26-AE9B-3B635B429563}"/>
              </c:ext>
            </c:extLst>
          </c:dPt>
          <c:dPt>
            <c:idx val="5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919C-4D26-AE9B-3B635B429563}"/>
              </c:ext>
            </c:extLst>
          </c:dPt>
          <c:dPt>
            <c:idx val="5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919C-4D26-AE9B-3B635B429563}"/>
              </c:ext>
            </c:extLst>
          </c:dPt>
          <c:dPt>
            <c:idx val="5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9-919C-4D26-AE9B-3B635B429563}"/>
              </c:ext>
            </c:extLst>
          </c:dPt>
          <c:dPt>
            <c:idx val="5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B-919C-4D26-AE9B-3B635B429563}"/>
              </c:ext>
            </c:extLst>
          </c:dPt>
          <c:dPt>
            <c:idx val="5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D-919C-4D26-AE9B-3B635B429563}"/>
              </c:ext>
            </c:extLst>
          </c:dPt>
          <c:dPt>
            <c:idx val="5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F-919C-4D26-AE9B-3B635B429563}"/>
              </c:ext>
            </c:extLst>
          </c:dPt>
          <c:dPt>
            <c:idx val="5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1-919C-4D26-AE9B-3B635B429563}"/>
              </c:ext>
            </c:extLst>
          </c:dPt>
          <c:xVal>
            <c:numRef>
              <c:f>gráficos!$A$7:$A$63</c:f>
              <c:numCache>
                <c:formatCode>General</c:formatCode>
                <c:ptCount val="5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</c:numCache>
            </c:numRef>
          </c:xVal>
          <c:yVal>
            <c:numRef>
              <c:f>gráficos!$B$7:$B$63</c:f>
              <c:numCache>
                <c:formatCode>General</c:formatCode>
                <c:ptCount val="5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2-919C-4D26-AE9B-3B635B429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14333-554A-4C0B-BF30-51EC79569A40}">
  <dimension ref="A1:T20"/>
  <sheetViews>
    <sheetView tabSelected="1" workbookViewId="0"/>
  </sheetViews>
  <sheetFormatPr defaultRowHeight="15" x14ac:dyDescent="0.25"/>
  <sheetData>
    <row r="1" spans="1:20" x14ac:dyDescent="0.25">
      <c r="B1" t="s">
        <v>41</v>
      </c>
      <c r="C1" t="s">
        <v>1</v>
      </c>
      <c r="D1" t="s">
        <v>42</v>
      </c>
      <c r="E1" t="s">
        <v>43</v>
      </c>
      <c r="F1" t="s">
        <v>5</v>
      </c>
      <c r="G1" t="s">
        <v>44</v>
      </c>
      <c r="H1" t="s">
        <v>48</v>
      </c>
      <c r="I1" t="s">
        <v>28</v>
      </c>
      <c r="J1" t="s">
        <v>49</v>
      </c>
      <c r="K1" t="s">
        <v>46</v>
      </c>
      <c r="L1" t="s">
        <v>45</v>
      </c>
      <c r="M1" t="s">
        <v>47</v>
      </c>
      <c r="N1" t="s">
        <v>50</v>
      </c>
    </row>
    <row r="2" spans="1:20" x14ac:dyDescent="0.25">
      <c r="A2" t="s">
        <v>51</v>
      </c>
      <c r="B2">
        <v>0.77039999999999997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1150</v>
      </c>
      <c r="F2">
        <f>_xlfn.XLOOKUP(B2,RESULTADOS_0!D:D,RESULTADOS_0!F:F,0,0,1)</f>
        <v>115.37</v>
      </c>
      <c r="G2">
        <f>_xlfn.XLOOKUP(B2,RESULTADOS_0!D:D,RESULTADOS_0!M:M,0,0,1)</f>
        <v>0</v>
      </c>
      <c r="H2">
        <f>_xlfn.XLOOKUP(B2,RESULTADOS_0!D:D,RESULTADOS_0!AF:AF,0,0,1)</f>
        <v>1.4677900554359471E-6</v>
      </c>
      <c r="I2">
        <f>_xlfn.XLOOKUP(B2,RESULTADOS_0!D:D,RESULTADOS_0!AC:AC,0,0,1)</f>
        <v>1069.5639174059579</v>
      </c>
      <c r="J2">
        <f>_xlfn.XLOOKUP(B2,RESULTADOS_0!D:D,RESULTADOS_0!G:G,0,0,1)</f>
        <v>6.02</v>
      </c>
      <c r="K2">
        <v>0.77039999999999997</v>
      </c>
      <c r="L2">
        <v>100</v>
      </c>
      <c r="M2">
        <v>18</v>
      </c>
      <c r="N2">
        <f>_xlfn.XLOOKUP(B2,RESULTADOS_0!D:D,RESULTADOS_0!AH:AH,0,0,1)</f>
        <v>1069563.9174059581</v>
      </c>
      <c r="T2">
        <v>20</v>
      </c>
    </row>
    <row r="3" spans="1:20" x14ac:dyDescent="0.25">
      <c r="A3" t="s">
        <v>52</v>
      </c>
      <c r="B3">
        <v>0.92910000000000004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768</v>
      </c>
      <c r="F3">
        <f>_xlfn.XLOOKUP(B3,RESULTADOS_1!D:D,RESULTADOS_1!F:F,0,0,1)</f>
        <v>97.4</v>
      </c>
      <c r="G3">
        <f>_xlfn.XLOOKUP(B3,RESULTADOS_1!D:D,RESULTADOS_1!M:M,0,0,1)</f>
        <v>0</v>
      </c>
      <c r="H3">
        <f>_xlfn.XLOOKUP(B3,RESULTADOS_1!D:D,RESULTADOS_1!AF:AF,0,0,1)</f>
        <v>1.7094605877241361E-6</v>
      </c>
      <c r="I3">
        <f>_xlfn.XLOOKUP(B3,RESULTADOS_1!D:D,RESULTADOS_1!AC:AC,0,0,1)</f>
        <v>949.96831155253335</v>
      </c>
      <c r="J3">
        <f>_xlfn.XLOOKUP(B3,RESULTADOS_1!D:D,RESULTADOS_1!G:G,0,0,1)</f>
        <v>7.61</v>
      </c>
      <c r="K3">
        <v>0.92909999999999993</v>
      </c>
      <c r="N3">
        <f>_xlfn.XLOOKUP(B3,RESULTADOS_1!D:D,RESULTADOS_1!AH:AH,0,0,1)</f>
        <v>949968.3115525333</v>
      </c>
    </row>
    <row r="4" spans="1:20" x14ac:dyDescent="0.25">
      <c r="A4" t="s">
        <v>53</v>
      </c>
      <c r="B4">
        <v>1.0282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577</v>
      </c>
      <c r="F4">
        <f>_xlfn.XLOOKUP(B4,RESULTADOS_2!D:D,RESULTADOS_2!F:F,0,0,1)</f>
        <v>88.46</v>
      </c>
      <c r="G4">
        <f>_xlfn.XLOOKUP(B4,RESULTADOS_2!D:D,RESULTADOS_2!M:M,0,0,1)</f>
        <v>0</v>
      </c>
      <c r="H4">
        <f>_xlfn.XLOOKUP(B4,RESULTADOS_2!D:D,RESULTADOS_2!AF:AF,0,0,1)</f>
        <v>1.840339874455208E-6</v>
      </c>
      <c r="I4">
        <f>_xlfn.XLOOKUP(B4,RESULTADOS_2!D:D,RESULTADOS_2!AC:AC,0,0,1)</f>
        <v>903.31209096129874</v>
      </c>
      <c r="J4">
        <f>_xlfn.XLOOKUP(B4,RESULTADOS_2!D:D,RESULTADOS_2!G:G,0,0,1)</f>
        <v>9.1999999999999993</v>
      </c>
      <c r="K4">
        <v>1.0282</v>
      </c>
      <c r="N4">
        <f>_xlfn.XLOOKUP(B4,RESULTADOS_2!D:D,RESULTADOS_2!AH:AH,0,0,1)</f>
        <v>903312.09096129879</v>
      </c>
    </row>
    <row r="5" spans="1:20" x14ac:dyDescent="0.25">
      <c r="A5" t="s">
        <v>54</v>
      </c>
      <c r="B5">
        <v>1.0962000000000001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462</v>
      </c>
      <c r="F5">
        <f>_xlfn.XLOOKUP(B5,RESULTADOS_3!D:D,RESULTADOS_3!F:F,0,0,1)</f>
        <v>83.01</v>
      </c>
      <c r="G5">
        <f>_xlfn.XLOOKUP(B5,RESULTADOS_3!D:D,RESULTADOS_3!M:M,0,0,1)</f>
        <v>0</v>
      </c>
      <c r="H5">
        <f>_xlfn.XLOOKUP(B5,RESULTADOS_3!D:D,RESULTADOS_3!AF:AF,0,0,1)</f>
        <v>1.9172226097911099E-6</v>
      </c>
      <c r="I5">
        <f>_xlfn.XLOOKUP(B5,RESULTADOS_3!D:D,RESULTADOS_3!AC:AC,0,0,1)</f>
        <v>884.09635623915153</v>
      </c>
      <c r="J5">
        <f>_xlfn.XLOOKUP(B5,RESULTADOS_3!D:D,RESULTADOS_3!G:G,0,0,1)</f>
        <v>10.78</v>
      </c>
      <c r="K5">
        <v>1.0962000000000001</v>
      </c>
      <c r="N5">
        <f>_xlfn.XLOOKUP(B5,RESULTADOS_3!D:D,RESULTADOS_3!AH:AH,0,0,1)</f>
        <v>884096.35623915156</v>
      </c>
    </row>
    <row r="6" spans="1:20" x14ac:dyDescent="0.25">
      <c r="A6" t="s">
        <v>55</v>
      </c>
      <c r="B6">
        <v>1.1457999999999999</v>
      </c>
      <c r="C6">
        <f>_xlfn.XLOOKUP(B6,RESULTADOS_4!D:D,RESULTADOS_4!B:B,0,0,1)</f>
        <v>30</v>
      </c>
      <c r="D6">
        <f>_xlfn.XLOOKUP(B6,RESULTADOS_4!D:D,RESULTADOS_4!L:L,0,0,1)</f>
        <v>2</v>
      </c>
      <c r="E6">
        <f>_xlfn.XLOOKUP(B6,RESULTADOS_4!D:D,RESULTADOS_4!I:I,0,0,1)</f>
        <v>385</v>
      </c>
      <c r="F6">
        <f>_xlfn.XLOOKUP(B6,RESULTADOS_4!D:D,RESULTADOS_4!F:F,0,0,1)</f>
        <v>79.44</v>
      </c>
      <c r="G6">
        <f>_xlfn.XLOOKUP(B6,RESULTADOS_4!D:D,RESULTADOS_4!M:M,0,0,1)</f>
        <v>0</v>
      </c>
      <c r="H6">
        <f>_xlfn.XLOOKUP(B6,RESULTADOS_4!D:D,RESULTADOS_4!AF:AF,0,0,1)</f>
        <v>1.9641844875280068E-6</v>
      </c>
      <c r="I6">
        <f>_xlfn.XLOOKUP(B6,RESULTADOS_4!D:D,RESULTADOS_4!AC:AC,0,0,1)</f>
        <v>881.29572145364045</v>
      </c>
      <c r="J6">
        <f>_xlfn.XLOOKUP(B6,RESULTADOS_4!D:D,RESULTADOS_4!G:G,0,0,1)</f>
        <v>12.38</v>
      </c>
      <c r="K6">
        <v>1.1457999999999999</v>
      </c>
      <c r="N6">
        <f>_xlfn.XLOOKUP(B6,RESULTADOS_4!D:D,RESULTADOS_4!AH:AH,0,0,1)</f>
        <v>881295.72145364049</v>
      </c>
    </row>
    <row r="7" spans="1:20" x14ac:dyDescent="0.25">
      <c r="A7" t="s">
        <v>56</v>
      </c>
      <c r="B7">
        <v>1.1839999999999999</v>
      </c>
      <c r="C7">
        <f>_xlfn.XLOOKUP(B7,RESULTADOS_5!D:D,RESULTADOS_5!B:B,0,0,1)</f>
        <v>35</v>
      </c>
      <c r="D7">
        <f>_xlfn.XLOOKUP(B7,RESULTADOS_5!D:D,RESULTADOS_5!L:L,0,0,1)</f>
        <v>2</v>
      </c>
      <c r="E7">
        <f>_xlfn.XLOOKUP(B7,RESULTADOS_5!D:D,RESULTADOS_5!I:I,0,0,1)</f>
        <v>330</v>
      </c>
      <c r="F7">
        <f>_xlfn.XLOOKUP(B7,RESULTADOS_5!D:D,RESULTADOS_5!F:F,0,0,1)</f>
        <v>76.88</v>
      </c>
      <c r="G7">
        <f>_xlfn.XLOOKUP(B7,RESULTADOS_5!D:D,RESULTADOS_5!M:M,0,0,1)</f>
        <v>0</v>
      </c>
      <c r="H7">
        <f>_xlfn.XLOOKUP(B7,RESULTADOS_5!D:D,RESULTADOS_5!AF:AF,0,0,1)</f>
        <v>1.993851270132067E-6</v>
      </c>
      <c r="I7">
        <f>_xlfn.XLOOKUP(B7,RESULTADOS_5!D:D,RESULTADOS_5!AC:AC,0,0,1)</f>
        <v>876.01934574440691</v>
      </c>
      <c r="J7">
        <f>_xlfn.XLOOKUP(B7,RESULTADOS_5!D:D,RESULTADOS_5!G:G,0,0,1)</f>
        <v>13.98</v>
      </c>
      <c r="K7">
        <v>1.1839999999999999</v>
      </c>
      <c r="N7">
        <f>_xlfn.XLOOKUP(B7,RESULTADOS_5!D:D,RESULTADOS_5!AH:AH,0,0,1)</f>
        <v>876019.34574440692</v>
      </c>
    </row>
    <row r="8" spans="1:20" x14ac:dyDescent="0.25">
      <c r="A8" t="s">
        <v>57</v>
      </c>
      <c r="B8">
        <v>1.2142999999999999</v>
      </c>
      <c r="C8">
        <f>_xlfn.XLOOKUP(B8,RESULTADOS_6!D:D,RESULTADOS_6!B:B,0,0,1)</f>
        <v>40</v>
      </c>
      <c r="D8">
        <f>_xlfn.XLOOKUP(B8,RESULTADOS_6!D:D,RESULTADOS_6!L:L,0,0,1)</f>
        <v>2</v>
      </c>
      <c r="E8">
        <f>_xlfn.XLOOKUP(B8,RESULTADOS_6!D:D,RESULTADOS_6!I:I,0,0,1)</f>
        <v>289</v>
      </c>
      <c r="F8">
        <f>_xlfn.XLOOKUP(B8,RESULTADOS_6!D:D,RESULTADOS_6!F:F,0,0,1)</f>
        <v>74.95</v>
      </c>
      <c r="G8">
        <f>_xlfn.XLOOKUP(B8,RESULTADOS_6!D:D,RESULTADOS_6!M:M,0,0,1)</f>
        <v>0</v>
      </c>
      <c r="H8">
        <f>_xlfn.XLOOKUP(B8,RESULTADOS_6!D:D,RESULTADOS_6!AF:AF,0,0,1)</f>
        <v>2.012279430342222E-6</v>
      </c>
      <c r="I8">
        <f>_xlfn.XLOOKUP(B8,RESULTADOS_6!D:D,RESULTADOS_6!AC:AC,0,0,1)</f>
        <v>883.95711719212579</v>
      </c>
      <c r="J8">
        <f>_xlfn.XLOOKUP(B8,RESULTADOS_6!D:D,RESULTADOS_6!G:G,0,0,1)</f>
        <v>15.56</v>
      </c>
      <c r="K8">
        <v>1.2142999999999999</v>
      </c>
      <c r="N8">
        <f>_xlfn.XLOOKUP(B8,RESULTADOS_6!D:D,RESULTADOS_6!AH:AH,0,0,1)</f>
        <v>883957.11719212576</v>
      </c>
    </row>
    <row r="9" spans="1:20" x14ac:dyDescent="0.25">
      <c r="A9" t="s">
        <v>58</v>
      </c>
      <c r="B9">
        <v>1.2387999999999999</v>
      </c>
      <c r="C9">
        <f>_xlfn.XLOOKUP(B9,RESULTADOS_7!D:D,RESULTADOS_7!B:B,0,0,1)</f>
        <v>45</v>
      </c>
      <c r="D9">
        <f>_xlfn.XLOOKUP(B9,RESULTADOS_7!D:D,RESULTADOS_7!L:L,0,0,1)</f>
        <v>2</v>
      </c>
      <c r="E9">
        <f>_xlfn.XLOOKUP(B9,RESULTADOS_7!D:D,RESULTADOS_7!I:I,0,0,1)</f>
        <v>257</v>
      </c>
      <c r="F9">
        <f>_xlfn.XLOOKUP(B9,RESULTADOS_7!D:D,RESULTADOS_7!F:F,0,0,1)</f>
        <v>73.459999999999994</v>
      </c>
      <c r="G9">
        <f>_xlfn.XLOOKUP(B9,RESULTADOS_7!D:D,RESULTADOS_7!M:M,0,0,1)</f>
        <v>0</v>
      </c>
      <c r="H9">
        <f>_xlfn.XLOOKUP(B9,RESULTADOS_7!D:D,RESULTADOS_7!AF:AF,0,0,1)</f>
        <v>2.022957236857414E-6</v>
      </c>
      <c r="I9">
        <f>_xlfn.XLOOKUP(B9,RESULTADOS_7!D:D,RESULTADOS_7!AC:AC,0,0,1)</f>
        <v>883.07460241290619</v>
      </c>
      <c r="J9">
        <f>_xlfn.XLOOKUP(B9,RESULTADOS_7!D:D,RESULTADOS_7!G:G,0,0,1)</f>
        <v>17.149999999999999</v>
      </c>
      <c r="K9">
        <v>1.2387999999999999</v>
      </c>
      <c r="N9">
        <f>_xlfn.XLOOKUP(B9,RESULTADOS_7!D:D,RESULTADOS_7!AH:AH,0,0,1)</f>
        <v>883074.60241290624</v>
      </c>
    </row>
    <row r="10" spans="1:20" x14ac:dyDescent="0.25">
      <c r="A10" t="s">
        <v>59</v>
      </c>
      <c r="B10">
        <v>1.2584</v>
      </c>
      <c r="C10">
        <f>_xlfn.XLOOKUP(B10,RESULTADOS_8!D:D,RESULTADOS_8!B:B,0,0,1)</f>
        <v>50</v>
      </c>
      <c r="D10">
        <f>_xlfn.XLOOKUP(B10,RESULTADOS_8!D:D,RESULTADOS_8!L:L,0,0,1)</f>
        <v>2</v>
      </c>
      <c r="E10">
        <f>_xlfn.XLOOKUP(B10,RESULTADOS_8!D:D,RESULTADOS_8!I:I,0,0,1)</f>
        <v>232</v>
      </c>
      <c r="F10">
        <f>_xlfn.XLOOKUP(B10,RESULTADOS_8!D:D,RESULTADOS_8!F:F,0,0,1)</f>
        <v>72.27</v>
      </c>
      <c r="G10">
        <f>_xlfn.XLOOKUP(B10,RESULTADOS_8!D:D,RESULTADOS_8!M:M,0,0,1)</f>
        <v>5</v>
      </c>
      <c r="H10">
        <f>_xlfn.XLOOKUP(B10,RESULTADOS_8!D:D,RESULTADOS_8!AF:AF,0,0,1)</f>
        <v>2.0273145407358911E-6</v>
      </c>
      <c r="I10">
        <f>_xlfn.XLOOKUP(B10,RESULTADOS_8!D:D,RESULTADOS_8!AC:AC,0,0,1)</f>
        <v>895.39139522615596</v>
      </c>
      <c r="J10">
        <f>_xlfn.XLOOKUP(B10,RESULTADOS_8!D:D,RESULTADOS_8!G:G,0,0,1)</f>
        <v>18.690000000000001</v>
      </c>
      <c r="K10">
        <v>1.2584</v>
      </c>
      <c r="N10">
        <f>_xlfn.XLOOKUP(B10,RESULTADOS_8!D:D,RESULTADOS_8!AH:AH,0,0,1)</f>
        <v>895391.39522615599</v>
      </c>
    </row>
    <row r="11" spans="1:20" x14ac:dyDescent="0.25">
      <c r="A11" t="s">
        <v>60</v>
      </c>
      <c r="B11">
        <v>1.2749999999999999</v>
      </c>
      <c r="C11">
        <f>_xlfn.XLOOKUP(B11,RESULTADOS_9!D:D,RESULTADOS_9!B:B,0,0,1)</f>
        <v>55</v>
      </c>
      <c r="D11">
        <f>_xlfn.XLOOKUP(B11,RESULTADOS_9!D:D,RESULTADOS_9!L:L,0,0,1)</f>
        <v>3</v>
      </c>
      <c r="E11">
        <f>_xlfn.XLOOKUP(B11,RESULTADOS_9!D:D,RESULTADOS_9!I:I,0,0,1)</f>
        <v>211</v>
      </c>
      <c r="F11">
        <f>_xlfn.XLOOKUP(B11,RESULTADOS_9!D:D,RESULTADOS_9!F:F,0,0,1)</f>
        <v>71.3</v>
      </c>
      <c r="G11">
        <f>_xlfn.XLOOKUP(B11,RESULTADOS_9!D:D,RESULTADOS_9!M:M,0,0,1)</f>
        <v>0</v>
      </c>
      <c r="H11">
        <f>_xlfn.XLOOKUP(B11,RESULTADOS_9!D:D,RESULTADOS_9!AF:AF,0,0,1)</f>
        <v>2.0283502081792399E-6</v>
      </c>
      <c r="I11">
        <f>_xlfn.XLOOKUP(B11,RESULTADOS_9!D:D,RESULTADOS_9!AC:AC,0,0,1)</f>
        <v>912.15919481888227</v>
      </c>
      <c r="J11">
        <f>_xlfn.XLOOKUP(B11,RESULTADOS_9!D:D,RESULTADOS_9!G:G,0,0,1)</f>
        <v>20.28</v>
      </c>
      <c r="K11">
        <v>1.2749999999999999</v>
      </c>
      <c r="N11">
        <f>_xlfn.XLOOKUP(B11,RESULTADOS_9!D:D,RESULTADOS_9!AH:AH,0,0,1)</f>
        <v>912159.19481888227</v>
      </c>
    </row>
    <row r="12" spans="1:20" x14ac:dyDescent="0.25">
      <c r="A12" t="s">
        <v>61</v>
      </c>
      <c r="B12">
        <v>1.29</v>
      </c>
      <c r="C12">
        <f>_xlfn.XLOOKUP(B12,RESULTADOS_10!D:D,RESULTADOS_10!B:B,0,0,1)</f>
        <v>60</v>
      </c>
      <c r="D12">
        <f>_xlfn.XLOOKUP(B12,RESULTADOS_10!D:D,RESULTADOS_10!L:L,0,0,1)</f>
        <v>3</v>
      </c>
      <c r="E12">
        <f>_xlfn.XLOOKUP(B12,RESULTADOS_10!D:D,RESULTADOS_10!I:I,0,0,1)</f>
        <v>193</v>
      </c>
      <c r="F12">
        <f>_xlfn.XLOOKUP(B12,RESULTADOS_10!D:D,RESULTADOS_10!F:F,0,0,1)</f>
        <v>70.45</v>
      </c>
      <c r="G12">
        <f>_xlfn.XLOOKUP(B12,RESULTADOS_10!D:D,RESULTADOS_10!M:M,0,0,1)</f>
        <v>0</v>
      </c>
      <c r="H12">
        <f>_xlfn.XLOOKUP(B12,RESULTADOS_10!D:D,RESULTADOS_10!AF:AF,0,0,1)</f>
        <v>2.0281722072763381E-6</v>
      </c>
      <c r="I12">
        <f>_xlfn.XLOOKUP(B12,RESULTADOS_10!D:D,RESULTADOS_10!AC:AC,0,0,1)</f>
        <v>924.00363845996071</v>
      </c>
      <c r="J12">
        <f>_xlfn.XLOOKUP(B12,RESULTADOS_10!D:D,RESULTADOS_10!G:G,0,0,1)</f>
        <v>21.9</v>
      </c>
      <c r="K12">
        <v>1.29</v>
      </c>
      <c r="N12">
        <f>_xlfn.XLOOKUP(B12,RESULTADOS_10!D:D,RESULTADOS_10!AH:AH,0,0,1)</f>
        <v>924003.6384599607</v>
      </c>
    </row>
    <row r="13" spans="1:20" x14ac:dyDescent="0.25">
      <c r="A13" t="s">
        <v>62</v>
      </c>
      <c r="B13">
        <v>1.3010999999999999</v>
      </c>
      <c r="C13">
        <f>_xlfn.XLOOKUP(B13,RESULTADOS_11!D:D,RESULTADOS_11!B:B,0,0,1)</f>
        <v>65</v>
      </c>
      <c r="D13">
        <f>_xlfn.XLOOKUP(B13,RESULTADOS_11!D:D,RESULTADOS_11!L:L,0,0,1)</f>
        <v>3</v>
      </c>
      <c r="E13">
        <f>_xlfn.XLOOKUP(B13,RESULTADOS_11!D:D,RESULTADOS_11!I:I,0,0,1)</f>
        <v>179</v>
      </c>
      <c r="F13">
        <f>_xlfn.XLOOKUP(B13,RESULTADOS_11!D:D,RESULTADOS_11!F:F,0,0,1)</f>
        <v>69.8</v>
      </c>
      <c r="G13">
        <f>_xlfn.XLOOKUP(B13,RESULTADOS_11!D:D,RESULTADOS_11!M:M,0,0,1)</f>
        <v>0</v>
      </c>
      <c r="H13">
        <f>_xlfn.XLOOKUP(B13,RESULTADOS_11!D:D,RESULTADOS_11!AF:AF,0,0,1)</f>
        <v>2.0230755197543768E-6</v>
      </c>
      <c r="I13">
        <f>_xlfn.XLOOKUP(B13,RESULTADOS_11!D:D,RESULTADOS_11!AC:AC,0,0,1)</f>
        <v>939.23670417861194</v>
      </c>
      <c r="J13">
        <f>_xlfn.XLOOKUP(B13,RESULTADOS_11!D:D,RESULTADOS_11!G:G,0,0,1)</f>
        <v>23.4</v>
      </c>
      <c r="K13">
        <v>1.3010999999999999</v>
      </c>
      <c r="N13">
        <f>_xlfn.XLOOKUP(B13,RESULTADOS_11!D:D,RESULTADOS_11!AH:AH,0,0,1)</f>
        <v>939236.70417861198</v>
      </c>
    </row>
    <row r="14" spans="1:20" x14ac:dyDescent="0.25">
      <c r="A14" t="s">
        <v>63</v>
      </c>
      <c r="B14">
        <v>1.3126</v>
      </c>
      <c r="C14">
        <f>_xlfn.XLOOKUP(B14,RESULTADOS_12!D:D,RESULTADOS_12!B:B,0,0,1)</f>
        <v>70</v>
      </c>
      <c r="D14">
        <f>_xlfn.XLOOKUP(B14,RESULTADOS_12!D:D,RESULTADOS_12!L:L,0,0,1)</f>
        <v>3</v>
      </c>
      <c r="E14">
        <f>_xlfn.XLOOKUP(B14,RESULTADOS_12!D:D,RESULTADOS_12!I:I,0,0,1)</f>
        <v>166</v>
      </c>
      <c r="F14">
        <f>_xlfn.XLOOKUP(B14,RESULTADOS_12!D:D,RESULTADOS_12!F:F,0,0,1)</f>
        <v>69.16</v>
      </c>
      <c r="G14">
        <f>_xlfn.XLOOKUP(B14,RESULTADOS_12!D:D,RESULTADOS_12!M:M,0,0,1)</f>
        <v>6</v>
      </c>
      <c r="H14">
        <f>_xlfn.XLOOKUP(B14,RESULTADOS_12!D:D,RESULTADOS_12!AF:AF,0,0,1)</f>
        <v>2.0196941400382002E-6</v>
      </c>
      <c r="I14">
        <f>_xlfn.XLOOKUP(B14,RESULTADOS_12!D:D,RESULTADOS_12!AC:AC,0,0,1)</f>
        <v>941.37897684964582</v>
      </c>
      <c r="J14">
        <f>_xlfn.XLOOKUP(B14,RESULTADOS_12!D:D,RESULTADOS_12!G:G,0,0,1)</f>
        <v>25</v>
      </c>
      <c r="K14">
        <v>1.3126</v>
      </c>
      <c r="N14">
        <f>_xlfn.XLOOKUP(B14,RESULTADOS_12!D:D,RESULTADOS_12!AH:AH,0,0,1)</f>
        <v>941378.97684964584</v>
      </c>
    </row>
    <row r="15" spans="1:20" x14ac:dyDescent="0.25">
      <c r="A15" t="s">
        <v>64</v>
      </c>
      <c r="B15">
        <v>1.3212999999999999</v>
      </c>
      <c r="C15">
        <f>_xlfn.XLOOKUP(B15,RESULTADOS_13!D:D,RESULTADOS_13!B:B,0,0,1)</f>
        <v>75</v>
      </c>
      <c r="D15">
        <f>_xlfn.XLOOKUP(B15,RESULTADOS_13!D:D,RESULTADOS_13!L:L,0,0,1)</f>
        <v>4</v>
      </c>
      <c r="E15">
        <f>_xlfn.XLOOKUP(B15,RESULTADOS_13!D:D,RESULTADOS_13!I:I,0,0,1)</f>
        <v>155</v>
      </c>
      <c r="F15">
        <f>_xlfn.XLOOKUP(B15,RESULTADOS_13!D:D,RESULTADOS_13!F:F,0,0,1)</f>
        <v>68.67</v>
      </c>
      <c r="G15">
        <f>_xlfn.XLOOKUP(B15,RESULTADOS_13!D:D,RESULTADOS_13!M:M,0,0,1)</f>
        <v>0</v>
      </c>
      <c r="H15">
        <f>_xlfn.XLOOKUP(B15,RESULTADOS_13!D:D,RESULTADOS_13!AF:AF,0,0,1)</f>
        <v>2.0129854222133201E-6</v>
      </c>
      <c r="I15">
        <f>_xlfn.XLOOKUP(B15,RESULTADOS_13!D:D,RESULTADOS_13!AC:AC,0,0,1)</f>
        <v>960.22639782711121</v>
      </c>
      <c r="J15">
        <f>_xlfn.XLOOKUP(B15,RESULTADOS_13!D:D,RESULTADOS_13!G:G,0,0,1)</f>
        <v>26.58</v>
      </c>
      <c r="K15">
        <v>1.3212999999999999</v>
      </c>
      <c r="N15">
        <f>_xlfn.XLOOKUP(B15,RESULTADOS_13!D:D,RESULTADOS_13!AH:AH,0,0,1)</f>
        <v>960226.39782711118</v>
      </c>
    </row>
    <row r="16" spans="1:20" x14ac:dyDescent="0.25">
      <c r="A16" t="s">
        <v>65</v>
      </c>
      <c r="B16">
        <v>1.33</v>
      </c>
      <c r="C16">
        <f>_xlfn.XLOOKUP(B16,RESULTADOS_14!D:D,RESULTADOS_14!B:B,0,0,1)</f>
        <v>80</v>
      </c>
      <c r="D16">
        <f>_xlfn.XLOOKUP(B16,RESULTADOS_14!D:D,RESULTADOS_14!L:L,0,0,1)</f>
        <v>4</v>
      </c>
      <c r="E16">
        <f>_xlfn.XLOOKUP(B16,RESULTADOS_14!D:D,RESULTADOS_14!I:I,0,0,1)</f>
        <v>145</v>
      </c>
      <c r="F16">
        <f>_xlfn.XLOOKUP(B16,RESULTADOS_14!D:D,RESULTADOS_14!F:F,0,0,1)</f>
        <v>68.19</v>
      </c>
      <c r="G16">
        <f>_xlfn.XLOOKUP(B16,RESULTADOS_14!D:D,RESULTADOS_14!M:M,0,0,1)</f>
        <v>0</v>
      </c>
      <c r="H16">
        <f>_xlfn.XLOOKUP(B16,RESULTADOS_14!D:D,RESULTADOS_14!AF:AF,0,0,1)</f>
        <v>2.0071748095034679E-6</v>
      </c>
      <c r="I16">
        <f>_xlfn.XLOOKUP(B16,RESULTADOS_14!D:D,RESULTADOS_14!AC:AC,0,0,1)</f>
        <v>973.75716066783912</v>
      </c>
      <c r="J16">
        <f>_xlfn.XLOOKUP(B16,RESULTADOS_14!D:D,RESULTADOS_14!G:G,0,0,1)</f>
        <v>28.22</v>
      </c>
      <c r="K16">
        <v>1.33</v>
      </c>
      <c r="N16">
        <f>_xlfn.XLOOKUP(B16,RESULTADOS_14!D:D,RESULTADOS_14!AH:AH,0,0,1)</f>
        <v>973757.16066783911</v>
      </c>
    </row>
    <row r="17" spans="1:14" x14ac:dyDescent="0.25">
      <c r="A17" t="s">
        <v>66</v>
      </c>
      <c r="B17">
        <v>1.3355999999999999</v>
      </c>
      <c r="C17">
        <f>_xlfn.XLOOKUP(B17,RESULTADOS_15!D:D,RESULTADOS_15!B:B,0,0,1)</f>
        <v>85</v>
      </c>
      <c r="D17">
        <f>_xlfn.XLOOKUP(B17,RESULTADOS_15!D:D,RESULTADOS_15!L:L,0,0,1)</f>
        <v>5</v>
      </c>
      <c r="E17">
        <f>_xlfn.XLOOKUP(B17,RESULTADOS_15!D:D,RESULTADOS_15!I:I,0,0,1)</f>
        <v>137</v>
      </c>
      <c r="F17">
        <f>_xlfn.XLOOKUP(B17,RESULTADOS_15!D:D,RESULTADOS_15!F:F,0,0,1)</f>
        <v>67.849999999999994</v>
      </c>
      <c r="G17">
        <f>_xlfn.XLOOKUP(B17,RESULTADOS_15!D:D,RESULTADOS_15!M:M,0,0,1)</f>
        <v>0</v>
      </c>
      <c r="H17">
        <f>_xlfn.XLOOKUP(B17,RESULTADOS_15!D:D,RESULTADOS_15!AF:AF,0,0,1)</f>
        <v>1.997519847476083E-6</v>
      </c>
      <c r="I17">
        <f>_xlfn.XLOOKUP(B17,RESULTADOS_15!D:D,RESULTADOS_15!AC:AC,0,0,1)</f>
        <v>994.07434763100309</v>
      </c>
      <c r="J17">
        <f>_xlfn.XLOOKUP(B17,RESULTADOS_15!D:D,RESULTADOS_15!G:G,0,0,1)</f>
        <v>29.72</v>
      </c>
      <c r="K17">
        <v>1.3356000000000001</v>
      </c>
      <c r="N17">
        <f>_xlfn.XLOOKUP(B17,RESULTADOS_15!D:D,RESULTADOS_15!AH:AH,0,0,1)</f>
        <v>994074.34763100313</v>
      </c>
    </row>
    <row r="18" spans="1:14" x14ac:dyDescent="0.25">
      <c r="A18" t="s">
        <v>67</v>
      </c>
      <c r="B18">
        <v>1.3432999999999999</v>
      </c>
      <c r="C18">
        <f>_xlfn.XLOOKUP(B18,RESULTADOS_16!D:D,RESULTADOS_16!B:B,0,0,1)</f>
        <v>90</v>
      </c>
      <c r="D18">
        <f>_xlfn.XLOOKUP(B18,RESULTADOS_16!D:D,RESULTADOS_16!L:L,0,0,1)</f>
        <v>5</v>
      </c>
      <c r="E18">
        <f>_xlfn.XLOOKUP(B18,RESULTADOS_16!D:D,RESULTADOS_16!I:I,0,0,1)</f>
        <v>129</v>
      </c>
      <c r="F18">
        <f>_xlfn.XLOOKUP(B18,RESULTADOS_16!D:D,RESULTADOS_16!F:F,0,0,1)</f>
        <v>67.430000000000007</v>
      </c>
      <c r="G18">
        <f>_xlfn.XLOOKUP(B18,RESULTADOS_16!D:D,RESULTADOS_16!M:M,0,0,1)</f>
        <v>0</v>
      </c>
      <c r="H18">
        <f>_xlfn.XLOOKUP(B18,RESULTADOS_16!D:D,RESULTADOS_16!AF:AF,0,0,1)</f>
        <v>1.9917615916903918E-6</v>
      </c>
      <c r="I18">
        <f>_xlfn.XLOOKUP(B18,RESULTADOS_16!D:D,RESULTADOS_16!AC:AC,0,0,1)</f>
        <v>1007.425276492248</v>
      </c>
      <c r="J18">
        <f>_xlfn.XLOOKUP(B18,RESULTADOS_16!D:D,RESULTADOS_16!G:G,0,0,1)</f>
        <v>31.36</v>
      </c>
      <c r="K18">
        <v>1.3432999999999999</v>
      </c>
      <c r="N18">
        <f>_xlfn.XLOOKUP(B18,RESULTADOS_16!D:D,RESULTADOS_16!AH:AH,0,0,1)</f>
        <v>1007425.2764922481</v>
      </c>
    </row>
    <row r="19" spans="1:14" x14ac:dyDescent="0.25">
      <c r="A19" t="s">
        <v>68</v>
      </c>
      <c r="B19">
        <v>1.3471</v>
      </c>
      <c r="C19">
        <f>_xlfn.XLOOKUP(B19,RESULTADOS_17!D:D,RESULTADOS_17!B:B,0,0,1)</f>
        <v>95</v>
      </c>
      <c r="D19">
        <f>_xlfn.XLOOKUP(B19,RESULTADOS_17!D:D,RESULTADOS_17!L:L,0,0,1)</f>
        <v>5</v>
      </c>
      <c r="E19">
        <f>_xlfn.XLOOKUP(B19,RESULTADOS_17!D:D,RESULTADOS_17!I:I,0,0,1)</f>
        <v>123</v>
      </c>
      <c r="F19">
        <f>_xlfn.XLOOKUP(B19,RESULTADOS_17!D:D,RESULTADOS_17!F:F,0,0,1)</f>
        <v>67.19</v>
      </c>
      <c r="G19">
        <f>_xlfn.XLOOKUP(B19,RESULTADOS_17!D:D,RESULTADOS_17!M:M,0,0,1)</f>
        <v>0</v>
      </c>
      <c r="H19">
        <f>_xlfn.XLOOKUP(B19,RESULTADOS_17!D:D,RESULTADOS_17!AF:AF,0,0,1)</f>
        <v>1.98091907514745E-6</v>
      </c>
      <c r="I19">
        <f>_xlfn.XLOOKUP(B19,RESULTADOS_17!D:D,RESULTADOS_17!AC:AC,0,0,1)</f>
        <v>1024.145728452492</v>
      </c>
      <c r="J19">
        <f>_xlfn.XLOOKUP(B19,RESULTADOS_17!D:D,RESULTADOS_17!G:G,0,0,1)</f>
        <v>32.770000000000003</v>
      </c>
      <c r="K19">
        <v>1.3471000000000002</v>
      </c>
      <c r="N19">
        <f>_xlfn.XLOOKUP(B19,RESULTADOS_17!D:D,RESULTADOS_17!AH:AH,0,0,1)</f>
        <v>1024145.728452493</v>
      </c>
    </row>
    <row r="20" spans="1:14" x14ac:dyDescent="0.25">
      <c r="A20" t="s">
        <v>69</v>
      </c>
      <c r="B20">
        <v>1.3514999999999999</v>
      </c>
      <c r="C20">
        <f>_xlfn.XLOOKUP(B20,RESULTADOS_18!D:D,RESULTADOS_18!B:B,0,0,1)</f>
        <v>100</v>
      </c>
      <c r="D20">
        <f>_xlfn.XLOOKUP(B20,RESULTADOS_18!D:D,RESULTADOS_18!L:L,0,0,1)</f>
        <v>6</v>
      </c>
      <c r="E20">
        <f>_xlfn.XLOOKUP(B20,RESULTADOS_18!D:D,RESULTADOS_18!I:I,0,0,1)</f>
        <v>117</v>
      </c>
      <c r="F20">
        <f>_xlfn.XLOOKUP(B20,RESULTADOS_18!D:D,RESULTADOS_18!F:F,0,0,1)</f>
        <v>66.930000000000007</v>
      </c>
      <c r="G20">
        <f>_xlfn.XLOOKUP(B20,RESULTADOS_18!D:D,RESULTADOS_18!M:M,0,0,1)</f>
        <v>0</v>
      </c>
      <c r="H20">
        <f>_xlfn.XLOOKUP(B20,RESULTADOS_18!D:D,RESULTADOS_18!AF:AF,0,0,1)</f>
        <v>1.971628037735396E-6</v>
      </c>
      <c r="I20">
        <f>_xlfn.XLOOKUP(B20,RESULTADOS_18!D:D,RESULTADOS_18!AC:AC,0,0,1)</f>
        <v>1045.1485198225359</v>
      </c>
      <c r="J20">
        <f>_xlfn.XLOOKUP(B20,RESULTADOS_18!D:D,RESULTADOS_18!G:G,0,0,1)</f>
        <v>34.32</v>
      </c>
      <c r="K20">
        <v>1.3515000000000001</v>
      </c>
      <c r="N20">
        <f>_xlfn.XLOOKUP(B20,RESULTADOS_18!D:D,RESULTADOS_18!AH:AH,0,0,1)</f>
        <v>1045148.519822536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60</v>
      </c>
      <c r="C2" t="s">
        <v>34</v>
      </c>
      <c r="D2">
        <v>0.87260000000000004</v>
      </c>
      <c r="E2">
        <v>114.61</v>
      </c>
      <c r="F2">
        <v>94.92</v>
      </c>
      <c r="G2">
        <v>8.2899999999999991</v>
      </c>
      <c r="H2">
        <v>0.14000000000000001</v>
      </c>
      <c r="I2">
        <v>687</v>
      </c>
      <c r="J2">
        <v>124.63</v>
      </c>
      <c r="K2">
        <v>45</v>
      </c>
      <c r="L2">
        <v>1</v>
      </c>
      <c r="M2">
        <v>685</v>
      </c>
      <c r="N2">
        <v>18.64</v>
      </c>
      <c r="O2">
        <v>15605.44</v>
      </c>
      <c r="P2">
        <v>941.24</v>
      </c>
      <c r="Q2">
        <v>11531.8</v>
      </c>
      <c r="R2">
        <v>1394.19</v>
      </c>
      <c r="S2">
        <v>248.49</v>
      </c>
      <c r="T2">
        <v>564897.84</v>
      </c>
      <c r="U2">
        <v>0.18</v>
      </c>
      <c r="V2">
        <v>0.57999999999999996</v>
      </c>
      <c r="W2">
        <v>24.23</v>
      </c>
      <c r="X2">
        <v>33.43</v>
      </c>
      <c r="Y2">
        <v>2</v>
      </c>
      <c r="Z2">
        <v>10</v>
      </c>
      <c r="AA2">
        <v>1561.9554973242571</v>
      </c>
      <c r="AB2">
        <v>2137.1364200522648</v>
      </c>
      <c r="AC2">
        <v>1933.171119612281</v>
      </c>
      <c r="AD2">
        <v>1561955.4973242569</v>
      </c>
      <c r="AE2">
        <v>2137136.4200522648</v>
      </c>
      <c r="AF2">
        <v>1.3719248589684749E-6</v>
      </c>
      <c r="AG2">
        <v>24</v>
      </c>
      <c r="AH2">
        <v>1933171.119612281</v>
      </c>
    </row>
    <row r="3" spans="1:34" x14ac:dyDescent="0.25">
      <c r="A3">
        <v>1</v>
      </c>
      <c r="B3">
        <v>60</v>
      </c>
      <c r="C3" t="s">
        <v>34</v>
      </c>
      <c r="D3">
        <v>1.2571000000000001</v>
      </c>
      <c r="E3">
        <v>79.55</v>
      </c>
      <c r="F3">
        <v>71.77</v>
      </c>
      <c r="G3">
        <v>19.48</v>
      </c>
      <c r="H3">
        <v>0.28000000000000003</v>
      </c>
      <c r="I3">
        <v>221</v>
      </c>
      <c r="J3">
        <v>125.95</v>
      </c>
      <c r="K3">
        <v>45</v>
      </c>
      <c r="L3">
        <v>2</v>
      </c>
      <c r="M3">
        <v>183</v>
      </c>
      <c r="N3">
        <v>18.95</v>
      </c>
      <c r="O3">
        <v>15767.7</v>
      </c>
      <c r="P3">
        <v>608.09</v>
      </c>
      <c r="Q3">
        <v>11526.57</v>
      </c>
      <c r="R3">
        <v>605.26</v>
      </c>
      <c r="S3">
        <v>248.49</v>
      </c>
      <c r="T3">
        <v>172766.07999999999</v>
      </c>
      <c r="U3">
        <v>0.41</v>
      </c>
      <c r="V3">
        <v>0.77</v>
      </c>
      <c r="W3">
        <v>23.54</v>
      </c>
      <c r="X3">
        <v>10.3</v>
      </c>
      <c r="Y3">
        <v>2</v>
      </c>
      <c r="Z3">
        <v>10</v>
      </c>
      <c r="AA3">
        <v>785.06416784532951</v>
      </c>
      <c r="AB3">
        <v>1074.1594290326791</v>
      </c>
      <c r="AC3">
        <v>971.64316071802705</v>
      </c>
      <c r="AD3">
        <v>785064.1678453295</v>
      </c>
      <c r="AE3">
        <v>1074159.4290326789</v>
      </c>
      <c r="AF3">
        <v>1.9764459548582052E-6</v>
      </c>
      <c r="AG3">
        <v>17</v>
      </c>
      <c r="AH3">
        <v>971643.16071802704</v>
      </c>
    </row>
    <row r="4" spans="1:34" x14ac:dyDescent="0.25">
      <c r="A4">
        <v>2</v>
      </c>
      <c r="B4">
        <v>60</v>
      </c>
      <c r="C4" t="s">
        <v>34</v>
      </c>
      <c r="D4">
        <v>1.29</v>
      </c>
      <c r="E4">
        <v>77.52</v>
      </c>
      <c r="F4">
        <v>70.45</v>
      </c>
      <c r="G4">
        <v>21.9</v>
      </c>
      <c r="H4">
        <v>0.42</v>
      </c>
      <c r="I4">
        <v>193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581.27</v>
      </c>
      <c r="Q4">
        <v>11530.05</v>
      </c>
      <c r="R4">
        <v>553.79999999999995</v>
      </c>
      <c r="S4">
        <v>248.49</v>
      </c>
      <c r="T4">
        <v>147175.82999999999</v>
      </c>
      <c r="U4">
        <v>0.45</v>
      </c>
      <c r="V4">
        <v>0.78</v>
      </c>
      <c r="W4">
        <v>23.68</v>
      </c>
      <c r="X4">
        <v>8.99</v>
      </c>
      <c r="Y4">
        <v>2</v>
      </c>
      <c r="Z4">
        <v>10</v>
      </c>
      <c r="AA4">
        <v>746.57258635728624</v>
      </c>
      <c r="AB4">
        <v>1021.493549112011</v>
      </c>
      <c r="AC4">
        <v>924.00363845996071</v>
      </c>
      <c r="AD4">
        <v>746572.5863572862</v>
      </c>
      <c r="AE4">
        <v>1021493.549112011</v>
      </c>
      <c r="AF4">
        <v>2.0281722072763381E-6</v>
      </c>
      <c r="AG4">
        <v>17</v>
      </c>
      <c r="AH4">
        <v>924003.6384599607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80</v>
      </c>
      <c r="C2" t="s">
        <v>34</v>
      </c>
      <c r="D2">
        <v>0.70340000000000003</v>
      </c>
      <c r="E2">
        <v>142.16</v>
      </c>
      <c r="F2">
        <v>109.03</v>
      </c>
      <c r="G2">
        <v>6.84</v>
      </c>
      <c r="H2">
        <v>0.11</v>
      </c>
      <c r="I2">
        <v>956</v>
      </c>
      <c r="J2">
        <v>159.12</v>
      </c>
      <c r="K2">
        <v>50.28</v>
      </c>
      <c r="L2">
        <v>1</v>
      </c>
      <c r="M2">
        <v>954</v>
      </c>
      <c r="N2">
        <v>27.84</v>
      </c>
      <c r="O2">
        <v>19859.16</v>
      </c>
      <c r="P2">
        <v>1303.97</v>
      </c>
      <c r="Q2">
        <v>11536.6</v>
      </c>
      <c r="R2">
        <v>1874.73</v>
      </c>
      <c r="S2">
        <v>248.49</v>
      </c>
      <c r="T2">
        <v>803825.87</v>
      </c>
      <c r="U2">
        <v>0.13</v>
      </c>
      <c r="V2">
        <v>0.5</v>
      </c>
      <c r="W2">
        <v>24.68</v>
      </c>
      <c r="X2">
        <v>47.53</v>
      </c>
      <c r="Y2">
        <v>2</v>
      </c>
      <c r="Z2">
        <v>10</v>
      </c>
      <c r="AA2">
        <v>2548.0059411172429</v>
      </c>
      <c r="AB2">
        <v>3486.2941387254282</v>
      </c>
      <c r="AC2">
        <v>3153.5671191698962</v>
      </c>
      <c r="AD2">
        <v>2548005.9411172429</v>
      </c>
      <c r="AE2">
        <v>3486294.1387254279</v>
      </c>
      <c r="AF2">
        <v>1.0615389180486761E-6</v>
      </c>
      <c r="AG2">
        <v>30</v>
      </c>
      <c r="AH2">
        <v>3153567.119169896</v>
      </c>
    </row>
    <row r="3" spans="1:34" x14ac:dyDescent="0.25">
      <c r="A3">
        <v>1</v>
      </c>
      <c r="B3">
        <v>80</v>
      </c>
      <c r="C3" t="s">
        <v>34</v>
      </c>
      <c r="D3">
        <v>1.1413</v>
      </c>
      <c r="E3">
        <v>87.62</v>
      </c>
      <c r="F3">
        <v>75.599999999999994</v>
      </c>
      <c r="G3">
        <v>15.07</v>
      </c>
      <c r="H3">
        <v>0.22</v>
      </c>
      <c r="I3">
        <v>301</v>
      </c>
      <c r="J3">
        <v>160.54</v>
      </c>
      <c r="K3">
        <v>50.28</v>
      </c>
      <c r="L3">
        <v>2</v>
      </c>
      <c r="M3">
        <v>299</v>
      </c>
      <c r="N3">
        <v>28.26</v>
      </c>
      <c r="O3">
        <v>20034.400000000001</v>
      </c>
      <c r="P3">
        <v>829.98</v>
      </c>
      <c r="Q3">
        <v>11528.25</v>
      </c>
      <c r="R3">
        <v>737.22</v>
      </c>
      <c r="S3">
        <v>248.49</v>
      </c>
      <c r="T3">
        <v>238343.76</v>
      </c>
      <c r="U3">
        <v>0.34</v>
      </c>
      <c r="V3">
        <v>0.73</v>
      </c>
      <c r="W3">
        <v>23.62</v>
      </c>
      <c r="X3">
        <v>14.13</v>
      </c>
      <c r="Y3">
        <v>2</v>
      </c>
      <c r="Z3">
        <v>10</v>
      </c>
      <c r="AA3">
        <v>1085.667370693802</v>
      </c>
      <c r="AB3">
        <v>1485.457992847307</v>
      </c>
      <c r="AC3">
        <v>1343.687966863346</v>
      </c>
      <c r="AD3">
        <v>1085667.3706938019</v>
      </c>
      <c r="AE3">
        <v>1485457.9928473069</v>
      </c>
      <c r="AF3">
        <v>1.722397451192712E-6</v>
      </c>
      <c r="AG3">
        <v>19</v>
      </c>
      <c r="AH3">
        <v>1343687.9668633461</v>
      </c>
    </row>
    <row r="4" spans="1:34" x14ac:dyDescent="0.25">
      <c r="A4">
        <v>2</v>
      </c>
      <c r="B4">
        <v>80</v>
      </c>
      <c r="C4" t="s">
        <v>34</v>
      </c>
      <c r="D4">
        <v>1.3043</v>
      </c>
      <c r="E4">
        <v>76.67</v>
      </c>
      <c r="F4">
        <v>69.06</v>
      </c>
      <c r="G4">
        <v>25.27</v>
      </c>
      <c r="H4">
        <v>0.33</v>
      </c>
      <c r="I4">
        <v>164</v>
      </c>
      <c r="J4">
        <v>161.97</v>
      </c>
      <c r="K4">
        <v>50.28</v>
      </c>
      <c r="L4">
        <v>3</v>
      </c>
      <c r="M4">
        <v>137</v>
      </c>
      <c r="N4">
        <v>28.69</v>
      </c>
      <c r="O4">
        <v>20210.21</v>
      </c>
      <c r="P4">
        <v>676.22</v>
      </c>
      <c r="Q4">
        <v>11526.19</v>
      </c>
      <c r="R4">
        <v>515.08000000000004</v>
      </c>
      <c r="S4">
        <v>248.49</v>
      </c>
      <c r="T4">
        <v>127961.97</v>
      </c>
      <c r="U4">
        <v>0.48</v>
      </c>
      <c r="V4">
        <v>0.8</v>
      </c>
      <c r="W4">
        <v>23.4</v>
      </c>
      <c r="X4">
        <v>7.6</v>
      </c>
      <c r="Y4">
        <v>2</v>
      </c>
      <c r="Z4">
        <v>10</v>
      </c>
      <c r="AA4">
        <v>820.2976608813168</v>
      </c>
      <c r="AB4">
        <v>1122.3674485965271</v>
      </c>
      <c r="AC4">
        <v>1015.250274555081</v>
      </c>
      <c r="AD4">
        <v>820297.66088131675</v>
      </c>
      <c r="AE4">
        <v>1122367.4485965271</v>
      </c>
      <c r="AF4">
        <v>1.9683895519062952E-6</v>
      </c>
      <c r="AG4">
        <v>16</v>
      </c>
      <c r="AH4">
        <v>1015250.274555081</v>
      </c>
    </row>
    <row r="5" spans="1:34" x14ac:dyDescent="0.25">
      <c r="A5">
        <v>3</v>
      </c>
      <c r="B5">
        <v>80</v>
      </c>
      <c r="C5" t="s">
        <v>34</v>
      </c>
      <c r="D5">
        <v>1.33</v>
      </c>
      <c r="E5">
        <v>75.19</v>
      </c>
      <c r="F5">
        <v>68.19</v>
      </c>
      <c r="G5">
        <v>28.22</v>
      </c>
      <c r="H5">
        <v>0.43</v>
      </c>
      <c r="I5">
        <v>145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649.53</v>
      </c>
      <c r="Q5">
        <v>11525.9</v>
      </c>
      <c r="R5">
        <v>479.71</v>
      </c>
      <c r="S5">
        <v>248.49</v>
      </c>
      <c r="T5">
        <v>110372.23</v>
      </c>
      <c r="U5">
        <v>0.52</v>
      </c>
      <c r="V5">
        <v>0.81</v>
      </c>
      <c r="W5">
        <v>23.54</v>
      </c>
      <c r="X5">
        <v>6.74</v>
      </c>
      <c r="Y5">
        <v>2</v>
      </c>
      <c r="Z5">
        <v>10</v>
      </c>
      <c r="AA5">
        <v>786.77222866283967</v>
      </c>
      <c r="AB5">
        <v>1076.4964731975219</v>
      </c>
      <c r="AC5">
        <v>973.75716066783912</v>
      </c>
      <c r="AD5">
        <v>786772.22866283963</v>
      </c>
      <c r="AE5">
        <v>1076496.4731975221</v>
      </c>
      <c r="AF5">
        <v>2.0071748095034679E-6</v>
      </c>
      <c r="AG5">
        <v>16</v>
      </c>
      <c r="AH5">
        <v>973757.16066783911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35</v>
      </c>
      <c r="C2" t="s">
        <v>34</v>
      </c>
      <c r="D2">
        <v>1.1341000000000001</v>
      </c>
      <c r="E2">
        <v>88.18</v>
      </c>
      <c r="F2">
        <v>79.67</v>
      </c>
      <c r="G2">
        <v>12.45</v>
      </c>
      <c r="H2">
        <v>0.22</v>
      </c>
      <c r="I2">
        <v>384</v>
      </c>
      <c r="J2">
        <v>80.84</v>
      </c>
      <c r="K2">
        <v>35.1</v>
      </c>
      <c r="L2">
        <v>1</v>
      </c>
      <c r="M2">
        <v>268</v>
      </c>
      <c r="N2">
        <v>9.74</v>
      </c>
      <c r="O2">
        <v>10204.209999999999</v>
      </c>
      <c r="P2">
        <v>520.35</v>
      </c>
      <c r="Q2">
        <v>11530.81</v>
      </c>
      <c r="R2">
        <v>869.83</v>
      </c>
      <c r="S2">
        <v>248.49</v>
      </c>
      <c r="T2">
        <v>304235.3</v>
      </c>
      <c r="U2">
        <v>0.28999999999999998</v>
      </c>
      <c r="V2">
        <v>0.69</v>
      </c>
      <c r="W2">
        <v>23.89</v>
      </c>
      <c r="X2">
        <v>18.2</v>
      </c>
      <c r="Y2">
        <v>2</v>
      </c>
      <c r="Z2">
        <v>10</v>
      </c>
      <c r="AA2">
        <v>770.08969554331645</v>
      </c>
      <c r="AB2">
        <v>1053.6706954019719</v>
      </c>
      <c r="AC2">
        <v>953.10984306891612</v>
      </c>
      <c r="AD2">
        <v>770089.69554331643</v>
      </c>
      <c r="AE2">
        <v>1053670.6954019719</v>
      </c>
      <c r="AF2">
        <v>1.9098198694736302E-6</v>
      </c>
      <c r="AG2">
        <v>19</v>
      </c>
      <c r="AH2">
        <v>953109.84306891612</v>
      </c>
    </row>
    <row r="3" spans="1:34" x14ac:dyDescent="0.25">
      <c r="A3">
        <v>1</v>
      </c>
      <c r="B3">
        <v>35</v>
      </c>
      <c r="C3" t="s">
        <v>34</v>
      </c>
      <c r="D3">
        <v>1.1839999999999999</v>
      </c>
      <c r="E3">
        <v>84.46</v>
      </c>
      <c r="F3">
        <v>76.88</v>
      </c>
      <c r="G3">
        <v>13.98</v>
      </c>
      <c r="H3">
        <v>0.43</v>
      </c>
      <c r="I3">
        <v>330</v>
      </c>
      <c r="J3">
        <v>82.04</v>
      </c>
      <c r="K3">
        <v>35.1</v>
      </c>
      <c r="L3">
        <v>2</v>
      </c>
      <c r="M3">
        <v>0</v>
      </c>
      <c r="N3">
        <v>9.94</v>
      </c>
      <c r="O3">
        <v>10352.530000000001</v>
      </c>
      <c r="P3">
        <v>491.86</v>
      </c>
      <c r="Q3">
        <v>11534.91</v>
      </c>
      <c r="R3">
        <v>764.37</v>
      </c>
      <c r="S3">
        <v>248.49</v>
      </c>
      <c r="T3">
        <v>251776.48</v>
      </c>
      <c r="U3">
        <v>0.33</v>
      </c>
      <c r="V3">
        <v>0.71</v>
      </c>
      <c r="W3">
        <v>24.1</v>
      </c>
      <c r="X3">
        <v>15.41</v>
      </c>
      <c r="Y3">
        <v>2</v>
      </c>
      <c r="Z3">
        <v>10</v>
      </c>
      <c r="AA3">
        <v>707.80243868028833</v>
      </c>
      <c r="AB3">
        <v>968.44652264214244</v>
      </c>
      <c r="AC3">
        <v>876.01934574440691</v>
      </c>
      <c r="AD3">
        <v>707802.43868028838</v>
      </c>
      <c r="AE3">
        <v>968446.52264214249</v>
      </c>
      <c r="AF3">
        <v>1.993851270132067E-6</v>
      </c>
      <c r="AG3">
        <v>18</v>
      </c>
      <c r="AH3">
        <v>876019.34574440692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50</v>
      </c>
      <c r="C2" t="s">
        <v>34</v>
      </c>
      <c r="D2">
        <v>0.9698</v>
      </c>
      <c r="E2">
        <v>103.12</v>
      </c>
      <c r="F2">
        <v>88.57</v>
      </c>
      <c r="G2">
        <v>9.44</v>
      </c>
      <c r="H2">
        <v>0.16</v>
      </c>
      <c r="I2">
        <v>563</v>
      </c>
      <c r="J2">
        <v>107.41</v>
      </c>
      <c r="K2">
        <v>41.65</v>
      </c>
      <c r="L2">
        <v>1</v>
      </c>
      <c r="M2">
        <v>561</v>
      </c>
      <c r="N2">
        <v>14.77</v>
      </c>
      <c r="O2">
        <v>13481.73</v>
      </c>
      <c r="P2">
        <v>773.2</v>
      </c>
      <c r="Q2">
        <v>11529.6</v>
      </c>
      <c r="R2">
        <v>1178.3699999999999</v>
      </c>
      <c r="S2">
        <v>248.49</v>
      </c>
      <c r="T2">
        <v>457608.06</v>
      </c>
      <c r="U2">
        <v>0.21</v>
      </c>
      <c r="V2">
        <v>0.62</v>
      </c>
      <c r="W2">
        <v>24.03</v>
      </c>
      <c r="X2">
        <v>27.1</v>
      </c>
      <c r="Y2">
        <v>2</v>
      </c>
      <c r="Z2">
        <v>10</v>
      </c>
      <c r="AA2">
        <v>1204.1688530793431</v>
      </c>
      <c r="AB2">
        <v>1647.5969489636379</v>
      </c>
      <c r="AC2">
        <v>1490.3526085713891</v>
      </c>
      <c r="AD2">
        <v>1204168.853079343</v>
      </c>
      <c r="AE2">
        <v>1647596.9489636379</v>
      </c>
      <c r="AF2">
        <v>1.562372569616709E-6</v>
      </c>
      <c r="AG2">
        <v>22</v>
      </c>
      <c r="AH2">
        <v>1490352.608571389</v>
      </c>
    </row>
    <row r="3" spans="1:34" x14ac:dyDescent="0.25">
      <c r="A3">
        <v>1</v>
      </c>
      <c r="B3">
        <v>50</v>
      </c>
      <c r="C3" t="s">
        <v>34</v>
      </c>
      <c r="D3">
        <v>1.2584</v>
      </c>
      <c r="E3">
        <v>79.459999999999994</v>
      </c>
      <c r="F3">
        <v>72.27</v>
      </c>
      <c r="G3">
        <v>18.690000000000001</v>
      </c>
      <c r="H3">
        <v>0.32</v>
      </c>
      <c r="I3">
        <v>232</v>
      </c>
      <c r="J3">
        <v>108.68</v>
      </c>
      <c r="K3">
        <v>41.65</v>
      </c>
      <c r="L3">
        <v>2</v>
      </c>
      <c r="M3">
        <v>5</v>
      </c>
      <c r="N3">
        <v>15.03</v>
      </c>
      <c r="O3">
        <v>13638.32</v>
      </c>
      <c r="P3">
        <v>544.23</v>
      </c>
      <c r="Q3">
        <v>11530.02</v>
      </c>
      <c r="R3">
        <v>613.92999999999995</v>
      </c>
      <c r="S3">
        <v>248.49</v>
      </c>
      <c r="T3">
        <v>177044</v>
      </c>
      <c r="U3">
        <v>0.4</v>
      </c>
      <c r="V3">
        <v>0.76</v>
      </c>
      <c r="W3">
        <v>23.79</v>
      </c>
      <c r="X3">
        <v>10.81</v>
      </c>
      <c r="Y3">
        <v>2</v>
      </c>
      <c r="Z3">
        <v>10</v>
      </c>
      <c r="AA3">
        <v>723.45458601245218</v>
      </c>
      <c r="AB3">
        <v>989.86248114601449</v>
      </c>
      <c r="AC3">
        <v>895.39139522615596</v>
      </c>
      <c r="AD3">
        <v>723454.58601245214</v>
      </c>
      <c r="AE3">
        <v>989862.48114601453</v>
      </c>
      <c r="AF3">
        <v>2.0273145407358911E-6</v>
      </c>
      <c r="AG3">
        <v>17</v>
      </c>
      <c r="AH3">
        <v>895391.39522615599</v>
      </c>
    </row>
    <row r="4" spans="1:34" x14ac:dyDescent="0.25">
      <c r="A4">
        <v>2</v>
      </c>
      <c r="B4">
        <v>50</v>
      </c>
      <c r="C4" t="s">
        <v>34</v>
      </c>
      <c r="D4">
        <v>1.2584</v>
      </c>
      <c r="E4">
        <v>79.47</v>
      </c>
      <c r="F4">
        <v>72.28</v>
      </c>
      <c r="G4">
        <v>18.690000000000001</v>
      </c>
      <c r="H4">
        <v>0.48</v>
      </c>
      <c r="I4">
        <v>232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549.78</v>
      </c>
      <c r="Q4">
        <v>11530.69</v>
      </c>
      <c r="R4">
        <v>613.54999999999995</v>
      </c>
      <c r="S4">
        <v>248.49</v>
      </c>
      <c r="T4">
        <v>176854.13</v>
      </c>
      <c r="U4">
        <v>0.41</v>
      </c>
      <c r="V4">
        <v>0.76</v>
      </c>
      <c r="W4">
        <v>23.8</v>
      </c>
      <c r="X4">
        <v>10.81</v>
      </c>
      <c r="Y4">
        <v>2</v>
      </c>
      <c r="Z4">
        <v>10</v>
      </c>
      <c r="AA4">
        <v>727.32347525626369</v>
      </c>
      <c r="AB4">
        <v>995.15606609274482</v>
      </c>
      <c r="AC4">
        <v>900.17976785516339</v>
      </c>
      <c r="AD4">
        <v>727323.47525626374</v>
      </c>
      <c r="AE4">
        <v>995156.06609274482</v>
      </c>
      <c r="AF4">
        <v>2.0273145407358911E-6</v>
      </c>
      <c r="AG4">
        <v>17</v>
      </c>
      <c r="AH4">
        <v>900179.76785516343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25</v>
      </c>
      <c r="C2" t="s">
        <v>34</v>
      </c>
      <c r="D2">
        <v>1.0962000000000001</v>
      </c>
      <c r="E2">
        <v>91.22</v>
      </c>
      <c r="F2">
        <v>83.01</v>
      </c>
      <c r="G2">
        <v>10.78</v>
      </c>
      <c r="H2">
        <v>0.28000000000000003</v>
      </c>
      <c r="I2">
        <v>462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444.42</v>
      </c>
      <c r="Q2">
        <v>11539.37</v>
      </c>
      <c r="R2">
        <v>966.04</v>
      </c>
      <c r="S2">
        <v>248.49</v>
      </c>
      <c r="T2">
        <v>351950.78</v>
      </c>
      <c r="U2">
        <v>0.26</v>
      </c>
      <c r="V2">
        <v>0.66</v>
      </c>
      <c r="W2">
        <v>24.47</v>
      </c>
      <c r="X2">
        <v>21.52</v>
      </c>
      <c r="Y2">
        <v>2</v>
      </c>
      <c r="Z2">
        <v>10</v>
      </c>
      <c r="AA2">
        <v>714.32846776080885</v>
      </c>
      <c r="AB2">
        <v>977.37572353819417</v>
      </c>
      <c r="AC2">
        <v>884.09635623915153</v>
      </c>
      <c r="AD2">
        <v>714328.46776080888</v>
      </c>
      <c r="AE2">
        <v>977375.7235381942</v>
      </c>
      <c r="AF2">
        <v>1.9172226097911099E-6</v>
      </c>
      <c r="AG2">
        <v>20</v>
      </c>
      <c r="AH2">
        <v>884096.35623915156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H6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85</v>
      </c>
      <c r="C2" t="s">
        <v>34</v>
      </c>
      <c r="D2">
        <v>0.66410000000000002</v>
      </c>
      <c r="E2">
        <v>150.57</v>
      </c>
      <c r="F2">
        <v>113.19</v>
      </c>
      <c r="G2">
        <v>6.57</v>
      </c>
      <c r="H2">
        <v>0.11</v>
      </c>
      <c r="I2">
        <v>1033</v>
      </c>
      <c r="J2">
        <v>167.88</v>
      </c>
      <c r="K2">
        <v>51.39</v>
      </c>
      <c r="L2">
        <v>1</v>
      </c>
      <c r="M2">
        <v>1031</v>
      </c>
      <c r="N2">
        <v>30.49</v>
      </c>
      <c r="O2">
        <v>20939.59</v>
      </c>
      <c r="P2">
        <v>1406.99</v>
      </c>
      <c r="Q2">
        <v>11538.4</v>
      </c>
      <c r="R2">
        <v>2017.06</v>
      </c>
      <c r="S2">
        <v>248.49</v>
      </c>
      <c r="T2">
        <v>874607.21</v>
      </c>
      <c r="U2">
        <v>0.12</v>
      </c>
      <c r="V2">
        <v>0.49</v>
      </c>
      <c r="W2">
        <v>24.8</v>
      </c>
      <c r="X2">
        <v>51.68</v>
      </c>
      <c r="Y2">
        <v>2</v>
      </c>
      <c r="Z2">
        <v>10</v>
      </c>
      <c r="AA2">
        <v>2883.3128563573432</v>
      </c>
      <c r="AB2">
        <v>3945.0758528540418</v>
      </c>
      <c r="AC2">
        <v>3568.563350406238</v>
      </c>
      <c r="AD2">
        <v>2883312.856357343</v>
      </c>
      <c r="AE2">
        <v>3945075.8528540418</v>
      </c>
      <c r="AF2">
        <v>9.9322621346875331E-7</v>
      </c>
      <c r="AG2">
        <v>32</v>
      </c>
      <c r="AH2">
        <v>3568563.3504062379</v>
      </c>
    </row>
    <row r="3" spans="1:34" x14ac:dyDescent="0.25">
      <c r="A3">
        <v>1</v>
      </c>
      <c r="B3">
        <v>85</v>
      </c>
      <c r="C3" t="s">
        <v>34</v>
      </c>
      <c r="D3">
        <v>1.1145</v>
      </c>
      <c r="E3">
        <v>89.73</v>
      </c>
      <c r="F3">
        <v>76.510000000000005</v>
      </c>
      <c r="G3">
        <v>14.35</v>
      </c>
      <c r="H3">
        <v>0.21</v>
      </c>
      <c r="I3">
        <v>320</v>
      </c>
      <c r="J3">
        <v>169.33</v>
      </c>
      <c r="K3">
        <v>51.39</v>
      </c>
      <c r="L3">
        <v>2</v>
      </c>
      <c r="M3">
        <v>318</v>
      </c>
      <c r="N3">
        <v>30.94</v>
      </c>
      <c r="O3">
        <v>21118.46</v>
      </c>
      <c r="P3">
        <v>882.35</v>
      </c>
      <c r="Q3">
        <v>11528.72</v>
      </c>
      <c r="R3">
        <v>767.68</v>
      </c>
      <c r="S3">
        <v>248.49</v>
      </c>
      <c r="T3">
        <v>253479.91</v>
      </c>
      <c r="U3">
        <v>0.32</v>
      </c>
      <c r="V3">
        <v>0.72</v>
      </c>
      <c r="W3">
        <v>23.66</v>
      </c>
      <c r="X3">
        <v>15.04</v>
      </c>
      <c r="Y3">
        <v>2</v>
      </c>
      <c r="Z3">
        <v>10</v>
      </c>
      <c r="AA3">
        <v>1160.841250821891</v>
      </c>
      <c r="AB3">
        <v>1588.314212076087</v>
      </c>
      <c r="AC3">
        <v>1436.7277328885421</v>
      </c>
      <c r="AD3">
        <v>1160841.250821891</v>
      </c>
      <c r="AE3">
        <v>1588314.212076087</v>
      </c>
      <c r="AF3">
        <v>1.666843268951853E-6</v>
      </c>
      <c r="AG3">
        <v>19</v>
      </c>
      <c r="AH3">
        <v>1436727.7328885421</v>
      </c>
    </row>
    <row r="4" spans="1:34" x14ac:dyDescent="0.25">
      <c r="A4">
        <v>2</v>
      </c>
      <c r="B4">
        <v>85</v>
      </c>
      <c r="C4" t="s">
        <v>34</v>
      </c>
      <c r="D4">
        <v>1.284</v>
      </c>
      <c r="E4">
        <v>77.88</v>
      </c>
      <c r="F4">
        <v>69.58</v>
      </c>
      <c r="G4">
        <v>23.86</v>
      </c>
      <c r="H4">
        <v>0.31</v>
      </c>
      <c r="I4">
        <v>175</v>
      </c>
      <c r="J4">
        <v>170.79</v>
      </c>
      <c r="K4">
        <v>51.39</v>
      </c>
      <c r="L4">
        <v>3</v>
      </c>
      <c r="M4">
        <v>172</v>
      </c>
      <c r="N4">
        <v>31.4</v>
      </c>
      <c r="O4">
        <v>21297.94</v>
      </c>
      <c r="P4">
        <v>724.5</v>
      </c>
      <c r="Q4">
        <v>11524.91</v>
      </c>
      <c r="R4">
        <v>533.35</v>
      </c>
      <c r="S4">
        <v>248.49</v>
      </c>
      <c r="T4">
        <v>137040.53</v>
      </c>
      <c r="U4">
        <v>0.47</v>
      </c>
      <c r="V4">
        <v>0.79</v>
      </c>
      <c r="W4">
        <v>23.41</v>
      </c>
      <c r="X4">
        <v>8.1300000000000008</v>
      </c>
      <c r="Y4">
        <v>2</v>
      </c>
      <c r="Z4">
        <v>10</v>
      </c>
      <c r="AA4">
        <v>880.93170372965392</v>
      </c>
      <c r="AB4">
        <v>1205.3296210068011</v>
      </c>
      <c r="AC4">
        <v>1090.2946536686591</v>
      </c>
      <c r="AD4">
        <v>880931.70372965396</v>
      </c>
      <c r="AE4">
        <v>1205329.621006801</v>
      </c>
      <c r="AF4">
        <v>1.9203470231800619E-6</v>
      </c>
      <c r="AG4">
        <v>17</v>
      </c>
      <c r="AH4">
        <v>1090294.653668659</v>
      </c>
    </row>
    <row r="5" spans="1:34" x14ac:dyDescent="0.25">
      <c r="A5">
        <v>3</v>
      </c>
      <c r="B5">
        <v>85</v>
      </c>
      <c r="C5" t="s">
        <v>34</v>
      </c>
      <c r="D5">
        <v>1.3354999999999999</v>
      </c>
      <c r="E5">
        <v>74.88</v>
      </c>
      <c r="F5">
        <v>67.86</v>
      </c>
      <c r="G5">
        <v>29.72</v>
      </c>
      <c r="H5">
        <v>0.41</v>
      </c>
      <c r="I5">
        <v>137</v>
      </c>
      <c r="J5">
        <v>172.25</v>
      </c>
      <c r="K5">
        <v>51.39</v>
      </c>
      <c r="L5">
        <v>4</v>
      </c>
      <c r="M5">
        <v>2</v>
      </c>
      <c r="N5">
        <v>31.86</v>
      </c>
      <c r="O5">
        <v>21478.05</v>
      </c>
      <c r="P5">
        <v>665.71</v>
      </c>
      <c r="Q5">
        <v>11527.64</v>
      </c>
      <c r="R5">
        <v>468.88</v>
      </c>
      <c r="S5">
        <v>248.49</v>
      </c>
      <c r="T5">
        <v>104996.2</v>
      </c>
      <c r="U5">
        <v>0.53</v>
      </c>
      <c r="V5">
        <v>0.81</v>
      </c>
      <c r="W5">
        <v>23.52</v>
      </c>
      <c r="X5">
        <v>6.4</v>
      </c>
      <c r="Y5">
        <v>2</v>
      </c>
      <c r="Z5">
        <v>10</v>
      </c>
      <c r="AA5">
        <v>799.97233508333431</v>
      </c>
      <c r="AB5">
        <v>1094.557441149638</v>
      </c>
      <c r="AC5">
        <v>990.09441518733274</v>
      </c>
      <c r="AD5">
        <v>799972.33508333436</v>
      </c>
      <c r="AE5">
        <v>1094557.441149638</v>
      </c>
      <c r="AF5">
        <v>1.9973702877390748E-6</v>
      </c>
      <c r="AG5">
        <v>16</v>
      </c>
      <c r="AH5">
        <v>990094.41518733278</v>
      </c>
    </row>
    <row r="6" spans="1:34" x14ac:dyDescent="0.25">
      <c r="A6">
        <v>4</v>
      </c>
      <c r="B6">
        <v>85</v>
      </c>
      <c r="C6" t="s">
        <v>34</v>
      </c>
      <c r="D6">
        <v>1.3355999999999999</v>
      </c>
      <c r="E6">
        <v>74.87</v>
      </c>
      <c r="F6">
        <v>67.849999999999994</v>
      </c>
      <c r="G6">
        <v>29.72</v>
      </c>
      <c r="H6">
        <v>0.51</v>
      </c>
      <c r="I6">
        <v>137</v>
      </c>
      <c r="J6">
        <v>173.71</v>
      </c>
      <c r="K6">
        <v>51.39</v>
      </c>
      <c r="L6">
        <v>5</v>
      </c>
      <c r="M6">
        <v>0</v>
      </c>
      <c r="N6">
        <v>32.32</v>
      </c>
      <c r="O6">
        <v>21658.78</v>
      </c>
      <c r="P6">
        <v>670.77</v>
      </c>
      <c r="Q6">
        <v>11527.71</v>
      </c>
      <c r="R6">
        <v>468.74</v>
      </c>
      <c r="S6">
        <v>248.49</v>
      </c>
      <c r="T6">
        <v>104923.57</v>
      </c>
      <c r="U6">
        <v>0.53</v>
      </c>
      <c r="V6">
        <v>0.81</v>
      </c>
      <c r="W6">
        <v>23.52</v>
      </c>
      <c r="X6">
        <v>6.4</v>
      </c>
      <c r="Y6">
        <v>2</v>
      </c>
      <c r="Z6">
        <v>10</v>
      </c>
      <c r="AA6">
        <v>803.1880242151982</v>
      </c>
      <c r="AB6">
        <v>1098.9572888860459</v>
      </c>
      <c r="AC6">
        <v>994.07434763100309</v>
      </c>
      <c r="AD6">
        <v>803188.02421519824</v>
      </c>
      <c r="AE6">
        <v>1098957.288886046</v>
      </c>
      <c r="AF6">
        <v>1.997519847476083E-6</v>
      </c>
      <c r="AG6">
        <v>16</v>
      </c>
      <c r="AH6">
        <v>994074.34763100313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20</v>
      </c>
      <c r="C2" t="s">
        <v>34</v>
      </c>
      <c r="D2">
        <v>1.0282</v>
      </c>
      <c r="E2">
        <v>97.26</v>
      </c>
      <c r="F2">
        <v>88.46</v>
      </c>
      <c r="G2">
        <v>9.1999999999999993</v>
      </c>
      <c r="H2">
        <v>0.34</v>
      </c>
      <c r="I2">
        <v>577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419.85</v>
      </c>
      <c r="Q2">
        <v>11544</v>
      </c>
      <c r="R2">
        <v>1145.3499999999999</v>
      </c>
      <c r="S2">
        <v>248.49</v>
      </c>
      <c r="T2">
        <v>441031.87</v>
      </c>
      <c r="U2">
        <v>0.22</v>
      </c>
      <c r="V2">
        <v>0.62</v>
      </c>
      <c r="W2">
        <v>24.8</v>
      </c>
      <c r="X2">
        <v>26.96</v>
      </c>
      <c r="Y2">
        <v>2</v>
      </c>
      <c r="Z2">
        <v>10</v>
      </c>
      <c r="AA2">
        <v>729.85431654878471</v>
      </c>
      <c r="AB2">
        <v>998.61887480200983</v>
      </c>
      <c r="AC2">
        <v>903.31209096129874</v>
      </c>
      <c r="AD2">
        <v>729854.31654878473</v>
      </c>
      <c r="AE2">
        <v>998618.87480200978</v>
      </c>
      <c r="AF2">
        <v>1.840339874455208E-6</v>
      </c>
      <c r="AG2">
        <v>21</v>
      </c>
      <c r="AH2">
        <v>903312.09096129879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65</v>
      </c>
      <c r="C2" t="s">
        <v>34</v>
      </c>
      <c r="D2">
        <v>0.82799999999999996</v>
      </c>
      <c r="E2">
        <v>120.77</v>
      </c>
      <c r="F2">
        <v>98.17</v>
      </c>
      <c r="G2">
        <v>7.85</v>
      </c>
      <c r="H2">
        <v>0.13</v>
      </c>
      <c r="I2">
        <v>750</v>
      </c>
      <c r="J2">
        <v>133.21</v>
      </c>
      <c r="K2">
        <v>46.47</v>
      </c>
      <c r="L2">
        <v>1</v>
      </c>
      <c r="M2">
        <v>748</v>
      </c>
      <c r="N2">
        <v>20.75</v>
      </c>
      <c r="O2">
        <v>16663.419999999998</v>
      </c>
      <c r="P2">
        <v>1026.72</v>
      </c>
      <c r="Q2">
        <v>11534.12</v>
      </c>
      <c r="R2">
        <v>1504.53</v>
      </c>
      <c r="S2">
        <v>248.49</v>
      </c>
      <c r="T2">
        <v>619754.07999999996</v>
      </c>
      <c r="U2">
        <v>0.17</v>
      </c>
      <c r="V2">
        <v>0.56000000000000005</v>
      </c>
      <c r="W2">
        <v>24.36</v>
      </c>
      <c r="X2">
        <v>36.68</v>
      </c>
      <c r="Y2">
        <v>2</v>
      </c>
      <c r="Z2">
        <v>10</v>
      </c>
      <c r="AA2">
        <v>1773.888522083997</v>
      </c>
      <c r="AB2">
        <v>2427.1125343537151</v>
      </c>
      <c r="AC2">
        <v>2195.4723205488331</v>
      </c>
      <c r="AD2">
        <v>1773888.522083997</v>
      </c>
      <c r="AE2">
        <v>2427112.5343537149</v>
      </c>
      <c r="AF2">
        <v>1.2874541006506991E-6</v>
      </c>
      <c r="AG2">
        <v>26</v>
      </c>
      <c r="AH2">
        <v>2195472.320548832</v>
      </c>
    </row>
    <row r="3" spans="1:34" x14ac:dyDescent="0.25">
      <c r="A3">
        <v>1</v>
      </c>
      <c r="B3">
        <v>65</v>
      </c>
      <c r="C3" t="s">
        <v>34</v>
      </c>
      <c r="D3">
        <v>1.2273000000000001</v>
      </c>
      <c r="E3">
        <v>81.48</v>
      </c>
      <c r="F3">
        <v>72.739999999999995</v>
      </c>
      <c r="G3">
        <v>18.11</v>
      </c>
      <c r="H3">
        <v>0.26</v>
      </c>
      <c r="I3">
        <v>241</v>
      </c>
      <c r="J3">
        <v>134.55000000000001</v>
      </c>
      <c r="K3">
        <v>46.47</v>
      </c>
      <c r="L3">
        <v>2</v>
      </c>
      <c r="M3">
        <v>237</v>
      </c>
      <c r="N3">
        <v>21.09</v>
      </c>
      <c r="O3">
        <v>16828.84</v>
      </c>
      <c r="P3">
        <v>665.57</v>
      </c>
      <c r="Q3">
        <v>11525.63</v>
      </c>
      <c r="R3">
        <v>640.66</v>
      </c>
      <c r="S3">
        <v>248.49</v>
      </c>
      <c r="T3">
        <v>190367.35</v>
      </c>
      <c r="U3">
        <v>0.39</v>
      </c>
      <c r="V3">
        <v>0.76</v>
      </c>
      <c r="W3">
        <v>23.51</v>
      </c>
      <c r="X3">
        <v>11.28</v>
      </c>
      <c r="Y3">
        <v>2</v>
      </c>
      <c r="Z3">
        <v>10</v>
      </c>
      <c r="AA3">
        <v>853.24553855005286</v>
      </c>
      <c r="AB3">
        <v>1167.448188380667</v>
      </c>
      <c r="AC3">
        <v>1056.028571805439</v>
      </c>
      <c r="AD3">
        <v>853245.53855005291</v>
      </c>
      <c r="AE3">
        <v>1167448.188380667</v>
      </c>
      <c r="AF3">
        <v>1.9083241760007281E-6</v>
      </c>
      <c r="AG3">
        <v>17</v>
      </c>
      <c r="AH3">
        <v>1056028.571805439</v>
      </c>
    </row>
    <row r="4" spans="1:34" x14ac:dyDescent="0.25">
      <c r="A4">
        <v>2</v>
      </c>
      <c r="B4">
        <v>65</v>
      </c>
      <c r="C4" t="s">
        <v>34</v>
      </c>
      <c r="D4">
        <v>1.3010999999999999</v>
      </c>
      <c r="E4">
        <v>76.86</v>
      </c>
      <c r="F4">
        <v>69.8</v>
      </c>
      <c r="G4">
        <v>23.4</v>
      </c>
      <c r="H4">
        <v>0.39</v>
      </c>
      <c r="I4">
        <v>179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598.34</v>
      </c>
      <c r="Q4">
        <v>11528.54</v>
      </c>
      <c r="R4">
        <v>532.5</v>
      </c>
      <c r="S4">
        <v>248.49</v>
      </c>
      <c r="T4">
        <v>136594.4</v>
      </c>
      <c r="U4">
        <v>0.47</v>
      </c>
      <c r="V4">
        <v>0.79</v>
      </c>
      <c r="W4">
        <v>23.65</v>
      </c>
      <c r="X4">
        <v>8.34</v>
      </c>
      <c r="Y4">
        <v>2</v>
      </c>
      <c r="Z4">
        <v>10</v>
      </c>
      <c r="AA4">
        <v>758.88053493926225</v>
      </c>
      <c r="AB4">
        <v>1038.33382735024</v>
      </c>
      <c r="AC4">
        <v>939.23670417861194</v>
      </c>
      <c r="AD4">
        <v>758880.5349392622</v>
      </c>
      <c r="AE4">
        <v>1038333.82735024</v>
      </c>
      <c r="AF4">
        <v>2.0230755197543768E-6</v>
      </c>
      <c r="AG4">
        <v>17</v>
      </c>
      <c r="AH4">
        <v>939236.70417861198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75</v>
      </c>
      <c r="C2" t="s">
        <v>34</v>
      </c>
      <c r="D2">
        <v>0.74450000000000005</v>
      </c>
      <c r="E2">
        <v>134.32</v>
      </c>
      <c r="F2">
        <v>105.06</v>
      </c>
      <c r="G2">
        <v>7.14</v>
      </c>
      <c r="H2">
        <v>0.12</v>
      </c>
      <c r="I2">
        <v>883</v>
      </c>
      <c r="J2">
        <v>150.44</v>
      </c>
      <c r="K2">
        <v>49.1</v>
      </c>
      <c r="L2">
        <v>1</v>
      </c>
      <c r="M2">
        <v>881</v>
      </c>
      <c r="N2">
        <v>25.34</v>
      </c>
      <c r="O2">
        <v>18787.759999999998</v>
      </c>
      <c r="P2">
        <v>1205.58</v>
      </c>
      <c r="Q2">
        <v>11534.7</v>
      </c>
      <c r="R2">
        <v>1740.62</v>
      </c>
      <c r="S2">
        <v>248.49</v>
      </c>
      <c r="T2">
        <v>737136.73</v>
      </c>
      <c r="U2">
        <v>0.14000000000000001</v>
      </c>
      <c r="V2">
        <v>0.52</v>
      </c>
      <c r="W2">
        <v>24.53</v>
      </c>
      <c r="X2">
        <v>43.57</v>
      </c>
      <c r="Y2">
        <v>2</v>
      </c>
      <c r="Z2">
        <v>10</v>
      </c>
      <c r="AA2">
        <v>2248.6342596694549</v>
      </c>
      <c r="AB2">
        <v>3076.680596822082</v>
      </c>
      <c r="AC2">
        <v>2783.046518809605</v>
      </c>
      <c r="AD2">
        <v>2248634.2596694548</v>
      </c>
      <c r="AE2">
        <v>3076680.596822083</v>
      </c>
      <c r="AF2">
        <v>1.13423722609386E-6</v>
      </c>
      <c r="AG2">
        <v>28</v>
      </c>
      <c r="AH2">
        <v>2783046.518809604</v>
      </c>
    </row>
    <row r="3" spans="1:34" x14ac:dyDescent="0.25">
      <c r="A3">
        <v>1</v>
      </c>
      <c r="B3">
        <v>75</v>
      </c>
      <c r="C3" t="s">
        <v>34</v>
      </c>
      <c r="D3">
        <v>1.1695</v>
      </c>
      <c r="E3">
        <v>85.5</v>
      </c>
      <c r="F3">
        <v>74.64</v>
      </c>
      <c r="G3">
        <v>15.94</v>
      </c>
      <c r="H3">
        <v>0.23</v>
      </c>
      <c r="I3">
        <v>281</v>
      </c>
      <c r="J3">
        <v>151.83000000000001</v>
      </c>
      <c r="K3">
        <v>49.1</v>
      </c>
      <c r="L3">
        <v>2</v>
      </c>
      <c r="M3">
        <v>279</v>
      </c>
      <c r="N3">
        <v>25.73</v>
      </c>
      <c r="O3">
        <v>18959.54</v>
      </c>
      <c r="P3">
        <v>776.92</v>
      </c>
      <c r="Q3">
        <v>11526.99</v>
      </c>
      <c r="R3">
        <v>704.54</v>
      </c>
      <c r="S3">
        <v>248.49</v>
      </c>
      <c r="T3">
        <v>222106.29</v>
      </c>
      <c r="U3">
        <v>0.35</v>
      </c>
      <c r="V3">
        <v>0.74</v>
      </c>
      <c r="W3">
        <v>23.59</v>
      </c>
      <c r="X3">
        <v>13.18</v>
      </c>
      <c r="Y3">
        <v>2</v>
      </c>
      <c r="Z3">
        <v>10</v>
      </c>
      <c r="AA3">
        <v>1003.598817219913</v>
      </c>
      <c r="AB3">
        <v>1373.168177375283</v>
      </c>
      <c r="AC3">
        <v>1242.114933780226</v>
      </c>
      <c r="AD3">
        <v>1003598.817219913</v>
      </c>
      <c r="AE3">
        <v>1373168.1773752831</v>
      </c>
      <c r="AF3">
        <v>1.7817198601971381E-6</v>
      </c>
      <c r="AG3">
        <v>18</v>
      </c>
      <c r="AH3">
        <v>1242114.9337802259</v>
      </c>
    </row>
    <row r="4" spans="1:34" x14ac:dyDescent="0.25">
      <c r="A4">
        <v>2</v>
      </c>
      <c r="B4">
        <v>75</v>
      </c>
      <c r="C4" t="s">
        <v>34</v>
      </c>
      <c r="D4">
        <v>1.3149999999999999</v>
      </c>
      <c r="E4">
        <v>76.040000000000006</v>
      </c>
      <c r="F4">
        <v>68.88</v>
      </c>
      <c r="G4">
        <v>25.83</v>
      </c>
      <c r="H4">
        <v>0.35</v>
      </c>
      <c r="I4">
        <v>160</v>
      </c>
      <c r="J4">
        <v>153.22999999999999</v>
      </c>
      <c r="K4">
        <v>49.1</v>
      </c>
      <c r="L4">
        <v>3</v>
      </c>
      <c r="M4">
        <v>57</v>
      </c>
      <c r="N4">
        <v>26.13</v>
      </c>
      <c r="O4">
        <v>19131.849999999999</v>
      </c>
      <c r="P4">
        <v>636.61</v>
      </c>
      <c r="Q4">
        <v>11527.45</v>
      </c>
      <c r="R4">
        <v>504.71</v>
      </c>
      <c r="S4">
        <v>248.49</v>
      </c>
      <c r="T4">
        <v>122794.08</v>
      </c>
      <c r="U4">
        <v>0.49</v>
      </c>
      <c r="V4">
        <v>0.8</v>
      </c>
      <c r="W4">
        <v>23.51</v>
      </c>
      <c r="X4">
        <v>7.42</v>
      </c>
      <c r="Y4">
        <v>2</v>
      </c>
      <c r="Z4">
        <v>10</v>
      </c>
      <c r="AA4">
        <v>781.09197985402716</v>
      </c>
      <c r="AB4">
        <v>1068.7245061824131</v>
      </c>
      <c r="AC4">
        <v>966.72693927662817</v>
      </c>
      <c r="AD4">
        <v>781091.97985402716</v>
      </c>
      <c r="AE4">
        <v>1068724.5061824131</v>
      </c>
      <c r="AF4">
        <v>2.003387444343083E-6</v>
      </c>
      <c r="AG4">
        <v>16</v>
      </c>
      <c r="AH4">
        <v>966726.9392766282</v>
      </c>
    </row>
    <row r="5" spans="1:34" x14ac:dyDescent="0.25">
      <c r="A5">
        <v>3</v>
      </c>
      <c r="B5">
        <v>75</v>
      </c>
      <c r="C5" t="s">
        <v>34</v>
      </c>
      <c r="D5">
        <v>1.3212999999999999</v>
      </c>
      <c r="E5">
        <v>75.680000000000007</v>
      </c>
      <c r="F5">
        <v>68.67</v>
      </c>
      <c r="G5">
        <v>26.58</v>
      </c>
      <c r="H5">
        <v>0.46</v>
      </c>
      <c r="I5">
        <v>155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634.33000000000004</v>
      </c>
      <c r="Q5">
        <v>11526.78</v>
      </c>
      <c r="R5">
        <v>495.47</v>
      </c>
      <c r="S5">
        <v>248.49</v>
      </c>
      <c r="T5">
        <v>118201.67</v>
      </c>
      <c r="U5">
        <v>0.5</v>
      </c>
      <c r="V5">
        <v>0.8</v>
      </c>
      <c r="W5">
        <v>23.57</v>
      </c>
      <c r="X5">
        <v>7.21</v>
      </c>
      <c r="Y5">
        <v>2</v>
      </c>
      <c r="Z5">
        <v>10</v>
      </c>
      <c r="AA5">
        <v>775.83969962407332</v>
      </c>
      <c r="AB5">
        <v>1061.5381046575401</v>
      </c>
      <c r="AC5">
        <v>960.22639782711121</v>
      </c>
      <c r="AD5">
        <v>775839.69962407334</v>
      </c>
      <c r="AE5">
        <v>1061538.1046575401</v>
      </c>
      <c r="AF5">
        <v>2.0129854222133201E-6</v>
      </c>
      <c r="AG5">
        <v>16</v>
      </c>
      <c r="AH5">
        <v>960226.39782711118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6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95</v>
      </c>
      <c r="C2" t="s">
        <v>34</v>
      </c>
      <c r="D2">
        <v>0.58799999999999997</v>
      </c>
      <c r="E2">
        <v>170.06</v>
      </c>
      <c r="F2">
        <v>122.7</v>
      </c>
      <c r="G2">
        <v>6.1</v>
      </c>
      <c r="H2">
        <v>0.1</v>
      </c>
      <c r="I2">
        <v>1206</v>
      </c>
      <c r="J2">
        <v>185.69</v>
      </c>
      <c r="K2">
        <v>53.44</v>
      </c>
      <c r="L2">
        <v>1</v>
      </c>
      <c r="M2">
        <v>1204</v>
      </c>
      <c r="N2">
        <v>36.26</v>
      </c>
      <c r="O2">
        <v>23136.14</v>
      </c>
      <c r="P2">
        <v>1637.85</v>
      </c>
      <c r="Q2">
        <v>11543.8</v>
      </c>
      <c r="R2">
        <v>2342.5300000000002</v>
      </c>
      <c r="S2">
        <v>248.49</v>
      </c>
      <c r="T2">
        <v>1036474.75</v>
      </c>
      <c r="U2">
        <v>0.11</v>
      </c>
      <c r="V2">
        <v>0.45</v>
      </c>
      <c r="W2">
        <v>25.07</v>
      </c>
      <c r="X2">
        <v>61.18</v>
      </c>
      <c r="Y2">
        <v>2</v>
      </c>
      <c r="Z2">
        <v>10</v>
      </c>
      <c r="AA2">
        <v>3716.116747141888</v>
      </c>
      <c r="AB2">
        <v>5084.5548769401539</v>
      </c>
      <c r="AC2">
        <v>4599.2920957023834</v>
      </c>
      <c r="AD2">
        <v>3716116.747141887</v>
      </c>
      <c r="AE2">
        <v>5084554.8769401535</v>
      </c>
      <c r="AF2">
        <v>8.6465772116895587E-7</v>
      </c>
      <c r="AG2">
        <v>36</v>
      </c>
      <c r="AH2">
        <v>4599292.0957023837</v>
      </c>
    </row>
    <row r="3" spans="1:34" x14ac:dyDescent="0.25">
      <c r="A3">
        <v>1</v>
      </c>
      <c r="B3">
        <v>95</v>
      </c>
      <c r="C3" t="s">
        <v>34</v>
      </c>
      <c r="D3">
        <v>1.0632999999999999</v>
      </c>
      <c r="E3">
        <v>94.05</v>
      </c>
      <c r="F3">
        <v>78.290000000000006</v>
      </c>
      <c r="G3">
        <v>13.16</v>
      </c>
      <c r="H3">
        <v>0.19</v>
      </c>
      <c r="I3">
        <v>357</v>
      </c>
      <c r="J3">
        <v>187.21</v>
      </c>
      <c r="K3">
        <v>53.44</v>
      </c>
      <c r="L3">
        <v>2</v>
      </c>
      <c r="M3">
        <v>355</v>
      </c>
      <c r="N3">
        <v>36.770000000000003</v>
      </c>
      <c r="O3">
        <v>23322.880000000001</v>
      </c>
      <c r="P3">
        <v>984.05</v>
      </c>
      <c r="Q3">
        <v>11528.67</v>
      </c>
      <c r="R3">
        <v>828.93</v>
      </c>
      <c r="S3">
        <v>248.49</v>
      </c>
      <c r="T3">
        <v>283922.2</v>
      </c>
      <c r="U3">
        <v>0.3</v>
      </c>
      <c r="V3">
        <v>0.7</v>
      </c>
      <c r="W3">
        <v>23.69</v>
      </c>
      <c r="X3">
        <v>16.82</v>
      </c>
      <c r="Y3">
        <v>2</v>
      </c>
      <c r="Z3">
        <v>10</v>
      </c>
      <c r="AA3">
        <v>1325.4575752932169</v>
      </c>
      <c r="AB3">
        <v>1813.549529577439</v>
      </c>
      <c r="AC3">
        <v>1640.466907807318</v>
      </c>
      <c r="AD3">
        <v>1325457.5752932171</v>
      </c>
      <c r="AE3">
        <v>1813549.529577439</v>
      </c>
      <c r="AF3">
        <v>1.563589379113862E-6</v>
      </c>
      <c r="AG3">
        <v>20</v>
      </c>
      <c r="AH3">
        <v>1640466.907807318</v>
      </c>
    </row>
    <row r="4" spans="1:34" x14ac:dyDescent="0.25">
      <c r="A4">
        <v>2</v>
      </c>
      <c r="B4">
        <v>95</v>
      </c>
      <c r="C4" t="s">
        <v>34</v>
      </c>
      <c r="D4">
        <v>1.2407999999999999</v>
      </c>
      <c r="E4">
        <v>80.599999999999994</v>
      </c>
      <c r="F4">
        <v>70.72</v>
      </c>
      <c r="G4">
        <v>21.32</v>
      </c>
      <c r="H4">
        <v>0.28000000000000003</v>
      </c>
      <c r="I4">
        <v>199</v>
      </c>
      <c r="J4">
        <v>188.73</v>
      </c>
      <c r="K4">
        <v>53.44</v>
      </c>
      <c r="L4">
        <v>3</v>
      </c>
      <c r="M4">
        <v>197</v>
      </c>
      <c r="N4">
        <v>37.29</v>
      </c>
      <c r="O4">
        <v>23510.33</v>
      </c>
      <c r="P4">
        <v>823.35</v>
      </c>
      <c r="Q4">
        <v>11525.47</v>
      </c>
      <c r="R4">
        <v>572.13</v>
      </c>
      <c r="S4">
        <v>248.49</v>
      </c>
      <c r="T4">
        <v>156310.15</v>
      </c>
      <c r="U4">
        <v>0.43</v>
      </c>
      <c r="V4">
        <v>0.78</v>
      </c>
      <c r="W4">
        <v>23.44</v>
      </c>
      <c r="X4">
        <v>9.26</v>
      </c>
      <c r="Y4">
        <v>2</v>
      </c>
      <c r="Z4">
        <v>10</v>
      </c>
      <c r="AA4">
        <v>993.51017539396673</v>
      </c>
      <c r="AB4">
        <v>1359.364452549557</v>
      </c>
      <c r="AC4">
        <v>1229.6286170782189</v>
      </c>
      <c r="AD4">
        <v>993510.17539396673</v>
      </c>
      <c r="AE4">
        <v>1359364.452549557</v>
      </c>
      <c r="AF4">
        <v>1.8246042524259189E-6</v>
      </c>
      <c r="AG4">
        <v>17</v>
      </c>
      <c r="AH4">
        <v>1229628.6170782191</v>
      </c>
    </row>
    <row r="5" spans="1:34" x14ac:dyDescent="0.25">
      <c r="A5">
        <v>3</v>
      </c>
      <c r="B5">
        <v>95</v>
      </c>
      <c r="C5" t="s">
        <v>34</v>
      </c>
      <c r="D5">
        <v>1.3351</v>
      </c>
      <c r="E5">
        <v>74.900000000000006</v>
      </c>
      <c r="F5">
        <v>67.56</v>
      </c>
      <c r="G5">
        <v>30.94</v>
      </c>
      <c r="H5">
        <v>0.37</v>
      </c>
      <c r="I5">
        <v>131</v>
      </c>
      <c r="J5">
        <v>190.25</v>
      </c>
      <c r="K5">
        <v>53.44</v>
      </c>
      <c r="L5">
        <v>4</v>
      </c>
      <c r="M5">
        <v>83</v>
      </c>
      <c r="N5">
        <v>37.82</v>
      </c>
      <c r="O5">
        <v>23698.48</v>
      </c>
      <c r="P5">
        <v>714.88</v>
      </c>
      <c r="Q5">
        <v>11525.07</v>
      </c>
      <c r="R5">
        <v>462.78</v>
      </c>
      <c r="S5">
        <v>248.49</v>
      </c>
      <c r="T5">
        <v>101973.95</v>
      </c>
      <c r="U5">
        <v>0.54</v>
      </c>
      <c r="V5">
        <v>0.81</v>
      </c>
      <c r="W5">
        <v>23.39</v>
      </c>
      <c r="X5">
        <v>6.1</v>
      </c>
      <c r="Y5">
        <v>2</v>
      </c>
      <c r="Z5">
        <v>10</v>
      </c>
      <c r="AA5">
        <v>843.35428273483649</v>
      </c>
      <c r="AB5">
        <v>1153.9145358028791</v>
      </c>
      <c r="AC5">
        <v>1043.786552035074</v>
      </c>
      <c r="AD5">
        <v>843354.28273483645</v>
      </c>
      <c r="AE5">
        <v>1153914.5358028789</v>
      </c>
      <c r="AF5">
        <v>1.9632729992052258E-6</v>
      </c>
      <c r="AG5">
        <v>16</v>
      </c>
      <c r="AH5">
        <v>1043786.552035074</v>
      </c>
    </row>
    <row r="6" spans="1:34" x14ac:dyDescent="0.25">
      <c r="A6">
        <v>4</v>
      </c>
      <c r="B6">
        <v>95</v>
      </c>
      <c r="C6" t="s">
        <v>34</v>
      </c>
      <c r="D6">
        <v>1.3471</v>
      </c>
      <c r="E6">
        <v>74.23</v>
      </c>
      <c r="F6">
        <v>67.19</v>
      </c>
      <c r="G6">
        <v>32.770000000000003</v>
      </c>
      <c r="H6">
        <v>0.46</v>
      </c>
      <c r="I6">
        <v>123</v>
      </c>
      <c r="J6">
        <v>191.78</v>
      </c>
      <c r="K6">
        <v>53.44</v>
      </c>
      <c r="L6">
        <v>5</v>
      </c>
      <c r="M6">
        <v>0</v>
      </c>
      <c r="N6">
        <v>38.35</v>
      </c>
      <c r="O6">
        <v>23887.360000000001</v>
      </c>
      <c r="P6">
        <v>702.01</v>
      </c>
      <c r="Q6">
        <v>11527.73</v>
      </c>
      <c r="R6">
        <v>446.86</v>
      </c>
      <c r="S6">
        <v>248.49</v>
      </c>
      <c r="T6">
        <v>94057.42</v>
      </c>
      <c r="U6">
        <v>0.56000000000000005</v>
      </c>
      <c r="V6">
        <v>0.82</v>
      </c>
      <c r="W6">
        <v>23.47</v>
      </c>
      <c r="X6">
        <v>5.73</v>
      </c>
      <c r="Y6">
        <v>2</v>
      </c>
      <c r="Z6">
        <v>10</v>
      </c>
      <c r="AA6">
        <v>827.48497243138956</v>
      </c>
      <c r="AB6">
        <v>1132.201445341143</v>
      </c>
      <c r="AC6">
        <v>1024.145728452492</v>
      </c>
      <c r="AD6">
        <v>827484.97243138961</v>
      </c>
      <c r="AE6">
        <v>1132201.4453411431</v>
      </c>
      <c r="AF6">
        <v>1.98091907514745E-6</v>
      </c>
      <c r="AG6">
        <v>16</v>
      </c>
      <c r="AH6">
        <v>1024145.728452493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7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100</v>
      </c>
      <c r="C2" t="s">
        <v>34</v>
      </c>
      <c r="D2">
        <v>0.55020000000000002</v>
      </c>
      <c r="E2">
        <v>181.75</v>
      </c>
      <c r="F2">
        <v>128.44999999999999</v>
      </c>
      <c r="G2">
        <v>5.9</v>
      </c>
      <c r="H2">
        <v>0.09</v>
      </c>
      <c r="I2">
        <v>1306</v>
      </c>
      <c r="J2">
        <v>194.77</v>
      </c>
      <c r="K2">
        <v>54.38</v>
      </c>
      <c r="L2">
        <v>1</v>
      </c>
      <c r="M2">
        <v>1304</v>
      </c>
      <c r="N2">
        <v>39.4</v>
      </c>
      <c r="O2">
        <v>24256.19</v>
      </c>
      <c r="P2">
        <v>1772.08</v>
      </c>
      <c r="Q2">
        <v>11541.32</v>
      </c>
      <c r="R2">
        <v>2537.35</v>
      </c>
      <c r="S2">
        <v>248.49</v>
      </c>
      <c r="T2">
        <v>1133385.43</v>
      </c>
      <c r="U2">
        <v>0.1</v>
      </c>
      <c r="V2">
        <v>0.43</v>
      </c>
      <c r="W2">
        <v>25.29</v>
      </c>
      <c r="X2">
        <v>66.92</v>
      </c>
      <c r="Y2">
        <v>2</v>
      </c>
      <c r="Z2">
        <v>10</v>
      </c>
      <c r="AA2">
        <v>4253.3993761222173</v>
      </c>
      <c r="AB2">
        <v>5819.6886731477834</v>
      </c>
      <c r="AC2">
        <v>5264.2657541666913</v>
      </c>
      <c r="AD2">
        <v>4253399.3761222176</v>
      </c>
      <c r="AE2">
        <v>5819688.6731477827</v>
      </c>
      <c r="AF2">
        <v>8.0265612013467646E-7</v>
      </c>
      <c r="AG2">
        <v>38</v>
      </c>
      <c r="AH2">
        <v>5264265.7541666916</v>
      </c>
    </row>
    <row r="3" spans="1:34" x14ac:dyDescent="0.25">
      <c r="A3">
        <v>1</v>
      </c>
      <c r="B3">
        <v>100</v>
      </c>
      <c r="C3" t="s">
        <v>34</v>
      </c>
      <c r="D3">
        <v>1.0389999999999999</v>
      </c>
      <c r="E3">
        <v>96.24</v>
      </c>
      <c r="F3">
        <v>79.14</v>
      </c>
      <c r="G3">
        <v>12.66</v>
      </c>
      <c r="H3">
        <v>0.18</v>
      </c>
      <c r="I3">
        <v>375</v>
      </c>
      <c r="J3">
        <v>196.32</v>
      </c>
      <c r="K3">
        <v>54.38</v>
      </c>
      <c r="L3">
        <v>2</v>
      </c>
      <c r="M3">
        <v>373</v>
      </c>
      <c r="N3">
        <v>39.950000000000003</v>
      </c>
      <c r="O3">
        <v>24447.22</v>
      </c>
      <c r="P3">
        <v>1033.96</v>
      </c>
      <c r="Q3">
        <v>11527.9</v>
      </c>
      <c r="R3">
        <v>858.54</v>
      </c>
      <c r="S3">
        <v>248.49</v>
      </c>
      <c r="T3">
        <v>298633.03000000003</v>
      </c>
      <c r="U3">
        <v>0.28999999999999998</v>
      </c>
      <c r="V3">
        <v>0.69</v>
      </c>
      <c r="W3">
        <v>23.71</v>
      </c>
      <c r="X3">
        <v>17.68</v>
      </c>
      <c r="Y3">
        <v>2</v>
      </c>
      <c r="Z3">
        <v>10</v>
      </c>
      <c r="AA3">
        <v>1415.2300929020589</v>
      </c>
      <c r="AB3">
        <v>1936.3802486538159</v>
      </c>
      <c r="AC3">
        <v>1751.5748354490429</v>
      </c>
      <c r="AD3">
        <v>1415230.092902059</v>
      </c>
      <c r="AE3">
        <v>1936380.2486538161</v>
      </c>
      <c r="AF3">
        <v>1.515739201781041E-6</v>
      </c>
      <c r="AG3">
        <v>21</v>
      </c>
      <c r="AH3">
        <v>1751574.835449043</v>
      </c>
    </row>
    <row r="4" spans="1:34" x14ac:dyDescent="0.25">
      <c r="A4">
        <v>2</v>
      </c>
      <c r="B4">
        <v>100</v>
      </c>
      <c r="C4" t="s">
        <v>34</v>
      </c>
      <c r="D4">
        <v>1.2215</v>
      </c>
      <c r="E4">
        <v>81.87</v>
      </c>
      <c r="F4">
        <v>71.19</v>
      </c>
      <c r="G4">
        <v>20.34</v>
      </c>
      <c r="H4">
        <v>0.27</v>
      </c>
      <c r="I4">
        <v>210</v>
      </c>
      <c r="J4">
        <v>197.88</v>
      </c>
      <c r="K4">
        <v>54.38</v>
      </c>
      <c r="L4">
        <v>3</v>
      </c>
      <c r="M4">
        <v>208</v>
      </c>
      <c r="N4">
        <v>40.5</v>
      </c>
      <c r="O4">
        <v>24639</v>
      </c>
      <c r="P4">
        <v>869.2</v>
      </c>
      <c r="Q4">
        <v>11526.43</v>
      </c>
      <c r="R4">
        <v>587.85</v>
      </c>
      <c r="S4">
        <v>248.49</v>
      </c>
      <c r="T4">
        <v>164116.75</v>
      </c>
      <c r="U4">
        <v>0.42</v>
      </c>
      <c r="V4">
        <v>0.77</v>
      </c>
      <c r="W4">
        <v>23.45</v>
      </c>
      <c r="X4">
        <v>9.7200000000000006</v>
      </c>
      <c r="Y4">
        <v>2</v>
      </c>
      <c r="Z4">
        <v>10</v>
      </c>
      <c r="AA4">
        <v>1056.6398116269049</v>
      </c>
      <c r="AB4">
        <v>1445.7412059264529</v>
      </c>
      <c r="AC4">
        <v>1307.7616943433579</v>
      </c>
      <c r="AD4">
        <v>1056639.8116269051</v>
      </c>
      <c r="AE4">
        <v>1445741.205926453</v>
      </c>
      <c r="AF4">
        <v>1.781978281978385E-6</v>
      </c>
      <c r="AG4">
        <v>18</v>
      </c>
      <c r="AH4">
        <v>1307761.694343358</v>
      </c>
    </row>
    <row r="5" spans="1:34" x14ac:dyDescent="0.25">
      <c r="A5">
        <v>3</v>
      </c>
      <c r="B5">
        <v>100</v>
      </c>
      <c r="C5" t="s">
        <v>34</v>
      </c>
      <c r="D5">
        <v>1.3211999999999999</v>
      </c>
      <c r="E5">
        <v>75.69</v>
      </c>
      <c r="F5">
        <v>67.81</v>
      </c>
      <c r="G5">
        <v>29.48</v>
      </c>
      <c r="H5">
        <v>0.36</v>
      </c>
      <c r="I5">
        <v>138</v>
      </c>
      <c r="J5">
        <v>199.44</v>
      </c>
      <c r="K5">
        <v>54.38</v>
      </c>
      <c r="L5">
        <v>4</v>
      </c>
      <c r="M5">
        <v>129</v>
      </c>
      <c r="N5">
        <v>41.06</v>
      </c>
      <c r="O5">
        <v>24831.54</v>
      </c>
      <c r="P5">
        <v>759.55</v>
      </c>
      <c r="Q5">
        <v>11525.04</v>
      </c>
      <c r="R5">
        <v>473.11</v>
      </c>
      <c r="S5">
        <v>248.49</v>
      </c>
      <c r="T5">
        <v>107106.42</v>
      </c>
      <c r="U5">
        <v>0.53</v>
      </c>
      <c r="V5">
        <v>0.81</v>
      </c>
      <c r="W5">
        <v>23.35</v>
      </c>
      <c r="X5">
        <v>6.35</v>
      </c>
      <c r="Y5">
        <v>2</v>
      </c>
      <c r="Z5">
        <v>10</v>
      </c>
      <c r="AA5">
        <v>886.92492726101727</v>
      </c>
      <c r="AB5">
        <v>1213.529813844774</v>
      </c>
      <c r="AC5">
        <v>1097.7122316112191</v>
      </c>
      <c r="AD5">
        <v>886924.92726101726</v>
      </c>
      <c r="AE5">
        <v>1213529.8138447739</v>
      </c>
      <c r="AF5">
        <v>1.927425056201262E-6</v>
      </c>
      <c r="AG5">
        <v>16</v>
      </c>
      <c r="AH5">
        <v>1097712.231611219</v>
      </c>
    </row>
    <row r="6" spans="1:34" x14ac:dyDescent="0.25">
      <c r="A6">
        <v>4</v>
      </c>
      <c r="B6">
        <v>100</v>
      </c>
      <c r="C6" t="s">
        <v>34</v>
      </c>
      <c r="D6">
        <v>1.3513999999999999</v>
      </c>
      <c r="E6">
        <v>74</v>
      </c>
      <c r="F6">
        <v>66.930000000000007</v>
      </c>
      <c r="G6">
        <v>34.32</v>
      </c>
      <c r="H6">
        <v>0.44</v>
      </c>
      <c r="I6">
        <v>117</v>
      </c>
      <c r="J6">
        <v>201.01</v>
      </c>
      <c r="K6">
        <v>54.38</v>
      </c>
      <c r="L6">
        <v>5</v>
      </c>
      <c r="M6">
        <v>3</v>
      </c>
      <c r="N6">
        <v>41.63</v>
      </c>
      <c r="O6">
        <v>25024.84</v>
      </c>
      <c r="P6">
        <v>719.55</v>
      </c>
      <c r="Q6">
        <v>11525.93</v>
      </c>
      <c r="R6">
        <v>438.23</v>
      </c>
      <c r="S6">
        <v>248.49</v>
      </c>
      <c r="T6">
        <v>89772.61</v>
      </c>
      <c r="U6">
        <v>0.56999999999999995</v>
      </c>
      <c r="V6">
        <v>0.82</v>
      </c>
      <c r="W6">
        <v>23.47</v>
      </c>
      <c r="X6">
        <v>5.47</v>
      </c>
      <c r="Y6">
        <v>2</v>
      </c>
      <c r="Z6">
        <v>10</v>
      </c>
      <c r="AA6">
        <v>841.36901270440592</v>
      </c>
      <c r="AB6">
        <v>1151.1982017633111</v>
      </c>
      <c r="AC6">
        <v>1041.3294611038441</v>
      </c>
      <c r="AD6">
        <v>841369.01270440593</v>
      </c>
      <c r="AE6">
        <v>1151198.2017633109</v>
      </c>
      <c r="AF6">
        <v>1.971482153307891E-6</v>
      </c>
      <c r="AG6">
        <v>16</v>
      </c>
      <c r="AH6">
        <v>1041329.461103844</v>
      </c>
    </row>
    <row r="7" spans="1:34" x14ac:dyDescent="0.25">
      <c r="A7">
        <v>5</v>
      </c>
      <c r="B7">
        <v>100</v>
      </c>
      <c r="C7" t="s">
        <v>34</v>
      </c>
      <c r="D7">
        <v>1.3514999999999999</v>
      </c>
      <c r="E7">
        <v>73.989999999999995</v>
      </c>
      <c r="F7">
        <v>66.930000000000007</v>
      </c>
      <c r="G7">
        <v>34.32</v>
      </c>
      <c r="H7">
        <v>0.53</v>
      </c>
      <c r="I7">
        <v>117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724.42</v>
      </c>
      <c r="Q7">
        <v>11525.92</v>
      </c>
      <c r="R7">
        <v>438.16</v>
      </c>
      <c r="S7">
        <v>248.49</v>
      </c>
      <c r="T7">
        <v>89736.01</v>
      </c>
      <c r="U7">
        <v>0.56999999999999995</v>
      </c>
      <c r="V7">
        <v>0.82</v>
      </c>
      <c r="W7">
        <v>23.46</v>
      </c>
      <c r="X7">
        <v>5.47</v>
      </c>
      <c r="Y7">
        <v>2</v>
      </c>
      <c r="Z7">
        <v>10</v>
      </c>
      <c r="AA7">
        <v>844.45471975834801</v>
      </c>
      <c r="AB7">
        <v>1155.4202022863019</v>
      </c>
      <c r="AC7">
        <v>1045.1485198225359</v>
      </c>
      <c r="AD7">
        <v>844454.71975834796</v>
      </c>
      <c r="AE7">
        <v>1155420.2022863021</v>
      </c>
      <c r="AF7">
        <v>1.971628037735396E-6</v>
      </c>
      <c r="AG7">
        <v>16</v>
      </c>
      <c r="AH7">
        <v>1045148.519822536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55</v>
      </c>
      <c r="C2" t="s">
        <v>34</v>
      </c>
      <c r="D2">
        <v>0.92</v>
      </c>
      <c r="E2">
        <v>108.7</v>
      </c>
      <c r="F2">
        <v>91.71</v>
      </c>
      <c r="G2">
        <v>8.82</v>
      </c>
      <c r="H2">
        <v>0.15</v>
      </c>
      <c r="I2">
        <v>624</v>
      </c>
      <c r="J2">
        <v>116.05</v>
      </c>
      <c r="K2">
        <v>43.4</v>
      </c>
      <c r="L2">
        <v>1</v>
      </c>
      <c r="M2">
        <v>622</v>
      </c>
      <c r="N2">
        <v>16.649999999999999</v>
      </c>
      <c r="O2">
        <v>14546.17</v>
      </c>
      <c r="P2">
        <v>856.84</v>
      </c>
      <c r="Q2">
        <v>11532.06</v>
      </c>
      <c r="R2">
        <v>1284.07</v>
      </c>
      <c r="S2">
        <v>248.49</v>
      </c>
      <c r="T2">
        <v>510155.63</v>
      </c>
      <c r="U2">
        <v>0.19</v>
      </c>
      <c r="V2">
        <v>0.6</v>
      </c>
      <c r="W2">
        <v>24.15</v>
      </c>
      <c r="X2">
        <v>30.22</v>
      </c>
      <c r="Y2">
        <v>2</v>
      </c>
      <c r="Z2">
        <v>10</v>
      </c>
      <c r="AA2">
        <v>1375.056425909145</v>
      </c>
      <c r="AB2">
        <v>1881.412865137009</v>
      </c>
      <c r="AC2">
        <v>1701.853461867873</v>
      </c>
      <c r="AD2">
        <v>1375056.425909145</v>
      </c>
      <c r="AE2">
        <v>1881412.865137009</v>
      </c>
      <c r="AF2">
        <v>1.4635938757058039E-6</v>
      </c>
      <c r="AG2">
        <v>23</v>
      </c>
      <c r="AH2">
        <v>1701853.4618678731</v>
      </c>
    </row>
    <row r="3" spans="1:34" x14ac:dyDescent="0.25">
      <c r="A3">
        <v>1</v>
      </c>
      <c r="B3">
        <v>55</v>
      </c>
      <c r="C3" t="s">
        <v>34</v>
      </c>
      <c r="D3">
        <v>1.2684</v>
      </c>
      <c r="E3">
        <v>78.84</v>
      </c>
      <c r="F3">
        <v>71.569999999999993</v>
      </c>
      <c r="G3">
        <v>19.79</v>
      </c>
      <c r="H3">
        <v>0.3</v>
      </c>
      <c r="I3">
        <v>217</v>
      </c>
      <c r="J3">
        <v>117.34</v>
      </c>
      <c r="K3">
        <v>43.4</v>
      </c>
      <c r="L3">
        <v>2</v>
      </c>
      <c r="M3">
        <v>67</v>
      </c>
      <c r="N3">
        <v>16.940000000000001</v>
      </c>
      <c r="O3">
        <v>14705.49</v>
      </c>
      <c r="P3">
        <v>566.95000000000005</v>
      </c>
      <c r="Q3">
        <v>11528.13</v>
      </c>
      <c r="R3">
        <v>593.57000000000005</v>
      </c>
      <c r="S3">
        <v>248.49</v>
      </c>
      <c r="T3">
        <v>166942.72</v>
      </c>
      <c r="U3">
        <v>0.42</v>
      </c>
      <c r="V3">
        <v>0.77</v>
      </c>
      <c r="W3">
        <v>23.68</v>
      </c>
      <c r="X3">
        <v>10.11</v>
      </c>
      <c r="Y3">
        <v>2</v>
      </c>
      <c r="Z3">
        <v>10</v>
      </c>
      <c r="AA3">
        <v>741.70906626396754</v>
      </c>
      <c r="AB3">
        <v>1014.8390663569691</v>
      </c>
      <c r="AC3">
        <v>917.98425019943477</v>
      </c>
      <c r="AD3">
        <v>741709.06626396754</v>
      </c>
      <c r="AE3">
        <v>1014839.0663569689</v>
      </c>
      <c r="AF3">
        <v>2.017850512983959E-6</v>
      </c>
      <c r="AG3">
        <v>17</v>
      </c>
      <c r="AH3">
        <v>917984.25019943481</v>
      </c>
    </row>
    <row r="4" spans="1:34" x14ac:dyDescent="0.25">
      <c r="A4">
        <v>2</v>
      </c>
      <c r="B4">
        <v>55</v>
      </c>
      <c r="C4" t="s">
        <v>34</v>
      </c>
      <c r="D4">
        <v>1.2749999999999999</v>
      </c>
      <c r="E4">
        <v>78.430000000000007</v>
      </c>
      <c r="F4">
        <v>71.3</v>
      </c>
      <c r="G4">
        <v>20.28</v>
      </c>
      <c r="H4">
        <v>0.45</v>
      </c>
      <c r="I4">
        <v>211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565.78</v>
      </c>
      <c r="Q4">
        <v>11530.19</v>
      </c>
      <c r="R4">
        <v>581.64</v>
      </c>
      <c r="S4">
        <v>248.49</v>
      </c>
      <c r="T4">
        <v>161004.72</v>
      </c>
      <c r="U4">
        <v>0.43</v>
      </c>
      <c r="V4">
        <v>0.77</v>
      </c>
      <c r="W4">
        <v>23.74</v>
      </c>
      <c r="X4">
        <v>9.84</v>
      </c>
      <c r="Y4">
        <v>2</v>
      </c>
      <c r="Z4">
        <v>10</v>
      </c>
      <c r="AA4">
        <v>737.0025624363617</v>
      </c>
      <c r="AB4">
        <v>1008.399420183744</v>
      </c>
      <c r="AC4">
        <v>912.15919481888227</v>
      </c>
      <c r="AD4">
        <v>737002.56243636168</v>
      </c>
      <c r="AE4">
        <v>1008399.420183744</v>
      </c>
      <c r="AF4">
        <v>2.0283502081792399E-6</v>
      </c>
      <c r="AG4">
        <v>17</v>
      </c>
      <c r="AH4">
        <v>912159.19481888227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Z5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34</v>
      </c>
      <c r="D2">
        <v>0.55020000000000002</v>
      </c>
      <c r="E2">
        <v>181.75</v>
      </c>
      <c r="F2">
        <v>128.44999999999999</v>
      </c>
      <c r="G2">
        <v>5.9</v>
      </c>
      <c r="H2">
        <v>0.09</v>
      </c>
      <c r="I2">
        <v>1306</v>
      </c>
      <c r="J2">
        <v>194.77</v>
      </c>
      <c r="K2">
        <v>54.38</v>
      </c>
      <c r="L2">
        <v>1</v>
      </c>
      <c r="M2">
        <v>1304</v>
      </c>
      <c r="N2">
        <v>39.4</v>
      </c>
      <c r="O2">
        <v>24256.19</v>
      </c>
      <c r="P2">
        <v>1772.08</v>
      </c>
      <c r="Q2">
        <v>11541.32</v>
      </c>
      <c r="R2">
        <v>2537.35</v>
      </c>
      <c r="S2">
        <v>248.49</v>
      </c>
      <c r="T2">
        <v>1133385.43</v>
      </c>
      <c r="U2">
        <v>0.1</v>
      </c>
      <c r="V2">
        <v>0.43</v>
      </c>
      <c r="W2">
        <v>25.29</v>
      </c>
      <c r="X2">
        <v>66.92</v>
      </c>
      <c r="Y2">
        <v>2</v>
      </c>
      <c r="Z2">
        <v>10</v>
      </c>
    </row>
    <row r="3" spans="1:26" x14ac:dyDescent="0.25">
      <c r="A3">
        <v>1</v>
      </c>
      <c r="B3">
        <v>100</v>
      </c>
      <c r="C3" t="s">
        <v>34</v>
      </c>
      <c r="D3">
        <v>1.0389999999999999</v>
      </c>
      <c r="E3">
        <v>96.24</v>
      </c>
      <c r="F3">
        <v>79.14</v>
      </c>
      <c r="G3">
        <v>12.66</v>
      </c>
      <c r="H3">
        <v>0.18</v>
      </c>
      <c r="I3">
        <v>375</v>
      </c>
      <c r="J3">
        <v>196.32</v>
      </c>
      <c r="K3">
        <v>54.38</v>
      </c>
      <c r="L3">
        <v>2</v>
      </c>
      <c r="M3">
        <v>373</v>
      </c>
      <c r="N3">
        <v>39.950000000000003</v>
      </c>
      <c r="O3">
        <v>24447.22</v>
      </c>
      <c r="P3">
        <v>1033.96</v>
      </c>
      <c r="Q3">
        <v>11527.9</v>
      </c>
      <c r="R3">
        <v>858.54</v>
      </c>
      <c r="S3">
        <v>248.49</v>
      </c>
      <c r="T3">
        <v>298633.03000000003</v>
      </c>
      <c r="U3">
        <v>0.28999999999999998</v>
      </c>
      <c r="V3">
        <v>0.69</v>
      </c>
      <c r="W3">
        <v>23.71</v>
      </c>
      <c r="X3">
        <v>17.68</v>
      </c>
      <c r="Y3">
        <v>2</v>
      </c>
      <c r="Z3">
        <v>10</v>
      </c>
    </row>
    <row r="4" spans="1:26" x14ac:dyDescent="0.25">
      <c r="A4">
        <v>2</v>
      </c>
      <c r="B4">
        <v>100</v>
      </c>
      <c r="C4" t="s">
        <v>34</v>
      </c>
      <c r="D4">
        <v>1.2215</v>
      </c>
      <c r="E4">
        <v>81.87</v>
      </c>
      <c r="F4">
        <v>71.19</v>
      </c>
      <c r="G4">
        <v>20.34</v>
      </c>
      <c r="H4">
        <v>0.27</v>
      </c>
      <c r="I4">
        <v>210</v>
      </c>
      <c r="J4">
        <v>197.88</v>
      </c>
      <c r="K4">
        <v>54.38</v>
      </c>
      <c r="L4">
        <v>3</v>
      </c>
      <c r="M4">
        <v>208</v>
      </c>
      <c r="N4">
        <v>40.5</v>
      </c>
      <c r="O4">
        <v>24639</v>
      </c>
      <c r="P4">
        <v>869.2</v>
      </c>
      <c r="Q4">
        <v>11526.43</v>
      </c>
      <c r="R4">
        <v>587.85</v>
      </c>
      <c r="S4">
        <v>248.49</v>
      </c>
      <c r="T4">
        <v>164116.75</v>
      </c>
      <c r="U4">
        <v>0.42</v>
      </c>
      <c r="V4">
        <v>0.77</v>
      </c>
      <c r="W4">
        <v>23.45</v>
      </c>
      <c r="X4">
        <v>9.7200000000000006</v>
      </c>
      <c r="Y4">
        <v>2</v>
      </c>
      <c r="Z4">
        <v>10</v>
      </c>
    </row>
    <row r="5" spans="1:26" x14ac:dyDescent="0.25">
      <c r="A5">
        <v>3</v>
      </c>
      <c r="B5">
        <v>100</v>
      </c>
      <c r="C5" t="s">
        <v>34</v>
      </c>
      <c r="D5">
        <v>1.3211999999999999</v>
      </c>
      <c r="E5">
        <v>75.69</v>
      </c>
      <c r="F5">
        <v>67.81</v>
      </c>
      <c r="G5">
        <v>29.48</v>
      </c>
      <c r="H5">
        <v>0.36</v>
      </c>
      <c r="I5">
        <v>138</v>
      </c>
      <c r="J5">
        <v>199.44</v>
      </c>
      <c r="K5">
        <v>54.38</v>
      </c>
      <c r="L5">
        <v>4</v>
      </c>
      <c r="M5">
        <v>129</v>
      </c>
      <c r="N5">
        <v>41.06</v>
      </c>
      <c r="O5">
        <v>24831.54</v>
      </c>
      <c r="P5">
        <v>759.55</v>
      </c>
      <c r="Q5">
        <v>11525.04</v>
      </c>
      <c r="R5">
        <v>473.11</v>
      </c>
      <c r="S5">
        <v>248.49</v>
      </c>
      <c r="T5">
        <v>107106.42</v>
      </c>
      <c r="U5">
        <v>0.53</v>
      </c>
      <c r="V5">
        <v>0.81</v>
      </c>
      <c r="W5">
        <v>23.35</v>
      </c>
      <c r="X5">
        <v>6.35</v>
      </c>
      <c r="Y5">
        <v>2</v>
      </c>
      <c r="Z5">
        <v>10</v>
      </c>
    </row>
    <row r="6" spans="1:26" x14ac:dyDescent="0.25">
      <c r="A6">
        <v>4</v>
      </c>
      <c r="B6">
        <v>100</v>
      </c>
      <c r="C6" t="s">
        <v>34</v>
      </c>
      <c r="D6">
        <v>1.3513999999999999</v>
      </c>
      <c r="E6">
        <v>74</v>
      </c>
      <c r="F6">
        <v>66.930000000000007</v>
      </c>
      <c r="G6">
        <v>34.32</v>
      </c>
      <c r="H6">
        <v>0.44</v>
      </c>
      <c r="I6">
        <v>117</v>
      </c>
      <c r="J6">
        <v>201.01</v>
      </c>
      <c r="K6">
        <v>54.38</v>
      </c>
      <c r="L6">
        <v>5</v>
      </c>
      <c r="M6">
        <v>3</v>
      </c>
      <c r="N6">
        <v>41.63</v>
      </c>
      <c r="O6">
        <v>25024.84</v>
      </c>
      <c r="P6">
        <v>719.55</v>
      </c>
      <c r="Q6">
        <v>11525.93</v>
      </c>
      <c r="R6">
        <v>438.23</v>
      </c>
      <c r="S6">
        <v>248.49</v>
      </c>
      <c r="T6">
        <v>89772.61</v>
      </c>
      <c r="U6">
        <v>0.56999999999999995</v>
      </c>
      <c r="V6">
        <v>0.82</v>
      </c>
      <c r="W6">
        <v>23.47</v>
      </c>
      <c r="X6">
        <v>5.47</v>
      </c>
      <c r="Y6">
        <v>2</v>
      </c>
      <c r="Z6">
        <v>10</v>
      </c>
    </row>
    <row r="7" spans="1:26" x14ac:dyDescent="0.25">
      <c r="A7">
        <v>5</v>
      </c>
      <c r="B7">
        <v>100</v>
      </c>
      <c r="C7" t="s">
        <v>34</v>
      </c>
      <c r="D7">
        <v>1.3514999999999999</v>
      </c>
      <c r="E7">
        <v>73.989999999999995</v>
      </c>
      <c r="F7">
        <v>66.930000000000007</v>
      </c>
      <c r="G7">
        <v>34.32</v>
      </c>
      <c r="H7">
        <v>0.53</v>
      </c>
      <c r="I7">
        <v>117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724.42</v>
      </c>
      <c r="Q7">
        <v>11525.92</v>
      </c>
      <c r="R7">
        <v>438.16</v>
      </c>
      <c r="S7">
        <v>248.49</v>
      </c>
      <c r="T7">
        <v>89736.01</v>
      </c>
      <c r="U7">
        <v>0.56999999999999995</v>
      </c>
      <c r="V7">
        <v>0.82</v>
      </c>
      <c r="W7">
        <v>23.46</v>
      </c>
      <c r="X7">
        <v>5.47</v>
      </c>
      <c r="Y7">
        <v>2</v>
      </c>
      <c r="Z7">
        <v>10</v>
      </c>
    </row>
    <row r="8" spans="1:26" x14ac:dyDescent="0.25">
      <c r="A8">
        <v>0</v>
      </c>
      <c r="B8">
        <v>40</v>
      </c>
      <c r="C8" t="s">
        <v>34</v>
      </c>
      <c r="D8">
        <v>1.0802</v>
      </c>
      <c r="E8">
        <v>92.57</v>
      </c>
      <c r="F8">
        <v>82.36</v>
      </c>
      <c r="G8">
        <v>11.28</v>
      </c>
      <c r="H8">
        <v>0.2</v>
      </c>
      <c r="I8">
        <v>438</v>
      </c>
      <c r="J8">
        <v>89.87</v>
      </c>
      <c r="K8">
        <v>37.549999999999997</v>
      </c>
      <c r="L8">
        <v>1</v>
      </c>
      <c r="M8">
        <v>429</v>
      </c>
      <c r="N8">
        <v>11.32</v>
      </c>
      <c r="O8">
        <v>11317.98</v>
      </c>
      <c r="P8">
        <v>603.64</v>
      </c>
      <c r="Q8">
        <v>11529.4</v>
      </c>
      <c r="R8">
        <v>967.52</v>
      </c>
      <c r="S8">
        <v>248.49</v>
      </c>
      <c r="T8">
        <v>352808.81</v>
      </c>
      <c r="U8">
        <v>0.26</v>
      </c>
      <c r="V8">
        <v>0.67</v>
      </c>
      <c r="W8">
        <v>23.83</v>
      </c>
      <c r="X8">
        <v>20.89</v>
      </c>
      <c r="Y8">
        <v>2</v>
      </c>
      <c r="Z8">
        <v>10</v>
      </c>
    </row>
    <row r="9" spans="1:26" x14ac:dyDescent="0.25">
      <c r="A9">
        <v>1</v>
      </c>
      <c r="B9">
        <v>40</v>
      </c>
      <c r="C9" t="s">
        <v>34</v>
      </c>
      <c r="D9">
        <v>1.2142999999999999</v>
      </c>
      <c r="E9">
        <v>82.35</v>
      </c>
      <c r="F9">
        <v>74.95</v>
      </c>
      <c r="G9">
        <v>15.56</v>
      </c>
      <c r="H9">
        <v>0.39</v>
      </c>
      <c r="I9">
        <v>289</v>
      </c>
      <c r="J9">
        <v>91.1</v>
      </c>
      <c r="K9">
        <v>37.549999999999997</v>
      </c>
      <c r="L9">
        <v>2</v>
      </c>
      <c r="M9">
        <v>0</v>
      </c>
      <c r="N9">
        <v>11.54</v>
      </c>
      <c r="O9">
        <v>11468.97</v>
      </c>
      <c r="P9">
        <v>510.21</v>
      </c>
      <c r="Q9">
        <v>11535.35</v>
      </c>
      <c r="R9">
        <v>701.23</v>
      </c>
      <c r="S9">
        <v>248.49</v>
      </c>
      <c r="T9">
        <v>220408.18</v>
      </c>
      <c r="U9">
        <v>0.35</v>
      </c>
      <c r="V9">
        <v>0.73</v>
      </c>
      <c r="W9">
        <v>23.97</v>
      </c>
      <c r="X9">
        <v>13.47</v>
      </c>
      <c r="Y9">
        <v>2</v>
      </c>
      <c r="Z9">
        <v>10</v>
      </c>
    </row>
    <row r="10" spans="1:26" x14ac:dyDescent="0.25">
      <c r="A10">
        <v>0</v>
      </c>
      <c r="B10">
        <v>30</v>
      </c>
      <c r="C10" t="s">
        <v>34</v>
      </c>
      <c r="D10">
        <v>1.1426000000000001</v>
      </c>
      <c r="E10">
        <v>87.52</v>
      </c>
      <c r="F10">
        <v>79.63</v>
      </c>
      <c r="G10">
        <v>12.28</v>
      </c>
      <c r="H10">
        <v>0.24</v>
      </c>
      <c r="I10">
        <v>389</v>
      </c>
      <c r="J10">
        <v>71.52</v>
      </c>
      <c r="K10">
        <v>32.270000000000003</v>
      </c>
      <c r="L10">
        <v>1</v>
      </c>
      <c r="M10">
        <v>41</v>
      </c>
      <c r="N10">
        <v>8.25</v>
      </c>
      <c r="O10">
        <v>9054.6</v>
      </c>
      <c r="P10">
        <v>467.68</v>
      </c>
      <c r="Q10">
        <v>11534.74</v>
      </c>
      <c r="R10">
        <v>856.95</v>
      </c>
      <c r="S10">
        <v>248.49</v>
      </c>
      <c r="T10">
        <v>297772.65999999997</v>
      </c>
      <c r="U10">
        <v>0.28999999999999998</v>
      </c>
      <c r="V10">
        <v>0.69</v>
      </c>
      <c r="W10">
        <v>24.21</v>
      </c>
      <c r="X10">
        <v>18.149999999999999</v>
      </c>
      <c r="Y10">
        <v>2</v>
      </c>
      <c r="Z10">
        <v>10</v>
      </c>
    </row>
    <row r="11" spans="1:26" x14ac:dyDescent="0.25">
      <c r="A11">
        <v>1</v>
      </c>
      <c r="B11">
        <v>30</v>
      </c>
      <c r="C11" t="s">
        <v>34</v>
      </c>
      <c r="D11">
        <v>1.1457999999999999</v>
      </c>
      <c r="E11">
        <v>87.28</v>
      </c>
      <c r="F11">
        <v>79.44</v>
      </c>
      <c r="G11">
        <v>12.38</v>
      </c>
      <c r="H11">
        <v>0.48</v>
      </c>
      <c r="I11">
        <v>385</v>
      </c>
      <c r="J11">
        <v>72.7</v>
      </c>
      <c r="K11">
        <v>32.270000000000003</v>
      </c>
      <c r="L11">
        <v>2</v>
      </c>
      <c r="M11">
        <v>0</v>
      </c>
      <c r="N11">
        <v>8.43</v>
      </c>
      <c r="O11">
        <v>9200.25</v>
      </c>
      <c r="P11">
        <v>472.84</v>
      </c>
      <c r="Q11">
        <v>11535.51</v>
      </c>
      <c r="R11">
        <v>848.65</v>
      </c>
      <c r="S11">
        <v>248.49</v>
      </c>
      <c r="T11">
        <v>293637.96999999997</v>
      </c>
      <c r="U11">
        <v>0.28999999999999998</v>
      </c>
      <c r="V11">
        <v>0.69</v>
      </c>
      <c r="W11">
        <v>24.26</v>
      </c>
      <c r="X11">
        <v>17.97</v>
      </c>
      <c r="Y11">
        <v>2</v>
      </c>
      <c r="Z11">
        <v>10</v>
      </c>
    </row>
    <row r="12" spans="1:26" x14ac:dyDescent="0.25">
      <c r="A12">
        <v>0</v>
      </c>
      <c r="B12">
        <v>15</v>
      </c>
      <c r="C12" t="s">
        <v>34</v>
      </c>
      <c r="D12">
        <v>0.92910000000000004</v>
      </c>
      <c r="E12">
        <v>107.63</v>
      </c>
      <c r="F12">
        <v>97.4</v>
      </c>
      <c r="G12">
        <v>7.61</v>
      </c>
      <c r="H12">
        <v>0.43</v>
      </c>
      <c r="I12">
        <v>768</v>
      </c>
      <c r="J12">
        <v>39.78</v>
      </c>
      <c r="K12">
        <v>19.54</v>
      </c>
      <c r="L12">
        <v>1</v>
      </c>
      <c r="M12">
        <v>0</v>
      </c>
      <c r="N12">
        <v>4.24</v>
      </c>
      <c r="O12">
        <v>5140</v>
      </c>
      <c r="P12">
        <v>387.59</v>
      </c>
      <c r="Q12">
        <v>11552.92</v>
      </c>
      <c r="R12">
        <v>1437.79</v>
      </c>
      <c r="S12">
        <v>248.49</v>
      </c>
      <c r="T12">
        <v>586295.87</v>
      </c>
      <c r="U12">
        <v>0.17</v>
      </c>
      <c r="V12">
        <v>0.56000000000000005</v>
      </c>
      <c r="W12">
        <v>25.38</v>
      </c>
      <c r="X12">
        <v>35.880000000000003</v>
      </c>
      <c r="Y12">
        <v>2</v>
      </c>
      <c r="Z12">
        <v>10</v>
      </c>
    </row>
    <row r="13" spans="1:26" x14ac:dyDescent="0.25">
      <c r="A13">
        <v>0</v>
      </c>
      <c r="B13">
        <v>70</v>
      </c>
      <c r="C13" t="s">
        <v>34</v>
      </c>
      <c r="D13">
        <v>0.78459999999999996</v>
      </c>
      <c r="E13">
        <v>127.46</v>
      </c>
      <c r="F13">
        <v>101.65</v>
      </c>
      <c r="G13">
        <v>7.47</v>
      </c>
      <c r="H13">
        <v>0.12</v>
      </c>
      <c r="I13">
        <v>816</v>
      </c>
      <c r="J13">
        <v>141.81</v>
      </c>
      <c r="K13">
        <v>47.83</v>
      </c>
      <c r="L13">
        <v>1</v>
      </c>
      <c r="M13">
        <v>814</v>
      </c>
      <c r="N13">
        <v>22.98</v>
      </c>
      <c r="O13">
        <v>17723.39</v>
      </c>
      <c r="P13">
        <v>1115.81</v>
      </c>
      <c r="Q13">
        <v>11535.34</v>
      </c>
      <c r="R13">
        <v>1623.12</v>
      </c>
      <c r="S13">
        <v>248.49</v>
      </c>
      <c r="T13">
        <v>678721.85</v>
      </c>
      <c r="U13">
        <v>0.15</v>
      </c>
      <c r="V13">
        <v>0.54</v>
      </c>
      <c r="W13">
        <v>24.46</v>
      </c>
      <c r="X13">
        <v>40.159999999999997</v>
      </c>
      <c r="Y13">
        <v>2</v>
      </c>
      <c r="Z13">
        <v>10</v>
      </c>
    </row>
    <row r="14" spans="1:26" x14ac:dyDescent="0.25">
      <c r="A14">
        <v>1</v>
      </c>
      <c r="B14">
        <v>70</v>
      </c>
      <c r="C14" t="s">
        <v>34</v>
      </c>
      <c r="D14">
        <v>1.1973</v>
      </c>
      <c r="E14">
        <v>83.52</v>
      </c>
      <c r="F14">
        <v>73.72</v>
      </c>
      <c r="G14">
        <v>16.88</v>
      </c>
      <c r="H14">
        <v>0.25</v>
      </c>
      <c r="I14">
        <v>262</v>
      </c>
      <c r="J14">
        <v>143.16999999999999</v>
      </c>
      <c r="K14">
        <v>47.83</v>
      </c>
      <c r="L14">
        <v>2</v>
      </c>
      <c r="M14">
        <v>260</v>
      </c>
      <c r="N14">
        <v>23.34</v>
      </c>
      <c r="O14">
        <v>17891.86</v>
      </c>
      <c r="P14">
        <v>723.17</v>
      </c>
      <c r="Q14">
        <v>11526.19</v>
      </c>
      <c r="R14">
        <v>673.46</v>
      </c>
      <c r="S14">
        <v>248.49</v>
      </c>
      <c r="T14">
        <v>206660</v>
      </c>
      <c r="U14">
        <v>0.37</v>
      </c>
      <c r="V14">
        <v>0.75</v>
      </c>
      <c r="W14">
        <v>23.56</v>
      </c>
      <c r="X14">
        <v>12.26</v>
      </c>
      <c r="Y14">
        <v>2</v>
      </c>
      <c r="Z14">
        <v>10</v>
      </c>
    </row>
    <row r="15" spans="1:26" x14ac:dyDescent="0.25">
      <c r="A15">
        <v>2</v>
      </c>
      <c r="B15">
        <v>70</v>
      </c>
      <c r="C15" t="s">
        <v>34</v>
      </c>
      <c r="D15">
        <v>1.3126</v>
      </c>
      <c r="E15">
        <v>76.19</v>
      </c>
      <c r="F15">
        <v>69.16</v>
      </c>
      <c r="G15">
        <v>25</v>
      </c>
      <c r="H15">
        <v>0.37</v>
      </c>
      <c r="I15">
        <v>166</v>
      </c>
      <c r="J15">
        <v>144.54</v>
      </c>
      <c r="K15">
        <v>47.83</v>
      </c>
      <c r="L15">
        <v>3</v>
      </c>
      <c r="M15">
        <v>6</v>
      </c>
      <c r="N15">
        <v>23.71</v>
      </c>
      <c r="O15">
        <v>18060.849999999999</v>
      </c>
      <c r="P15">
        <v>613.35</v>
      </c>
      <c r="Q15">
        <v>11528.2</v>
      </c>
      <c r="R15">
        <v>511.89</v>
      </c>
      <c r="S15">
        <v>248.49</v>
      </c>
      <c r="T15">
        <v>126357.2</v>
      </c>
      <c r="U15">
        <v>0.49</v>
      </c>
      <c r="V15">
        <v>0.79</v>
      </c>
      <c r="W15">
        <v>23.59</v>
      </c>
      <c r="X15">
        <v>7.7</v>
      </c>
      <c r="Y15">
        <v>2</v>
      </c>
      <c r="Z15">
        <v>10</v>
      </c>
    </row>
    <row r="16" spans="1:26" x14ac:dyDescent="0.25">
      <c r="A16">
        <v>3</v>
      </c>
      <c r="B16">
        <v>70</v>
      </c>
      <c r="C16" t="s">
        <v>34</v>
      </c>
      <c r="D16">
        <v>1.3126</v>
      </c>
      <c r="E16">
        <v>76.180000000000007</v>
      </c>
      <c r="F16">
        <v>69.16</v>
      </c>
      <c r="G16">
        <v>25</v>
      </c>
      <c r="H16">
        <v>0.49</v>
      </c>
      <c r="I16">
        <v>166</v>
      </c>
      <c r="J16">
        <v>145.91999999999999</v>
      </c>
      <c r="K16">
        <v>47.83</v>
      </c>
      <c r="L16">
        <v>4</v>
      </c>
      <c r="M16">
        <v>0</v>
      </c>
      <c r="N16">
        <v>24.09</v>
      </c>
      <c r="O16">
        <v>18230.349999999999</v>
      </c>
      <c r="P16">
        <v>618.79</v>
      </c>
      <c r="Q16">
        <v>11527.92</v>
      </c>
      <c r="R16">
        <v>511.82</v>
      </c>
      <c r="S16">
        <v>248.49</v>
      </c>
      <c r="T16">
        <v>126318.43</v>
      </c>
      <c r="U16">
        <v>0.49</v>
      </c>
      <c r="V16">
        <v>0.79</v>
      </c>
      <c r="W16">
        <v>23.59</v>
      </c>
      <c r="X16">
        <v>7.7</v>
      </c>
      <c r="Y16">
        <v>2</v>
      </c>
      <c r="Z16">
        <v>10</v>
      </c>
    </row>
    <row r="17" spans="1:26" x14ac:dyDescent="0.25">
      <c r="A17">
        <v>0</v>
      </c>
      <c r="B17">
        <v>90</v>
      </c>
      <c r="C17" t="s">
        <v>34</v>
      </c>
      <c r="D17">
        <v>0.62509999999999999</v>
      </c>
      <c r="E17">
        <v>159.97</v>
      </c>
      <c r="F17">
        <v>117.83</v>
      </c>
      <c r="G17">
        <v>6.33</v>
      </c>
      <c r="H17">
        <v>0.1</v>
      </c>
      <c r="I17">
        <v>1117</v>
      </c>
      <c r="J17">
        <v>176.73</v>
      </c>
      <c r="K17">
        <v>52.44</v>
      </c>
      <c r="L17">
        <v>1</v>
      </c>
      <c r="M17">
        <v>1115</v>
      </c>
      <c r="N17">
        <v>33.29</v>
      </c>
      <c r="O17">
        <v>22031.19</v>
      </c>
      <c r="P17">
        <v>1519.31</v>
      </c>
      <c r="Q17">
        <v>11540.31</v>
      </c>
      <c r="R17">
        <v>2174.12</v>
      </c>
      <c r="S17">
        <v>248.49</v>
      </c>
      <c r="T17">
        <v>952716.3</v>
      </c>
      <c r="U17">
        <v>0.11</v>
      </c>
      <c r="V17">
        <v>0.47</v>
      </c>
      <c r="W17">
        <v>24.98</v>
      </c>
      <c r="X17">
        <v>56.31</v>
      </c>
      <c r="Y17">
        <v>2</v>
      </c>
      <c r="Z17">
        <v>10</v>
      </c>
    </row>
    <row r="18" spans="1:26" x14ac:dyDescent="0.25">
      <c r="A18">
        <v>1</v>
      </c>
      <c r="B18">
        <v>90</v>
      </c>
      <c r="C18" t="s">
        <v>34</v>
      </c>
      <c r="D18">
        <v>1.0894999999999999</v>
      </c>
      <c r="E18">
        <v>91.78</v>
      </c>
      <c r="F18">
        <v>77.349999999999994</v>
      </c>
      <c r="G18">
        <v>13.73</v>
      </c>
      <c r="H18">
        <v>0.2</v>
      </c>
      <c r="I18">
        <v>338</v>
      </c>
      <c r="J18">
        <v>178.21</v>
      </c>
      <c r="K18">
        <v>52.44</v>
      </c>
      <c r="L18">
        <v>2</v>
      </c>
      <c r="M18">
        <v>336</v>
      </c>
      <c r="N18">
        <v>33.770000000000003</v>
      </c>
      <c r="O18">
        <v>22213.89</v>
      </c>
      <c r="P18">
        <v>933.22</v>
      </c>
      <c r="Q18">
        <v>11528.14</v>
      </c>
      <c r="R18">
        <v>797.02</v>
      </c>
      <c r="S18">
        <v>248.49</v>
      </c>
      <c r="T18">
        <v>268061.55</v>
      </c>
      <c r="U18">
        <v>0.31</v>
      </c>
      <c r="V18">
        <v>0.71</v>
      </c>
      <c r="W18">
        <v>23.65</v>
      </c>
      <c r="X18">
        <v>15.88</v>
      </c>
      <c r="Y18">
        <v>2</v>
      </c>
      <c r="Z18">
        <v>10</v>
      </c>
    </row>
    <row r="19" spans="1:26" x14ac:dyDescent="0.25">
      <c r="A19">
        <v>2</v>
      </c>
      <c r="B19">
        <v>90</v>
      </c>
      <c r="C19" t="s">
        <v>34</v>
      </c>
      <c r="D19">
        <v>1.2621</v>
      </c>
      <c r="E19">
        <v>79.23</v>
      </c>
      <c r="F19">
        <v>70.16</v>
      </c>
      <c r="G19">
        <v>22.51</v>
      </c>
      <c r="H19">
        <v>0.3</v>
      </c>
      <c r="I19">
        <v>187</v>
      </c>
      <c r="J19">
        <v>179.7</v>
      </c>
      <c r="K19">
        <v>52.44</v>
      </c>
      <c r="L19">
        <v>3</v>
      </c>
      <c r="M19">
        <v>185</v>
      </c>
      <c r="N19">
        <v>34.26</v>
      </c>
      <c r="O19">
        <v>22397.24</v>
      </c>
      <c r="P19">
        <v>775.15</v>
      </c>
      <c r="Q19">
        <v>11525.22</v>
      </c>
      <c r="R19">
        <v>553.26</v>
      </c>
      <c r="S19">
        <v>248.49</v>
      </c>
      <c r="T19">
        <v>146935.88</v>
      </c>
      <c r="U19">
        <v>0.45</v>
      </c>
      <c r="V19">
        <v>0.78</v>
      </c>
      <c r="W19">
        <v>23.42</v>
      </c>
      <c r="X19">
        <v>8.6999999999999993</v>
      </c>
      <c r="Y19">
        <v>2</v>
      </c>
      <c r="Z19">
        <v>10</v>
      </c>
    </row>
    <row r="20" spans="1:26" x14ac:dyDescent="0.25">
      <c r="A20">
        <v>3</v>
      </c>
      <c r="B20">
        <v>90</v>
      </c>
      <c r="C20" t="s">
        <v>34</v>
      </c>
      <c r="D20">
        <v>1.3402000000000001</v>
      </c>
      <c r="E20">
        <v>74.62</v>
      </c>
      <c r="F20">
        <v>67.540000000000006</v>
      </c>
      <c r="G20">
        <v>30.93</v>
      </c>
      <c r="H20">
        <v>0.39</v>
      </c>
      <c r="I20">
        <v>131</v>
      </c>
      <c r="J20">
        <v>181.19</v>
      </c>
      <c r="K20">
        <v>52.44</v>
      </c>
      <c r="L20">
        <v>4</v>
      </c>
      <c r="M20">
        <v>27</v>
      </c>
      <c r="N20">
        <v>34.75</v>
      </c>
      <c r="O20">
        <v>22581.25</v>
      </c>
      <c r="P20">
        <v>683.8</v>
      </c>
      <c r="Q20">
        <v>11527.53</v>
      </c>
      <c r="R20">
        <v>460.13</v>
      </c>
      <c r="S20">
        <v>248.49</v>
      </c>
      <c r="T20">
        <v>100651.38</v>
      </c>
      <c r="U20">
        <v>0.54</v>
      </c>
      <c r="V20">
        <v>0.81</v>
      </c>
      <c r="W20">
        <v>23.45</v>
      </c>
      <c r="X20">
        <v>6.08</v>
      </c>
      <c r="Y20">
        <v>2</v>
      </c>
      <c r="Z20">
        <v>10</v>
      </c>
    </row>
    <row r="21" spans="1:26" x14ac:dyDescent="0.25">
      <c r="A21">
        <v>4</v>
      </c>
      <c r="B21">
        <v>90</v>
      </c>
      <c r="C21" t="s">
        <v>34</v>
      </c>
      <c r="D21">
        <v>1.3432999999999999</v>
      </c>
      <c r="E21">
        <v>74.44</v>
      </c>
      <c r="F21">
        <v>67.430000000000007</v>
      </c>
      <c r="G21">
        <v>31.36</v>
      </c>
      <c r="H21">
        <v>0.49</v>
      </c>
      <c r="I21">
        <v>129</v>
      </c>
      <c r="J21">
        <v>182.69</v>
      </c>
      <c r="K21">
        <v>52.44</v>
      </c>
      <c r="L21">
        <v>5</v>
      </c>
      <c r="M21">
        <v>0</v>
      </c>
      <c r="N21">
        <v>35.25</v>
      </c>
      <c r="O21">
        <v>22766.06</v>
      </c>
      <c r="P21">
        <v>686.01</v>
      </c>
      <c r="Q21">
        <v>11526.82</v>
      </c>
      <c r="R21">
        <v>455.36</v>
      </c>
      <c r="S21">
        <v>248.49</v>
      </c>
      <c r="T21">
        <v>98273.07</v>
      </c>
      <c r="U21">
        <v>0.55000000000000004</v>
      </c>
      <c r="V21">
        <v>0.81</v>
      </c>
      <c r="W21">
        <v>23.48</v>
      </c>
      <c r="X21">
        <v>5.98</v>
      </c>
      <c r="Y21">
        <v>2</v>
      </c>
      <c r="Z21">
        <v>10</v>
      </c>
    </row>
    <row r="22" spans="1:26" x14ac:dyDescent="0.25">
      <c r="A22">
        <v>0</v>
      </c>
      <c r="B22">
        <v>10</v>
      </c>
      <c r="C22" t="s">
        <v>34</v>
      </c>
      <c r="D22">
        <v>0.77039999999999997</v>
      </c>
      <c r="E22">
        <v>129.80000000000001</v>
      </c>
      <c r="F22">
        <v>115.37</v>
      </c>
      <c r="G22">
        <v>6.02</v>
      </c>
      <c r="H22">
        <v>0.64</v>
      </c>
      <c r="I22">
        <v>1150</v>
      </c>
      <c r="J22">
        <v>26.11</v>
      </c>
      <c r="K22">
        <v>12.1</v>
      </c>
      <c r="L22">
        <v>1</v>
      </c>
      <c r="M22">
        <v>0</v>
      </c>
      <c r="N22">
        <v>3.01</v>
      </c>
      <c r="O22">
        <v>3454.41</v>
      </c>
      <c r="P22">
        <v>334.67</v>
      </c>
      <c r="Q22">
        <v>11565.29</v>
      </c>
      <c r="R22">
        <v>2026.55</v>
      </c>
      <c r="S22">
        <v>248.49</v>
      </c>
      <c r="T22">
        <v>878763.11</v>
      </c>
      <c r="U22">
        <v>0.12</v>
      </c>
      <c r="V22">
        <v>0.48</v>
      </c>
      <c r="W22">
        <v>26.55</v>
      </c>
      <c r="X22">
        <v>53.82</v>
      </c>
      <c r="Y22">
        <v>2</v>
      </c>
      <c r="Z22">
        <v>10</v>
      </c>
    </row>
    <row r="23" spans="1:26" x14ac:dyDescent="0.25">
      <c r="A23">
        <v>0</v>
      </c>
      <c r="B23">
        <v>45</v>
      </c>
      <c r="C23" t="s">
        <v>34</v>
      </c>
      <c r="D23">
        <v>1.0218</v>
      </c>
      <c r="E23">
        <v>97.87</v>
      </c>
      <c r="F23">
        <v>85.56</v>
      </c>
      <c r="G23">
        <v>10.23</v>
      </c>
      <c r="H23">
        <v>0.18</v>
      </c>
      <c r="I23">
        <v>502</v>
      </c>
      <c r="J23">
        <v>98.71</v>
      </c>
      <c r="K23">
        <v>39.72</v>
      </c>
      <c r="L23">
        <v>1</v>
      </c>
      <c r="M23">
        <v>500</v>
      </c>
      <c r="N23">
        <v>12.99</v>
      </c>
      <c r="O23">
        <v>12407.75</v>
      </c>
      <c r="P23">
        <v>690.39</v>
      </c>
      <c r="Q23">
        <v>11529.26</v>
      </c>
      <c r="R23">
        <v>1075.69</v>
      </c>
      <c r="S23">
        <v>248.49</v>
      </c>
      <c r="T23">
        <v>406574.46</v>
      </c>
      <c r="U23">
        <v>0.23</v>
      </c>
      <c r="V23">
        <v>0.64</v>
      </c>
      <c r="W23">
        <v>23.94</v>
      </c>
      <c r="X23">
        <v>24.09</v>
      </c>
      <c r="Y23">
        <v>2</v>
      </c>
      <c r="Z23">
        <v>10</v>
      </c>
    </row>
    <row r="24" spans="1:26" x14ac:dyDescent="0.25">
      <c r="A24">
        <v>1</v>
      </c>
      <c r="B24">
        <v>45</v>
      </c>
      <c r="C24" t="s">
        <v>34</v>
      </c>
      <c r="D24">
        <v>1.2387999999999999</v>
      </c>
      <c r="E24">
        <v>80.73</v>
      </c>
      <c r="F24">
        <v>73.459999999999994</v>
      </c>
      <c r="G24">
        <v>17.149999999999999</v>
      </c>
      <c r="H24">
        <v>0.35</v>
      </c>
      <c r="I24">
        <v>257</v>
      </c>
      <c r="J24">
        <v>99.95</v>
      </c>
      <c r="K24">
        <v>39.72</v>
      </c>
      <c r="L24">
        <v>2</v>
      </c>
      <c r="M24">
        <v>0</v>
      </c>
      <c r="N24">
        <v>13.24</v>
      </c>
      <c r="O24">
        <v>12561.45</v>
      </c>
      <c r="P24">
        <v>526.58000000000004</v>
      </c>
      <c r="Q24">
        <v>11531.41</v>
      </c>
      <c r="R24">
        <v>652.73</v>
      </c>
      <c r="S24">
        <v>248.49</v>
      </c>
      <c r="T24">
        <v>196319.35999999999</v>
      </c>
      <c r="U24">
        <v>0.38</v>
      </c>
      <c r="V24">
        <v>0.75</v>
      </c>
      <c r="W24">
        <v>23.86</v>
      </c>
      <c r="X24">
        <v>11.99</v>
      </c>
      <c r="Y24">
        <v>2</v>
      </c>
      <c r="Z24">
        <v>10</v>
      </c>
    </row>
    <row r="25" spans="1:26" x14ac:dyDescent="0.25">
      <c r="A25">
        <v>0</v>
      </c>
      <c r="B25">
        <v>60</v>
      </c>
      <c r="C25" t="s">
        <v>34</v>
      </c>
      <c r="D25">
        <v>0.87260000000000004</v>
      </c>
      <c r="E25">
        <v>114.61</v>
      </c>
      <c r="F25">
        <v>94.92</v>
      </c>
      <c r="G25">
        <v>8.2899999999999991</v>
      </c>
      <c r="H25">
        <v>0.14000000000000001</v>
      </c>
      <c r="I25">
        <v>687</v>
      </c>
      <c r="J25">
        <v>124.63</v>
      </c>
      <c r="K25">
        <v>45</v>
      </c>
      <c r="L25">
        <v>1</v>
      </c>
      <c r="M25">
        <v>685</v>
      </c>
      <c r="N25">
        <v>18.64</v>
      </c>
      <c r="O25">
        <v>15605.44</v>
      </c>
      <c r="P25">
        <v>941.24</v>
      </c>
      <c r="Q25">
        <v>11531.8</v>
      </c>
      <c r="R25">
        <v>1394.19</v>
      </c>
      <c r="S25">
        <v>248.49</v>
      </c>
      <c r="T25">
        <v>564897.84</v>
      </c>
      <c r="U25">
        <v>0.18</v>
      </c>
      <c r="V25">
        <v>0.57999999999999996</v>
      </c>
      <c r="W25">
        <v>24.23</v>
      </c>
      <c r="X25">
        <v>33.43</v>
      </c>
      <c r="Y25">
        <v>2</v>
      </c>
      <c r="Z25">
        <v>10</v>
      </c>
    </row>
    <row r="26" spans="1:26" x14ac:dyDescent="0.25">
      <c r="A26">
        <v>1</v>
      </c>
      <c r="B26">
        <v>60</v>
      </c>
      <c r="C26" t="s">
        <v>34</v>
      </c>
      <c r="D26">
        <v>1.2571000000000001</v>
      </c>
      <c r="E26">
        <v>79.55</v>
      </c>
      <c r="F26">
        <v>71.77</v>
      </c>
      <c r="G26">
        <v>19.48</v>
      </c>
      <c r="H26">
        <v>0.28000000000000003</v>
      </c>
      <c r="I26">
        <v>221</v>
      </c>
      <c r="J26">
        <v>125.95</v>
      </c>
      <c r="K26">
        <v>45</v>
      </c>
      <c r="L26">
        <v>2</v>
      </c>
      <c r="M26">
        <v>183</v>
      </c>
      <c r="N26">
        <v>18.95</v>
      </c>
      <c r="O26">
        <v>15767.7</v>
      </c>
      <c r="P26">
        <v>608.09</v>
      </c>
      <c r="Q26">
        <v>11526.57</v>
      </c>
      <c r="R26">
        <v>605.26</v>
      </c>
      <c r="S26">
        <v>248.49</v>
      </c>
      <c r="T26">
        <v>172766.07999999999</v>
      </c>
      <c r="U26">
        <v>0.41</v>
      </c>
      <c r="V26">
        <v>0.77</v>
      </c>
      <c r="W26">
        <v>23.54</v>
      </c>
      <c r="X26">
        <v>10.3</v>
      </c>
      <c r="Y26">
        <v>2</v>
      </c>
      <c r="Z26">
        <v>10</v>
      </c>
    </row>
    <row r="27" spans="1:26" x14ac:dyDescent="0.25">
      <c r="A27">
        <v>2</v>
      </c>
      <c r="B27">
        <v>60</v>
      </c>
      <c r="C27" t="s">
        <v>34</v>
      </c>
      <c r="D27">
        <v>1.29</v>
      </c>
      <c r="E27">
        <v>77.52</v>
      </c>
      <c r="F27">
        <v>70.45</v>
      </c>
      <c r="G27">
        <v>21.9</v>
      </c>
      <c r="H27">
        <v>0.42</v>
      </c>
      <c r="I27">
        <v>193</v>
      </c>
      <c r="J27">
        <v>127.27</v>
      </c>
      <c r="K27">
        <v>45</v>
      </c>
      <c r="L27">
        <v>3</v>
      </c>
      <c r="M27">
        <v>0</v>
      </c>
      <c r="N27">
        <v>19.27</v>
      </c>
      <c r="O27">
        <v>15930.42</v>
      </c>
      <c r="P27">
        <v>581.27</v>
      </c>
      <c r="Q27">
        <v>11530.05</v>
      </c>
      <c r="R27">
        <v>553.79999999999995</v>
      </c>
      <c r="S27">
        <v>248.49</v>
      </c>
      <c r="T27">
        <v>147175.82999999999</v>
      </c>
      <c r="U27">
        <v>0.45</v>
      </c>
      <c r="V27">
        <v>0.78</v>
      </c>
      <c r="W27">
        <v>23.68</v>
      </c>
      <c r="X27">
        <v>8.99</v>
      </c>
      <c r="Y27">
        <v>2</v>
      </c>
      <c r="Z27">
        <v>10</v>
      </c>
    </row>
    <row r="28" spans="1:26" x14ac:dyDescent="0.25">
      <c r="A28">
        <v>0</v>
      </c>
      <c r="B28">
        <v>80</v>
      </c>
      <c r="C28" t="s">
        <v>34</v>
      </c>
      <c r="D28">
        <v>0.70340000000000003</v>
      </c>
      <c r="E28">
        <v>142.16</v>
      </c>
      <c r="F28">
        <v>109.03</v>
      </c>
      <c r="G28">
        <v>6.84</v>
      </c>
      <c r="H28">
        <v>0.11</v>
      </c>
      <c r="I28">
        <v>956</v>
      </c>
      <c r="J28">
        <v>159.12</v>
      </c>
      <c r="K28">
        <v>50.28</v>
      </c>
      <c r="L28">
        <v>1</v>
      </c>
      <c r="M28">
        <v>954</v>
      </c>
      <c r="N28">
        <v>27.84</v>
      </c>
      <c r="O28">
        <v>19859.16</v>
      </c>
      <c r="P28">
        <v>1303.97</v>
      </c>
      <c r="Q28">
        <v>11536.6</v>
      </c>
      <c r="R28">
        <v>1874.73</v>
      </c>
      <c r="S28">
        <v>248.49</v>
      </c>
      <c r="T28">
        <v>803825.87</v>
      </c>
      <c r="U28">
        <v>0.13</v>
      </c>
      <c r="V28">
        <v>0.5</v>
      </c>
      <c r="W28">
        <v>24.68</v>
      </c>
      <c r="X28">
        <v>47.53</v>
      </c>
      <c r="Y28">
        <v>2</v>
      </c>
      <c r="Z28">
        <v>10</v>
      </c>
    </row>
    <row r="29" spans="1:26" x14ac:dyDescent="0.25">
      <c r="A29">
        <v>1</v>
      </c>
      <c r="B29">
        <v>80</v>
      </c>
      <c r="C29" t="s">
        <v>34</v>
      </c>
      <c r="D29">
        <v>1.1413</v>
      </c>
      <c r="E29">
        <v>87.62</v>
      </c>
      <c r="F29">
        <v>75.599999999999994</v>
      </c>
      <c r="G29">
        <v>15.07</v>
      </c>
      <c r="H29">
        <v>0.22</v>
      </c>
      <c r="I29">
        <v>301</v>
      </c>
      <c r="J29">
        <v>160.54</v>
      </c>
      <c r="K29">
        <v>50.28</v>
      </c>
      <c r="L29">
        <v>2</v>
      </c>
      <c r="M29">
        <v>299</v>
      </c>
      <c r="N29">
        <v>28.26</v>
      </c>
      <c r="O29">
        <v>20034.400000000001</v>
      </c>
      <c r="P29">
        <v>829.98</v>
      </c>
      <c r="Q29">
        <v>11528.25</v>
      </c>
      <c r="R29">
        <v>737.22</v>
      </c>
      <c r="S29">
        <v>248.49</v>
      </c>
      <c r="T29">
        <v>238343.76</v>
      </c>
      <c r="U29">
        <v>0.34</v>
      </c>
      <c r="V29">
        <v>0.73</v>
      </c>
      <c r="W29">
        <v>23.62</v>
      </c>
      <c r="X29">
        <v>14.13</v>
      </c>
      <c r="Y29">
        <v>2</v>
      </c>
      <c r="Z29">
        <v>10</v>
      </c>
    </row>
    <row r="30" spans="1:26" x14ac:dyDescent="0.25">
      <c r="A30">
        <v>2</v>
      </c>
      <c r="B30">
        <v>80</v>
      </c>
      <c r="C30" t="s">
        <v>34</v>
      </c>
      <c r="D30">
        <v>1.3043</v>
      </c>
      <c r="E30">
        <v>76.67</v>
      </c>
      <c r="F30">
        <v>69.06</v>
      </c>
      <c r="G30">
        <v>25.27</v>
      </c>
      <c r="H30">
        <v>0.33</v>
      </c>
      <c r="I30">
        <v>164</v>
      </c>
      <c r="J30">
        <v>161.97</v>
      </c>
      <c r="K30">
        <v>50.28</v>
      </c>
      <c r="L30">
        <v>3</v>
      </c>
      <c r="M30">
        <v>137</v>
      </c>
      <c r="N30">
        <v>28.69</v>
      </c>
      <c r="O30">
        <v>20210.21</v>
      </c>
      <c r="P30">
        <v>676.22</v>
      </c>
      <c r="Q30">
        <v>11526.19</v>
      </c>
      <c r="R30">
        <v>515.08000000000004</v>
      </c>
      <c r="S30">
        <v>248.49</v>
      </c>
      <c r="T30">
        <v>127961.97</v>
      </c>
      <c r="U30">
        <v>0.48</v>
      </c>
      <c r="V30">
        <v>0.8</v>
      </c>
      <c r="W30">
        <v>23.4</v>
      </c>
      <c r="X30">
        <v>7.6</v>
      </c>
      <c r="Y30">
        <v>2</v>
      </c>
      <c r="Z30">
        <v>10</v>
      </c>
    </row>
    <row r="31" spans="1:26" x14ac:dyDescent="0.25">
      <c r="A31">
        <v>3</v>
      </c>
      <c r="B31">
        <v>80</v>
      </c>
      <c r="C31" t="s">
        <v>34</v>
      </c>
      <c r="D31">
        <v>1.33</v>
      </c>
      <c r="E31">
        <v>75.19</v>
      </c>
      <c r="F31">
        <v>68.19</v>
      </c>
      <c r="G31">
        <v>28.22</v>
      </c>
      <c r="H31">
        <v>0.43</v>
      </c>
      <c r="I31">
        <v>145</v>
      </c>
      <c r="J31">
        <v>163.4</v>
      </c>
      <c r="K31">
        <v>50.28</v>
      </c>
      <c r="L31">
        <v>4</v>
      </c>
      <c r="M31">
        <v>0</v>
      </c>
      <c r="N31">
        <v>29.12</v>
      </c>
      <c r="O31">
        <v>20386.62</v>
      </c>
      <c r="P31">
        <v>649.53</v>
      </c>
      <c r="Q31">
        <v>11525.9</v>
      </c>
      <c r="R31">
        <v>479.71</v>
      </c>
      <c r="S31">
        <v>248.49</v>
      </c>
      <c r="T31">
        <v>110372.23</v>
      </c>
      <c r="U31">
        <v>0.52</v>
      </c>
      <c r="V31">
        <v>0.81</v>
      </c>
      <c r="W31">
        <v>23.54</v>
      </c>
      <c r="X31">
        <v>6.74</v>
      </c>
      <c r="Y31">
        <v>2</v>
      </c>
      <c r="Z31">
        <v>10</v>
      </c>
    </row>
    <row r="32" spans="1:26" x14ac:dyDescent="0.25">
      <c r="A32">
        <v>0</v>
      </c>
      <c r="B32">
        <v>35</v>
      </c>
      <c r="C32" t="s">
        <v>34</v>
      </c>
      <c r="D32">
        <v>1.1341000000000001</v>
      </c>
      <c r="E32">
        <v>88.18</v>
      </c>
      <c r="F32">
        <v>79.67</v>
      </c>
      <c r="G32">
        <v>12.45</v>
      </c>
      <c r="H32">
        <v>0.22</v>
      </c>
      <c r="I32">
        <v>384</v>
      </c>
      <c r="J32">
        <v>80.84</v>
      </c>
      <c r="K32">
        <v>35.1</v>
      </c>
      <c r="L32">
        <v>1</v>
      </c>
      <c r="M32">
        <v>268</v>
      </c>
      <c r="N32">
        <v>9.74</v>
      </c>
      <c r="O32">
        <v>10204.209999999999</v>
      </c>
      <c r="P32">
        <v>520.35</v>
      </c>
      <c r="Q32">
        <v>11530.81</v>
      </c>
      <c r="R32">
        <v>869.83</v>
      </c>
      <c r="S32">
        <v>248.49</v>
      </c>
      <c r="T32">
        <v>304235.3</v>
      </c>
      <c r="U32">
        <v>0.28999999999999998</v>
      </c>
      <c r="V32">
        <v>0.69</v>
      </c>
      <c r="W32">
        <v>23.89</v>
      </c>
      <c r="X32">
        <v>18.2</v>
      </c>
      <c r="Y32">
        <v>2</v>
      </c>
      <c r="Z32">
        <v>10</v>
      </c>
    </row>
    <row r="33" spans="1:26" x14ac:dyDescent="0.25">
      <c r="A33">
        <v>1</v>
      </c>
      <c r="B33">
        <v>35</v>
      </c>
      <c r="C33" t="s">
        <v>34</v>
      </c>
      <c r="D33">
        <v>1.1839999999999999</v>
      </c>
      <c r="E33">
        <v>84.46</v>
      </c>
      <c r="F33">
        <v>76.88</v>
      </c>
      <c r="G33">
        <v>13.98</v>
      </c>
      <c r="H33">
        <v>0.43</v>
      </c>
      <c r="I33">
        <v>330</v>
      </c>
      <c r="J33">
        <v>82.04</v>
      </c>
      <c r="K33">
        <v>35.1</v>
      </c>
      <c r="L33">
        <v>2</v>
      </c>
      <c r="M33">
        <v>0</v>
      </c>
      <c r="N33">
        <v>9.94</v>
      </c>
      <c r="O33">
        <v>10352.530000000001</v>
      </c>
      <c r="P33">
        <v>491.86</v>
      </c>
      <c r="Q33">
        <v>11534.91</v>
      </c>
      <c r="R33">
        <v>764.37</v>
      </c>
      <c r="S33">
        <v>248.49</v>
      </c>
      <c r="T33">
        <v>251776.48</v>
      </c>
      <c r="U33">
        <v>0.33</v>
      </c>
      <c r="V33">
        <v>0.71</v>
      </c>
      <c r="W33">
        <v>24.1</v>
      </c>
      <c r="X33">
        <v>15.41</v>
      </c>
      <c r="Y33">
        <v>2</v>
      </c>
      <c r="Z33">
        <v>10</v>
      </c>
    </row>
    <row r="34" spans="1:26" x14ac:dyDescent="0.25">
      <c r="A34">
        <v>0</v>
      </c>
      <c r="B34">
        <v>50</v>
      </c>
      <c r="C34" t="s">
        <v>34</v>
      </c>
      <c r="D34">
        <v>0.9698</v>
      </c>
      <c r="E34">
        <v>103.12</v>
      </c>
      <c r="F34">
        <v>88.57</v>
      </c>
      <c r="G34">
        <v>9.44</v>
      </c>
      <c r="H34">
        <v>0.16</v>
      </c>
      <c r="I34">
        <v>563</v>
      </c>
      <c r="J34">
        <v>107.41</v>
      </c>
      <c r="K34">
        <v>41.65</v>
      </c>
      <c r="L34">
        <v>1</v>
      </c>
      <c r="M34">
        <v>561</v>
      </c>
      <c r="N34">
        <v>14.77</v>
      </c>
      <c r="O34">
        <v>13481.73</v>
      </c>
      <c r="P34">
        <v>773.2</v>
      </c>
      <c r="Q34">
        <v>11529.6</v>
      </c>
      <c r="R34">
        <v>1178.3699999999999</v>
      </c>
      <c r="S34">
        <v>248.49</v>
      </c>
      <c r="T34">
        <v>457608.06</v>
      </c>
      <c r="U34">
        <v>0.21</v>
      </c>
      <c r="V34">
        <v>0.62</v>
      </c>
      <c r="W34">
        <v>24.03</v>
      </c>
      <c r="X34">
        <v>27.1</v>
      </c>
      <c r="Y34">
        <v>2</v>
      </c>
      <c r="Z34">
        <v>10</v>
      </c>
    </row>
    <row r="35" spans="1:26" x14ac:dyDescent="0.25">
      <c r="A35">
        <v>1</v>
      </c>
      <c r="B35">
        <v>50</v>
      </c>
      <c r="C35" t="s">
        <v>34</v>
      </c>
      <c r="D35">
        <v>1.2584</v>
      </c>
      <c r="E35">
        <v>79.459999999999994</v>
      </c>
      <c r="F35">
        <v>72.27</v>
      </c>
      <c r="G35">
        <v>18.690000000000001</v>
      </c>
      <c r="H35">
        <v>0.32</v>
      </c>
      <c r="I35">
        <v>232</v>
      </c>
      <c r="J35">
        <v>108.68</v>
      </c>
      <c r="K35">
        <v>41.65</v>
      </c>
      <c r="L35">
        <v>2</v>
      </c>
      <c r="M35">
        <v>5</v>
      </c>
      <c r="N35">
        <v>15.03</v>
      </c>
      <c r="O35">
        <v>13638.32</v>
      </c>
      <c r="P35">
        <v>544.23</v>
      </c>
      <c r="Q35">
        <v>11530.02</v>
      </c>
      <c r="R35">
        <v>613.92999999999995</v>
      </c>
      <c r="S35">
        <v>248.49</v>
      </c>
      <c r="T35">
        <v>177044</v>
      </c>
      <c r="U35">
        <v>0.4</v>
      </c>
      <c r="V35">
        <v>0.76</v>
      </c>
      <c r="W35">
        <v>23.79</v>
      </c>
      <c r="X35">
        <v>10.81</v>
      </c>
      <c r="Y35">
        <v>2</v>
      </c>
      <c r="Z35">
        <v>10</v>
      </c>
    </row>
    <row r="36" spans="1:26" x14ac:dyDescent="0.25">
      <c r="A36">
        <v>2</v>
      </c>
      <c r="B36">
        <v>50</v>
      </c>
      <c r="C36" t="s">
        <v>34</v>
      </c>
      <c r="D36">
        <v>1.2584</v>
      </c>
      <c r="E36">
        <v>79.47</v>
      </c>
      <c r="F36">
        <v>72.28</v>
      </c>
      <c r="G36">
        <v>18.690000000000001</v>
      </c>
      <c r="H36">
        <v>0.48</v>
      </c>
      <c r="I36">
        <v>232</v>
      </c>
      <c r="J36">
        <v>109.96</v>
      </c>
      <c r="K36">
        <v>41.65</v>
      </c>
      <c r="L36">
        <v>3</v>
      </c>
      <c r="M36">
        <v>0</v>
      </c>
      <c r="N36">
        <v>15.31</v>
      </c>
      <c r="O36">
        <v>13795.21</v>
      </c>
      <c r="P36">
        <v>549.78</v>
      </c>
      <c r="Q36">
        <v>11530.69</v>
      </c>
      <c r="R36">
        <v>613.54999999999995</v>
      </c>
      <c r="S36">
        <v>248.49</v>
      </c>
      <c r="T36">
        <v>176854.13</v>
      </c>
      <c r="U36">
        <v>0.41</v>
      </c>
      <c r="V36">
        <v>0.76</v>
      </c>
      <c r="W36">
        <v>23.8</v>
      </c>
      <c r="X36">
        <v>10.81</v>
      </c>
      <c r="Y36">
        <v>2</v>
      </c>
      <c r="Z36">
        <v>10</v>
      </c>
    </row>
    <row r="37" spans="1:26" x14ac:dyDescent="0.25">
      <c r="A37">
        <v>0</v>
      </c>
      <c r="B37">
        <v>25</v>
      </c>
      <c r="C37" t="s">
        <v>34</v>
      </c>
      <c r="D37">
        <v>1.0962000000000001</v>
      </c>
      <c r="E37">
        <v>91.22</v>
      </c>
      <c r="F37">
        <v>83.01</v>
      </c>
      <c r="G37">
        <v>10.78</v>
      </c>
      <c r="H37">
        <v>0.28000000000000003</v>
      </c>
      <c r="I37">
        <v>462</v>
      </c>
      <c r="J37">
        <v>61.76</v>
      </c>
      <c r="K37">
        <v>28.92</v>
      </c>
      <c r="L37">
        <v>1</v>
      </c>
      <c r="M37">
        <v>0</v>
      </c>
      <c r="N37">
        <v>6.84</v>
      </c>
      <c r="O37">
        <v>7851.41</v>
      </c>
      <c r="P37">
        <v>444.42</v>
      </c>
      <c r="Q37">
        <v>11539.37</v>
      </c>
      <c r="R37">
        <v>966.04</v>
      </c>
      <c r="S37">
        <v>248.49</v>
      </c>
      <c r="T37">
        <v>351950.78</v>
      </c>
      <c r="U37">
        <v>0.26</v>
      </c>
      <c r="V37">
        <v>0.66</v>
      </c>
      <c r="W37">
        <v>24.47</v>
      </c>
      <c r="X37">
        <v>21.52</v>
      </c>
      <c r="Y37">
        <v>2</v>
      </c>
      <c r="Z37">
        <v>10</v>
      </c>
    </row>
    <row r="38" spans="1:26" x14ac:dyDescent="0.25">
      <c r="A38">
        <v>0</v>
      </c>
      <c r="B38">
        <v>85</v>
      </c>
      <c r="C38" t="s">
        <v>34</v>
      </c>
      <c r="D38">
        <v>0.66410000000000002</v>
      </c>
      <c r="E38">
        <v>150.57</v>
      </c>
      <c r="F38">
        <v>113.19</v>
      </c>
      <c r="G38">
        <v>6.57</v>
      </c>
      <c r="H38">
        <v>0.11</v>
      </c>
      <c r="I38">
        <v>1033</v>
      </c>
      <c r="J38">
        <v>167.88</v>
      </c>
      <c r="K38">
        <v>51.39</v>
      </c>
      <c r="L38">
        <v>1</v>
      </c>
      <c r="M38">
        <v>1031</v>
      </c>
      <c r="N38">
        <v>30.49</v>
      </c>
      <c r="O38">
        <v>20939.59</v>
      </c>
      <c r="P38">
        <v>1406.99</v>
      </c>
      <c r="Q38">
        <v>11538.4</v>
      </c>
      <c r="R38">
        <v>2017.06</v>
      </c>
      <c r="S38">
        <v>248.49</v>
      </c>
      <c r="T38">
        <v>874607.21</v>
      </c>
      <c r="U38">
        <v>0.12</v>
      </c>
      <c r="V38">
        <v>0.49</v>
      </c>
      <c r="W38">
        <v>24.8</v>
      </c>
      <c r="X38">
        <v>51.68</v>
      </c>
      <c r="Y38">
        <v>2</v>
      </c>
      <c r="Z38">
        <v>10</v>
      </c>
    </row>
    <row r="39" spans="1:26" x14ac:dyDescent="0.25">
      <c r="A39">
        <v>1</v>
      </c>
      <c r="B39">
        <v>85</v>
      </c>
      <c r="C39" t="s">
        <v>34</v>
      </c>
      <c r="D39">
        <v>1.1145</v>
      </c>
      <c r="E39">
        <v>89.73</v>
      </c>
      <c r="F39">
        <v>76.510000000000005</v>
      </c>
      <c r="G39">
        <v>14.35</v>
      </c>
      <c r="H39">
        <v>0.21</v>
      </c>
      <c r="I39">
        <v>320</v>
      </c>
      <c r="J39">
        <v>169.33</v>
      </c>
      <c r="K39">
        <v>51.39</v>
      </c>
      <c r="L39">
        <v>2</v>
      </c>
      <c r="M39">
        <v>318</v>
      </c>
      <c r="N39">
        <v>30.94</v>
      </c>
      <c r="O39">
        <v>21118.46</v>
      </c>
      <c r="P39">
        <v>882.35</v>
      </c>
      <c r="Q39">
        <v>11528.72</v>
      </c>
      <c r="R39">
        <v>767.68</v>
      </c>
      <c r="S39">
        <v>248.49</v>
      </c>
      <c r="T39">
        <v>253479.91</v>
      </c>
      <c r="U39">
        <v>0.32</v>
      </c>
      <c r="V39">
        <v>0.72</v>
      </c>
      <c r="W39">
        <v>23.66</v>
      </c>
      <c r="X39">
        <v>15.04</v>
      </c>
      <c r="Y39">
        <v>2</v>
      </c>
      <c r="Z39">
        <v>10</v>
      </c>
    </row>
    <row r="40" spans="1:26" x14ac:dyDescent="0.25">
      <c r="A40">
        <v>2</v>
      </c>
      <c r="B40">
        <v>85</v>
      </c>
      <c r="C40" t="s">
        <v>34</v>
      </c>
      <c r="D40">
        <v>1.284</v>
      </c>
      <c r="E40">
        <v>77.88</v>
      </c>
      <c r="F40">
        <v>69.58</v>
      </c>
      <c r="G40">
        <v>23.86</v>
      </c>
      <c r="H40">
        <v>0.31</v>
      </c>
      <c r="I40">
        <v>175</v>
      </c>
      <c r="J40">
        <v>170.79</v>
      </c>
      <c r="K40">
        <v>51.39</v>
      </c>
      <c r="L40">
        <v>3</v>
      </c>
      <c r="M40">
        <v>172</v>
      </c>
      <c r="N40">
        <v>31.4</v>
      </c>
      <c r="O40">
        <v>21297.94</v>
      </c>
      <c r="P40">
        <v>724.5</v>
      </c>
      <c r="Q40">
        <v>11524.91</v>
      </c>
      <c r="R40">
        <v>533.35</v>
      </c>
      <c r="S40">
        <v>248.49</v>
      </c>
      <c r="T40">
        <v>137040.53</v>
      </c>
      <c r="U40">
        <v>0.47</v>
      </c>
      <c r="V40">
        <v>0.79</v>
      </c>
      <c r="W40">
        <v>23.41</v>
      </c>
      <c r="X40">
        <v>8.1300000000000008</v>
      </c>
      <c r="Y40">
        <v>2</v>
      </c>
      <c r="Z40">
        <v>10</v>
      </c>
    </row>
    <row r="41" spans="1:26" x14ac:dyDescent="0.25">
      <c r="A41">
        <v>3</v>
      </c>
      <c r="B41">
        <v>85</v>
      </c>
      <c r="C41" t="s">
        <v>34</v>
      </c>
      <c r="D41">
        <v>1.3354999999999999</v>
      </c>
      <c r="E41">
        <v>74.88</v>
      </c>
      <c r="F41">
        <v>67.86</v>
      </c>
      <c r="G41">
        <v>29.72</v>
      </c>
      <c r="H41">
        <v>0.41</v>
      </c>
      <c r="I41">
        <v>137</v>
      </c>
      <c r="J41">
        <v>172.25</v>
      </c>
      <c r="K41">
        <v>51.39</v>
      </c>
      <c r="L41">
        <v>4</v>
      </c>
      <c r="M41">
        <v>2</v>
      </c>
      <c r="N41">
        <v>31.86</v>
      </c>
      <c r="O41">
        <v>21478.05</v>
      </c>
      <c r="P41">
        <v>665.71</v>
      </c>
      <c r="Q41">
        <v>11527.64</v>
      </c>
      <c r="R41">
        <v>468.88</v>
      </c>
      <c r="S41">
        <v>248.49</v>
      </c>
      <c r="T41">
        <v>104996.2</v>
      </c>
      <c r="U41">
        <v>0.53</v>
      </c>
      <c r="V41">
        <v>0.81</v>
      </c>
      <c r="W41">
        <v>23.52</v>
      </c>
      <c r="X41">
        <v>6.4</v>
      </c>
      <c r="Y41">
        <v>2</v>
      </c>
      <c r="Z41">
        <v>10</v>
      </c>
    </row>
    <row r="42" spans="1:26" x14ac:dyDescent="0.25">
      <c r="A42">
        <v>4</v>
      </c>
      <c r="B42">
        <v>85</v>
      </c>
      <c r="C42" t="s">
        <v>34</v>
      </c>
      <c r="D42">
        <v>1.3355999999999999</v>
      </c>
      <c r="E42">
        <v>74.87</v>
      </c>
      <c r="F42">
        <v>67.849999999999994</v>
      </c>
      <c r="G42">
        <v>29.72</v>
      </c>
      <c r="H42">
        <v>0.51</v>
      </c>
      <c r="I42">
        <v>137</v>
      </c>
      <c r="J42">
        <v>173.71</v>
      </c>
      <c r="K42">
        <v>51.39</v>
      </c>
      <c r="L42">
        <v>5</v>
      </c>
      <c r="M42">
        <v>0</v>
      </c>
      <c r="N42">
        <v>32.32</v>
      </c>
      <c r="O42">
        <v>21658.78</v>
      </c>
      <c r="P42">
        <v>670.77</v>
      </c>
      <c r="Q42">
        <v>11527.71</v>
      </c>
      <c r="R42">
        <v>468.74</v>
      </c>
      <c r="S42">
        <v>248.49</v>
      </c>
      <c r="T42">
        <v>104923.57</v>
      </c>
      <c r="U42">
        <v>0.53</v>
      </c>
      <c r="V42">
        <v>0.81</v>
      </c>
      <c r="W42">
        <v>23.52</v>
      </c>
      <c r="X42">
        <v>6.4</v>
      </c>
      <c r="Y42">
        <v>2</v>
      </c>
      <c r="Z42">
        <v>10</v>
      </c>
    </row>
    <row r="43" spans="1:26" x14ac:dyDescent="0.25">
      <c r="A43">
        <v>0</v>
      </c>
      <c r="B43">
        <v>20</v>
      </c>
      <c r="C43" t="s">
        <v>34</v>
      </c>
      <c r="D43">
        <v>1.0282</v>
      </c>
      <c r="E43">
        <v>97.26</v>
      </c>
      <c r="F43">
        <v>88.46</v>
      </c>
      <c r="G43">
        <v>9.1999999999999993</v>
      </c>
      <c r="H43">
        <v>0.34</v>
      </c>
      <c r="I43">
        <v>577</v>
      </c>
      <c r="J43">
        <v>51.33</v>
      </c>
      <c r="K43">
        <v>24.83</v>
      </c>
      <c r="L43">
        <v>1</v>
      </c>
      <c r="M43">
        <v>0</v>
      </c>
      <c r="N43">
        <v>5.51</v>
      </c>
      <c r="O43">
        <v>6564.78</v>
      </c>
      <c r="P43">
        <v>419.85</v>
      </c>
      <c r="Q43">
        <v>11544</v>
      </c>
      <c r="R43">
        <v>1145.3499999999999</v>
      </c>
      <c r="S43">
        <v>248.49</v>
      </c>
      <c r="T43">
        <v>441031.87</v>
      </c>
      <c r="U43">
        <v>0.22</v>
      </c>
      <c r="V43">
        <v>0.62</v>
      </c>
      <c r="W43">
        <v>24.8</v>
      </c>
      <c r="X43">
        <v>26.96</v>
      </c>
      <c r="Y43">
        <v>2</v>
      </c>
      <c r="Z43">
        <v>10</v>
      </c>
    </row>
    <row r="44" spans="1:26" x14ac:dyDescent="0.25">
      <c r="A44">
        <v>0</v>
      </c>
      <c r="B44">
        <v>65</v>
      </c>
      <c r="C44" t="s">
        <v>34</v>
      </c>
      <c r="D44">
        <v>0.82799999999999996</v>
      </c>
      <c r="E44">
        <v>120.77</v>
      </c>
      <c r="F44">
        <v>98.17</v>
      </c>
      <c r="G44">
        <v>7.85</v>
      </c>
      <c r="H44">
        <v>0.13</v>
      </c>
      <c r="I44">
        <v>750</v>
      </c>
      <c r="J44">
        <v>133.21</v>
      </c>
      <c r="K44">
        <v>46.47</v>
      </c>
      <c r="L44">
        <v>1</v>
      </c>
      <c r="M44">
        <v>748</v>
      </c>
      <c r="N44">
        <v>20.75</v>
      </c>
      <c r="O44">
        <v>16663.419999999998</v>
      </c>
      <c r="P44">
        <v>1026.72</v>
      </c>
      <c r="Q44">
        <v>11534.12</v>
      </c>
      <c r="R44">
        <v>1504.53</v>
      </c>
      <c r="S44">
        <v>248.49</v>
      </c>
      <c r="T44">
        <v>619754.07999999996</v>
      </c>
      <c r="U44">
        <v>0.17</v>
      </c>
      <c r="V44">
        <v>0.56000000000000005</v>
      </c>
      <c r="W44">
        <v>24.36</v>
      </c>
      <c r="X44">
        <v>36.68</v>
      </c>
      <c r="Y44">
        <v>2</v>
      </c>
      <c r="Z44">
        <v>10</v>
      </c>
    </row>
    <row r="45" spans="1:26" x14ac:dyDescent="0.25">
      <c r="A45">
        <v>1</v>
      </c>
      <c r="B45">
        <v>65</v>
      </c>
      <c r="C45" t="s">
        <v>34</v>
      </c>
      <c r="D45">
        <v>1.2273000000000001</v>
      </c>
      <c r="E45">
        <v>81.48</v>
      </c>
      <c r="F45">
        <v>72.739999999999995</v>
      </c>
      <c r="G45">
        <v>18.11</v>
      </c>
      <c r="H45">
        <v>0.26</v>
      </c>
      <c r="I45">
        <v>241</v>
      </c>
      <c r="J45">
        <v>134.55000000000001</v>
      </c>
      <c r="K45">
        <v>46.47</v>
      </c>
      <c r="L45">
        <v>2</v>
      </c>
      <c r="M45">
        <v>237</v>
      </c>
      <c r="N45">
        <v>21.09</v>
      </c>
      <c r="O45">
        <v>16828.84</v>
      </c>
      <c r="P45">
        <v>665.57</v>
      </c>
      <c r="Q45">
        <v>11525.63</v>
      </c>
      <c r="R45">
        <v>640.66</v>
      </c>
      <c r="S45">
        <v>248.49</v>
      </c>
      <c r="T45">
        <v>190367.35</v>
      </c>
      <c r="U45">
        <v>0.39</v>
      </c>
      <c r="V45">
        <v>0.76</v>
      </c>
      <c r="W45">
        <v>23.51</v>
      </c>
      <c r="X45">
        <v>11.28</v>
      </c>
      <c r="Y45">
        <v>2</v>
      </c>
      <c r="Z45">
        <v>10</v>
      </c>
    </row>
    <row r="46" spans="1:26" x14ac:dyDescent="0.25">
      <c r="A46">
        <v>2</v>
      </c>
      <c r="B46">
        <v>65</v>
      </c>
      <c r="C46" t="s">
        <v>34</v>
      </c>
      <c r="D46">
        <v>1.3010999999999999</v>
      </c>
      <c r="E46">
        <v>76.86</v>
      </c>
      <c r="F46">
        <v>69.8</v>
      </c>
      <c r="G46">
        <v>23.4</v>
      </c>
      <c r="H46">
        <v>0.39</v>
      </c>
      <c r="I46">
        <v>179</v>
      </c>
      <c r="J46">
        <v>135.9</v>
      </c>
      <c r="K46">
        <v>46.47</v>
      </c>
      <c r="L46">
        <v>3</v>
      </c>
      <c r="M46">
        <v>0</v>
      </c>
      <c r="N46">
        <v>21.43</v>
      </c>
      <c r="O46">
        <v>16994.64</v>
      </c>
      <c r="P46">
        <v>598.34</v>
      </c>
      <c r="Q46">
        <v>11528.54</v>
      </c>
      <c r="R46">
        <v>532.5</v>
      </c>
      <c r="S46">
        <v>248.49</v>
      </c>
      <c r="T46">
        <v>136594.4</v>
      </c>
      <c r="U46">
        <v>0.47</v>
      </c>
      <c r="V46">
        <v>0.79</v>
      </c>
      <c r="W46">
        <v>23.65</v>
      </c>
      <c r="X46">
        <v>8.34</v>
      </c>
      <c r="Y46">
        <v>2</v>
      </c>
      <c r="Z46">
        <v>10</v>
      </c>
    </row>
    <row r="47" spans="1:26" x14ac:dyDescent="0.25">
      <c r="A47">
        <v>0</v>
      </c>
      <c r="B47">
        <v>75</v>
      </c>
      <c r="C47" t="s">
        <v>34</v>
      </c>
      <c r="D47">
        <v>0.74450000000000005</v>
      </c>
      <c r="E47">
        <v>134.32</v>
      </c>
      <c r="F47">
        <v>105.06</v>
      </c>
      <c r="G47">
        <v>7.14</v>
      </c>
      <c r="H47">
        <v>0.12</v>
      </c>
      <c r="I47">
        <v>883</v>
      </c>
      <c r="J47">
        <v>150.44</v>
      </c>
      <c r="K47">
        <v>49.1</v>
      </c>
      <c r="L47">
        <v>1</v>
      </c>
      <c r="M47">
        <v>881</v>
      </c>
      <c r="N47">
        <v>25.34</v>
      </c>
      <c r="O47">
        <v>18787.759999999998</v>
      </c>
      <c r="P47">
        <v>1205.58</v>
      </c>
      <c r="Q47">
        <v>11534.7</v>
      </c>
      <c r="R47">
        <v>1740.62</v>
      </c>
      <c r="S47">
        <v>248.49</v>
      </c>
      <c r="T47">
        <v>737136.73</v>
      </c>
      <c r="U47">
        <v>0.14000000000000001</v>
      </c>
      <c r="V47">
        <v>0.52</v>
      </c>
      <c r="W47">
        <v>24.53</v>
      </c>
      <c r="X47">
        <v>43.57</v>
      </c>
      <c r="Y47">
        <v>2</v>
      </c>
      <c r="Z47">
        <v>10</v>
      </c>
    </row>
    <row r="48" spans="1:26" x14ac:dyDescent="0.25">
      <c r="A48">
        <v>1</v>
      </c>
      <c r="B48">
        <v>75</v>
      </c>
      <c r="C48" t="s">
        <v>34</v>
      </c>
      <c r="D48">
        <v>1.1695</v>
      </c>
      <c r="E48">
        <v>85.5</v>
      </c>
      <c r="F48">
        <v>74.64</v>
      </c>
      <c r="G48">
        <v>15.94</v>
      </c>
      <c r="H48">
        <v>0.23</v>
      </c>
      <c r="I48">
        <v>281</v>
      </c>
      <c r="J48">
        <v>151.83000000000001</v>
      </c>
      <c r="K48">
        <v>49.1</v>
      </c>
      <c r="L48">
        <v>2</v>
      </c>
      <c r="M48">
        <v>279</v>
      </c>
      <c r="N48">
        <v>25.73</v>
      </c>
      <c r="O48">
        <v>18959.54</v>
      </c>
      <c r="P48">
        <v>776.92</v>
      </c>
      <c r="Q48">
        <v>11526.99</v>
      </c>
      <c r="R48">
        <v>704.54</v>
      </c>
      <c r="S48">
        <v>248.49</v>
      </c>
      <c r="T48">
        <v>222106.29</v>
      </c>
      <c r="U48">
        <v>0.35</v>
      </c>
      <c r="V48">
        <v>0.74</v>
      </c>
      <c r="W48">
        <v>23.59</v>
      </c>
      <c r="X48">
        <v>13.18</v>
      </c>
      <c r="Y48">
        <v>2</v>
      </c>
      <c r="Z48">
        <v>10</v>
      </c>
    </row>
    <row r="49" spans="1:26" x14ac:dyDescent="0.25">
      <c r="A49">
        <v>2</v>
      </c>
      <c r="B49">
        <v>75</v>
      </c>
      <c r="C49" t="s">
        <v>34</v>
      </c>
      <c r="D49">
        <v>1.3149999999999999</v>
      </c>
      <c r="E49">
        <v>76.040000000000006</v>
      </c>
      <c r="F49">
        <v>68.88</v>
      </c>
      <c r="G49">
        <v>25.83</v>
      </c>
      <c r="H49">
        <v>0.35</v>
      </c>
      <c r="I49">
        <v>160</v>
      </c>
      <c r="J49">
        <v>153.22999999999999</v>
      </c>
      <c r="K49">
        <v>49.1</v>
      </c>
      <c r="L49">
        <v>3</v>
      </c>
      <c r="M49">
        <v>57</v>
      </c>
      <c r="N49">
        <v>26.13</v>
      </c>
      <c r="O49">
        <v>19131.849999999999</v>
      </c>
      <c r="P49">
        <v>636.61</v>
      </c>
      <c r="Q49">
        <v>11527.45</v>
      </c>
      <c r="R49">
        <v>504.71</v>
      </c>
      <c r="S49">
        <v>248.49</v>
      </c>
      <c r="T49">
        <v>122794.08</v>
      </c>
      <c r="U49">
        <v>0.49</v>
      </c>
      <c r="V49">
        <v>0.8</v>
      </c>
      <c r="W49">
        <v>23.51</v>
      </c>
      <c r="X49">
        <v>7.42</v>
      </c>
      <c r="Y49">
        <v>2</v>
      </c>
      <c r="Z49">
        <v>10</v>
      </c>
    </row>
    <row r="50" spans="1:26" x14ac:dyDescent="0.25">
      <c r="A50">
        <v>3</v>
      </c>
      <c r="B50">
        <v>75</v>
      </c>
      <c r="C50" t="s">
        <v>34</v>
      </c>
      <c r="D50">
        <v>1.3212999999999999</v>
      </c>
      <c r="E50">
        <v>75.680000000000007</v>
      </c>
      <c r="F50">
        <v>68.67</v>
      </c>
      <c r="G50">
        <v>26.58</v>
      </c>
      <c r="H50">
        <v>0.46</v>
      </c>
      <c r="I50">
        <v>155</v>
      </c>
      <c r="J50">
        <v>154.63</v>
      </c>
      <c r="K50">
        <v>49.1</v>
      </c>
      <c r="L50">
        <v>4</v>
      </c>
      <c r="M50">
        <v>0</v>
      </c>
      <c r="N50">
        <v>26.53</v>
      </c>
      <c r="O50">
        <v>19304.72</v>
      </c>
      <c r="P50">
        <v>634.33000000000004</v>
      </c>
      <c r="Q50">
        <v>11526.78</v>
      </c>
      <c r="R50">
        <v>495.47</v>
      </c>
      <c r="S50">
        <v>248.49</v>
      </c>
      <c r="T50">
        <v>118201.67</v>
      </c>
      <c r="U50">
        <v>0.5</v>
      </c>
      <c r="V50">
        <v>0.8</v>
      </c>
      <c r="W50">
        <v>23.57</v>
      </c>
      <c r="X50">
        <v>7.21</v>
      </c>
      <c r="Y50">
        <v>2</v>
      </c>
      <c r="Z50">
        <v>10</v>
      </c>
    </row>
    <row r="51" spans="1:26" x14ac:dyDescent="0.25">
      <c r="A51">
        <v>0</v>
      </c>
      <c r="B51">
        <v>95</v>
      </c>
      <c r="C51" t="s">
        <v>34</v>
      </c>
      <c r="D51">
        <v>0.58799999999999997</v>
      </c>
      <c r="E51">
        <v>170.06</v>
      </c>
      <c r="F51">
        <v>122.7</v>
      </c>
      <c r="G51">
        <v>6.1</v>
      </c>
      <c r="H51">
        <v>0.1</v>
      </c>
      <c r="I51">
        <v>1206</v>
      </c>
      <c r="J51">
        <v>185.69</v>
      </c>
      <c r="K51">
        <v>53.44</v>
      </c>
      <c r="L51">
        <v>1</v>
      </c>
      <c r="M51">
        <v>1204</v>
      </c>
      <c r="N51">
        <v>36.26</v>
      </c>
      <c r="O51">
        <v>23136.14</v>
      </c>
      <c r="P51">
        <v>1637.85</v>
      </c>
      <c r="Q51">
        <v>11543.8</v>
      </c>
      <c r="R51">
        <v>2342.5300000000002</v>
      </c>
      <c r="S51">
        <v>248.49</v>
      </c>
      <c r="T51">
        <v>1036474.75</v>
      </c>
      <c r="U51">
        <v>0.11</v>
      </c>
      <c r="V51">
        <v>0.45</v>
      </c>
      <c r="W51">
        <v>25.07</v>
      </c>
      <c r="X51">
        <v>61.18</v>
      </c>
      <c r="Y51">
        <v>2</v>
      </c>
      <c r="Z51">
        <v>10</v>
      </c>
    </row>
    <row r="52" spans="1:26" x14ac:dyDescent="0.25">
      <c r="A52">
        <v>1</v>
      </c>
      <c r="B52">
        <v>95</v>
      </c>
      <c r="C52" t="s">
        <v>34</v>
      </c>
      <c r="D52">
        <v>1.0632999999999999</v>
      </c>
      <c r="E52">
        <v>94.05</v>
      </c>
      <c r="F52">
        <v>78.290000000000006</v>
      </c>
      <c r="G52">
        <v>13.16</v>
      </c>
      <c r="H52">
        <v>0.19</v>
      </c>
      <c r="I52">
        <v>357</v>
      </c>
      <c r="J52">
        <v>187.21</v>
      </c>
      <c r="K52">
        <v>53.44</v>
      </c>
      <c r="L52">
        <v>2</v>
      </c>
      <c r="M52">
        <v>355</v>
      </c>
      <c r="N52">
        <v>36.770000000000003</v>
      </c>
      <c r="O52">
        <v>23322.880000000001</v>
      </c>
      <c r="P52">
        <v>984.05</v>
      </c>
      <c r="Q52">
        <v>11528.67</v>
      </c>
      <c r="R52">
        <v>828.93</v>
      </c>
      <c r="S52">
        <v>248.49</v>
      </c>
      <c r="T52">
        <v>283922.2</v>
      </c>
      <c r="U52">
        <v>0.3</v>
      </c>
      <c r="V52">
        <v>0.7</v>
      </c>
      <c r="W52">
        <v>23.69</v>
      </c>
      <c r="X52">
        <v>16.82</v>
      </c>
      <c r="Y52">
        <v>2</v>
      </c>
      <c r="Z52">
        <v>10</v>
      </c>
    </row>
    <row r="53" spans="1:26" x14ac:dyDescent="0.25">
      <c r="A53">
        <v>2</v>
      </c>
      <c r="B53">
        <v>95</v>
      </c>
      <c r="C53" t="s">
        <v>34</v>
      </c>
      <c r="D53">
        <v>1.2407999999999999</v>
      </c>
      <c r="E53">
        <v>80.599999999999994</v>
      </c>
      <c r="F53">
        <v>70.72</v>
      </c>
      <c r="G53">
        <v>21.32</v>
      </c>
      <c r="H53">
        <v>0.28000000000000003</v>
      </c>
      <c r="I53">
        <v>199</v>
      </c>
      <c r="J53">
        <v>188.73</v>
      </c>
      <c r="K53">
        <v>53.44</v>
      </c>
      <c r="L53">
        <v>3</v>
      </c>
      <c r="M53">
        <v>197</v>
      </c>
      <c r="N53">
        <v>37.29</v>
      </c>
      <c r="O53">
        <v>23510.33</v>
      </c>
      <c r="P53">
        <v>823.35</v>
      </c>
      <c r="Q53">
        <v>11525.47</v>
      </c>
      <c r="R53">
        <v>572.13</v>
      </c>
      <c r="S53">
        <v>248.49</v>
      </c>
      <c r="T53">
        <v>156310.15</v>
      </c>
      <c r="U53">
        <v>0.43</v>
      </c>
      <c r="V53">
        <v>0.78</v>
      </c>
      <c r="W53">
        <v>23.44</v>
      </c>
      <c r="X53">
        <v>9.26</v>
      </c>
      <c r="Y53">
        <v>2</v>
      </c>
      <c r="Z53">
        <v>10</v>
      </c>
    </row>
    <row r="54" spans="1:26" x14ac:dyDescent="0.25">
      <c r="A54">
        <v>3</v>
      </c>
      <c r="B54">
        <v>95</v>
      </c>
      <c r="C54" t="s">
        <v>34</v>
      </c>
      <c r="D54">
        <v>1.3351</v>
      </c>
      <c r="E54">
        <v>74.900000000000006</v>
      </c>
      <c r="F54">
        <v>67.56</v>
      </c>
      <c r="G54">
        <v>30.94</v>
      </c>
      <c r="H54">
        <v>0.37</v>
      </c>
      <c r="I54">
        <v>131</v>
      </c>
      <c r="J54">
        <v>190.25</v>
      </c>
      <c r="K54">
        <v>53.44</v>
      </c>
      <c r="L54">
        <v>4</v>
      </c>
      <c r="M54">
        <v>83</v>
      </c>
      <c r="N54">
        <v>37.82</v>
      </c>
      <c r="O54">
        <v>23698.48</v>
      </c>
      <c r="P54">
        <v>714.88</v>
      </c>
      <c r="Q54">
        <v>11525.07</v>
      </c>
      <c r="R54">
        <v>462.78</v>
      </c>
      <c r="S54">
        <v>248.49</v>
      </c>
      <c r="T54">
        <v>101973.95</v>
      </c>
      <c r="U54">
        <v>0.54</v>
      </c>
      <c r="V54">
        <v>0.81</v>
      </c>
      <c r="W54">
        <v>23.39</v>
      </c>
      <c r="X54">
        <v>6.1</v>
      </c>
      <c r="Y54">
        <v>2</v>
      </c>
      <c r="Z54">
        <v>10</v>
      </c>
    </row>
    <row r="55" spans="1:26" x14ac:dyDescent="0.25">
      <c r="A55">
        <v>4</v>
      </c>
      <c r="B55">
        <v>95</v>
      </c>
      <c r="C55" t="s">
        <v>34</v>
      </c>
      <c r="D55">
        <v>1.3471</v>
      </c>
      <c r="E55">
        <v>74.23</v>
      </c>
      <c r="F55">
        <v>67.19</v>
      </c>
      <c r="G55">
        <v>32.770000000000003</v>
      </c>
      <c r="H55">
        <v>0.46</v>
      </c>
      <c r="I55">
        <v>123</v>
      </c>
      <c r="J55">
        <v>191.78</v>
      </c>
      <c r="K55">
        <v>53.44</v>
      </c>
      <c r="L55">
        <v>5</v>
      </c>
      <c r="M55">
        <v>0</v>
      </c>
      <c r="N55">
        <v>38.35</v>
      </c>
      <c r="O55">
        <v>23887.360000000001</v>
      </c>
      <c r="P55">
        <v>702.01</v>
      </c>
      <c r="Q55">
        <v>11527.73</v>
      </c>
      <c r="R55">
        <v>446.86</v>
      </c>
      <c r="S55">
        <v>248.49</v>
      </c>
      <c r="T55">
        <v>94057.42</v>
      </c>
      <c r="U55">
        <v>0.56000000000000005</v>
      </c>
      <c r="V55">
        <v>0.82</v>
      </c>
      <c r="W55">
        <v>23.47</v>
      </c>
      <c r="X55">
        <v>5.73</v>
      </c>
      <c r="Y55">
        <v>2</v>
      </c>
      <c r="Z55">
        <v>10</v>
      </c>
    </row>
    <row r="56" spans="1:26" x14ac:dyDescent="0.25">
      <c r="A56">
        <v>0</v>
      </c>
      <c r="B56">
        <v>55</v>
      </c>
      <c r="C56" t="s">
        <v>34</v>
      </c>
      <c r="D56">
        <v>0.92</v>
      </c>
      <c r="E56">
        <v>108.7</v>
      </c>
      <c r="F56">
        <v>91.71</v>
      </c>
      <c r="G56">
        <v>8.82</v>
      </c>
      <c r="H56">
        <v>0.15</v>
      </c>
      <c r="I56">
        <v>624</v>
      </c>
      <c r="J56">
        <v>116.05</v>
      </c>
      <c r="K56">
        <v>43.4</v>
      </c>
      <c r="L56">
        <v>1</v>
      </c>
      <c r="M56">
        <v>622</v>
      </c>
      <c r="N56">
        <v>16.649999999999999</v>
      </c>
      <c r="O56">
        <v>14546.17</v>
      </c>
      <c r="P56">
        <v>856.84</v>
      </c>
      <c r="Q56">
        <v>11532.06</v>
      </c>
      <c r="R56">
        <v>1284.07</v>
      </c>
      <c r="S56">
        <v>248.49</v>
      </c>
      <c r="T56">
        <v>510155.63</v>
      </c>
      <c r="U56">
        <v>0.19</v>
      </c>
      <c r="V56">
        <v>0.6</v>
      </c>
      <c r="W56">
        <v>24.15</v>
      </c>
      <c r="X56">
        <v>30.22</v>
      </c>
      <c r="Y56">
        <v>2</v>
      </c>
      <c r="Z56">
        <v>10</v>
      </c>
    </row>
    <row r="57" spans="1:26" x14ac:dyDescent="0.25">
      <c r="A57">
        <v>1</v>
      </c>
      <c r="B57">
        <v>55</v>
      </c>
      <c r="C57" t="s">
        <v>34</v>
      </c>
      <c r="D57">
        <v>1.2684</v>
      </c>
      <c r="E57">
        <v>78.84</v>
      </c>
      <c r="F57">
        <v>71.569999999999993</v>
      </c>
      <c r="G57">
        <v>19.79</v>
      </c>
      <c r="H57">
        <v>0.3</v>
      </c>
      <c r="I57">
        <v>217</v>
      </c>
      <c r="J57">
        <v>117.34</v>
      </c>
      <c r="K57">
        <v>43.4</v>
      </c>
      <c r="L57">
        <v>2</v>
      </c>
      <c r="M57">
        <v>67</v>
      </c>
      <c r="N57">
        <v>16.940000000000001</v>
      </c>
      <c r="O57">
        <v>14705.49</v>
      </c>
      <c r="P57">
        <v>566.95000000000005</v>
      </c>
      <c r="Q57">
        <v>11528.13</v>
      </c>
      <c r="R57">
        <v>593.57000000000005</v>
      </c>
      <c r="S57">
        <v>248.49</v>
      </c>
      <c r="T57">
        <v>166942.72</v>
      </c>
      <c r="U57">
        <v>0.42</v>
      </c>
      <c r="V57">
        <v>0.77</v>
      </c>
      <c r="W57">
        <v>23.68</v>
      </c>
      <c r="X57">
        <v>10.11</v>
      </c>
      <c r="Y57">
        <v>2</v>
      </c>
      <c r="Z57">
        <v>10</v>
      </c>
    </row>
    <row r="58" spans="1:26" x14ac:dyDescent="0.25">
      <c r="A58">
        <v>2</v>
      </c>
      <c r="B58">
        <v>55</v>
      </c>
      <c r="C58" t="s">
        <v>34</v>
      </c>
      <c r="D58">
        <v>1.2749999999999999</v>
      </c>
      <c r="E58">
        <v>78.430000000000007</v>
      </c>
      <c r="F58">
        <v>71.3</v>
      </c>
      <c r="G58">
        <v>20.28</v>
      </c>
      <c r="H58">
        <v>0.45</v>
      </c>
      <c r="I58">
        <v>211</v>
      </c>
      <c r="J58">
        <v>118.63</v>
      </c>
      <c r="K58">
        <v>43.4</v>
      </c>
      <c r="L58">
        <v>3</v>
      </c>
      <c r="M58">
        <v>0</v>
      </c>
      <c r="N58">
        <v>17.23</v>
      </c>
      <c r="O58">
        <v>14865.24</v>
      </c>
      <c r="P58">
        <v>565.78</v>
      </c>
      <c r="Q58">
        <v>11530.19</v>
      </c>
      <c r="R58">
        <v>581.64</v>
      </c>
      <c r="S58">
        <v>248.49</v>
      </c>
      <c r="T58">
        <v>161004.72</v>
      </c>
      <c r="U58">
        <v>0.43</v>
      </c>
      <c r="V58">
        <v>0.77</v>
      </c>
      <c r="W58">
        <v>23.74</v>
      </c>
      <c r="X58">
        <v>9.84</v>
      </c>
      <c r="Y58">
        <v>2</v>
      </c>
      <c r="Z58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63"/>
  <sheetViews>
    <sheetView workbookViewId="0"/>
  </sheetViews>
  <sheetFormatPr defaultRowHeight="15" x14ac:dyDescent="0.25"/>
  <sheetData>
    <row r="1" spans="1:3" x14ac:dyDescent="0.25">
      <c r="A1" t="s">
        <v>35</v>
      </c>
    </row>
    <row r="2" spans="1:3" x14ac:dyDescent="0.25">
      <c r="A2" t="s">
        <v>36</v>
      </c>
    </row>
    <row r="3" spans="1:3" x14ac:dyDescent="0.25">
      <c r="A3" t="s">
        <v>37</v>
      </c>
    </row>
    <row r="6" spans="1:3" x14ac:dyDescent="0.25">
      <c r="A6" t="s">
        <v>38</v>
      </c>
      <c r="B6" t="s">
        <v>39</v>
      </c>
      <c r="C6" t="s">
        <v>40</v>
      </c>
    </row>
    <row r="7" spans="1:3" x14ac:dyDescent="0.25">
      <c r="A7" t="e">
        <f>INDEX(resultados!$A$2:$ZZ$58, 1, MATCH($B$1, resultados!$A$1:$ZZ$1, 0))</f>
        <v>#N/A</v>
      </c>
      <c r="B7" t="e">
        <f>INDEX(resultados!$A$2:$ZZ$58, 1, MATCH($B$2, resultados!$A$1:$ZZ$1, 0))</f>
        <v>#N/A</v>
      </c>
      <c r="C7" t="e">
        <f>INDEX(resultados!$A$2:$ZZ$58, 1, MATCH($B$3, resultados!$A$1:$ZZ$1, 0))</f>
        <v>#N/A</v>
      </c>
    </row>
    <row r="8" spans="1:3" x14ac:dyDescent="0.25">
      <c r="A8" t="e">
        <f>INDEX(resultados!$A$2:$ZZ$58, 2, MATCH($B$1, resultados!$A$1:$ZZ$1, 0))</f>
        <v>#N/A</v>
      </c>
      <c r="B8" t="e">
        <f>INDEX(resultados!$A$2:$ZZ$58, 2, MATCH($B$2, resultados!$A$1:$ZZ$1, 0))</f>
        <v>#N/A</v>
      </c>
      <c r="C8" t="e">
        <f>INDEX(resultados!$A$2:$ZZ$58, 2, MATCH($B$3, resultados!$A$1:$ZZ$1, 0))</f>
        <v>#N/A</v>
      </c>
    </row>
    <row r="9" spans="1:3" x14ac:dyDescent="0.25">
      <c r="A9" t="e">
        <f>INDEX(resultados!$A$2:$ZZ$58, 3, MATCH($B$1, resultados!$A$1:$ZZ$1, 0))</f>
        <v>#N/A</v>
      </c>
      <c r="B9" t="e">
        <f>INDEX(resultados!$A$2:$ZZ$58, 3, MATCH($B$2, resultados!$A$1:$ZZ$1, 0))</f>
        <v>#N/A</v>
      </c>
      <c r="C9" t="e">
        <f>INDEX(resultados!$A$2:$ZZ$58, 3, MATCH($B$3, resultados!$A$1:$ZZ$1, 0))</f>
        <v>#N/A</v>
      </c>
    </row>
    <row r="10" spans="1:3" x14ac:dyDescent="0.25">
      <c r="A10" t="e">
        <f>INDEX(resultados!$A$2:$ZZ$58, 4, MATCH($B$1, resultados!$A$1:$ZZ$1, 0))</f>
        <v>#N/A</v>
      </c>
      <c r="B10" t="e">
        <f>INDEX(resultados!$A$2:$ZZ$58, 4, MATCH($B$2, resultados!$A$1:$ZZ$1, 0))</f>
        <v>#N/A</v>
      </c>
      <c r="C10" t="e">
        <f>INDEX(resultados!$A$2:$ZZ$58, 4, MATCH($B$3, resultados!$A$1:$ZZ$1, 0))</f>
        <v>#N/A</v>
      </c>
    </row>
    <row r="11" spans="1:3" x14ac:dyDescent="0.25">
      <c r="A11" t="e">
        <f>INDEX(resultados!$A$2:$ZZ$58, 5, MATCH($B$1, resultados!$A$1:$ZZ$1, 0))</f>
        <v>#N/A</v>
      </c>
      <c r="B11" t="e">
        <f>INDEX(resultados!$A$2:$ZZ$58, 5, MATCH($B$2, resultados!$A$1:$ZZ$1, 0))</f>
        <v>#N/A</v>
      </c>
      <c r="C11" t="e">
        <f>INDEX(resultados!$A$2:$ZZ$58, 5, MATCH($B$3, resultados!$A$1:$ZZ$1, 0))</f>
        <v>#N/A</v>
      </c>
    </row>
    <row r="12" spans="1:3" x14ac:dyDescent="0.25">
      <c r="A12" t="e">
        <f>INDEX(resultados!$A$2:$ZZ$58, 6, MATCH($B$1, resultados!$A$1:$ZZ$1, 0))</f>
        <v>#N/A</v>
      </c>
      <c r="B12" t="e">
        <f>INDEX(resultados!$A$2:$ZZ$58, 6, MATCH($B$2, resultados!$A$1:$ZZ$1, 0))</f>
        <v>#N/A</v>
      </c>
      <c r="C12" t="e">
        <f>INDEX(resultados!$A$2:$ZZ$58, 6, MATCH($B$3, resultados!$A$1:$ZZ$1, 0))</f>
        <v>#N/A</v>
      </c>
    </row>
    <row r="13" spans="1:3" x14ac:dyDescent="0.25">
      <c r="A13" t="e">
        <f>INDEX(resultados!$A$2:$ZZ$58, 7, MATCH($B$1, resultados!$A$1:$ZZ$1, 0))</f>
        <v>#N/A</v>
      </c>
      <c r="B13" t="e">
        <f>INDEX(resultados!$A$2:$ZZ$58, 7, MATCH($B$2, resultados!$A$1:$ZZ$1, 0))</f>
        <v>#N/A</v>
      </c>
      <c r="C13" t="e">
        <f>INDEX(resultados!$A$2:$ZZ$58, 7, MATCH($B$3, resultados!$A$1:$ZZ$1, 0))</f>
        <v>#N/A</v>
      </c>
    </row>
    <row r="14" spans="1:3" x14ac:dyDescent="0.25">
      <c r="A14" t="e">
        <f>INDEX(resultados!$A$2:$ZZ$58, 8, MATCH($B$1, resultados!$A$1:$ZZ$1, 0))</f>
        <v>#N/A</v>
      </c>
      <c r="B14" t="e">
        <f>INDEX(resultados!$A$2:$ZZ$58, 8, MATCH($B$2, resultados!$A$1:$ZZ$1, 0))</f>
        <v>#N/A</v>
      </c>
      <c r="C14" t="e">
        <f>INDEX(resultados!$A$2:$ZZ$58, 8, MATCH($B$3, resultados!$A$1:$ZZ$1, 0))</f>
        <v>#N/A</v>
      </c>
    </row>
    <row r="15" spans="1:3" x14ac:dyDescent="0.25">
      <c r="A15" t="e">
        <f>INDEX(resultados!$A$2:$ZZ$58, 9, MATCH($B$1, resultados!$A$1:$ZZ$1, 0))</f>
        <v>#N/A</v>
      </c>
      <c r="B15" t="e">
        <f>INDEX(resultados!$A$2:$ZZ$58, 9, MATCH($B$2, resultados!$A$1:$ZZ$1, 0))</f>
        <v>#N/A</v>
      </c>
      <c r="C15" t="e">
        <f>INDEX(resultados!$A$2:$ZZ$58, 9, MATCH($B$3, resultados!$A$1:$ZZ$1, 0))</f>
        <v>#N/A</v>
      </c>
    </row>
    <row r="16" spans="1:3" x14ac:dyDescent="0.25">
      <c r="A16" t="e">
        <f>INDEX(resultados!$A$2:$ZZ$58, 10, MATCH($B$1, resultados!$A$1:$ZZ$1, 0))</f>
        <v>#N/A</v>
      </c>
      <c r="B16" t="e">
        <f>INDEX(resultados!$A$2:$ZZ$58, 10, MATCH($B$2, resultados!$A$1:$ZZ$1, 0))</f>
        <v>#N/A</v>
      </c>
      <c r="C16" t="e">
        <f>INDEX(resultados!$A$2:$ZZ$58, 10, MATCH($B$3, resultados!$A$1:$ZZ$1, 0))</f>
        <v>#N/A</v>
      </c>
    </row>
    <row r="17" spans="1:3" x14ac:dyDescent="0.25">
      <c r="A17" t="e">
        <f>INDEX(resultados!$A$2:$ZZ$58, 11, MATCH($B$1, resultados!$A$1:$ZZ$1, 0))</f>
        <v>#N/A</v>
      </c>
      <c r="B17" t="e">
        <f>INDEX(resultados!$A$2:$ZZ$58, 11, MATCH($B$2, resultados!$A$1:$ZZ$1, 0))</f>
        <v>#N/A</v>
      </c>
      <c r="C17" t="e">
        <f>INDEX(resultados!$A$2:$ZZ$58, 11, MATCH($B$3, resultados!$A$1:$ZZ$1, 0))</f>
        <v>#N/A</v>
      </c>
    </row>
    <row r="18" spans="1:3" x14ac:dyDescent="0.25">
      <c r="A18" t="e">
        <f>INDEX(resultados!$A$2:$ZZ$58, 12, MATCH($B$1, resultados!$A$1:$ZZ$1, 0))</f>
        <v>#N/A</v>
      </c>
      <c r="B18" t="e">
        <f>INDEX(resultados!$A$2:$ZZ$58, 12, MATCH($B$2, resultados!$A$1:$ZZ$1, 0))</f>
        <v>#N/A</v>
      </c>
      <c r="C18" t="e">
        <f>INDEX(resultados!$A$2:$ZZ$58, 12, MATCH($B$3, resultados!$A$1:$ZZ$1, 0))</f>
        <v>#N/A</v>
      </c>
    </row>
    <row r="19" spans="1:3" x14ac:dyDescent="0.25">
      <c r="A19" t="e">
        <f>INDEX(resultados!$A$2:$ZZ$58, 13, MATCH($B$1, resultados!$A$1:$ZZ$1, 0))</f>
        <v>#N/A</v>
      </c>
      <c r="B19" t="e">
        <f>INDEX(resultados!$A$2:$ZZ$58, 13, MATCH($B$2, resultados!$A$1:$ZZ$1, 0))</f>
        <v>#N/A</v>
      </c>
      <c r="C19" t="e">
        <f>INDEX(resultados!$A$2:$ZZ$58, 13, MATCH($B$3, resultados!$A$1:$ZZ$1, 0))</f>
        <v>#N/A</v>
      </c>
    </row>
    <row r="20" spans="1:3" x14ac:dyDescent="0.25">
      <c r="A20" t="e">
        <f>INDEX(resultados!$A$2:$ZZ$58, 14, MATCH($B$1, resultados!$A$1:$ZZ$1, 0))</f>
        <v>#N/A</v>
      </c>
      <c r="B20" t="e">
        <f>INDEX(resultados!$A$2:$ZZ$58, 14, MATCH($B$2, resultados!$A$1:$ZZ$1, 0))</f>
        <v>#N/A</v>
      </c>
      <c r="C20" t="e">
        <f>INDEX(resultados!$A$2:$ZZ$58, 14, MATCH($B$3, resultados!$A$1:$ZZ$1, 0))</f>
        <v>#N/A</v>
      </c>
    </row>
    <row r="21" spans="1:3" x14ac:dyDescent="0.25">
      <c r="A21" t="e">
        <f>INDEX(resultados!$A$2:$ZZ$58, 15, MATCH($B$1, resultados!$A$1:$ZZ$1, 0))</f>
        <v>#N/A</v>
      </c>
      <c r="B21" t="e">
        <f>INDEX(resultados!$A$2:$ZZ$58, 15, MATCH($B$2, resultados!$A$1:$ZZ$1, 0))</f>
        <v>#N/A</v>
      </c>
      <c r="C21" t="e">
        <f>INDEX(resultados!$A$2:$ZZ$58, 15, MATCH($B$3, resultados!$A$1:$ZZ$1, 0))</f>
        <v>#N/A</v>
      </c>
    </row>
    <row r="22" spans="1:3" x14ac:dyDescent="0.25">
      <c r="A22" t="e">
        <f>INDEX(resultados!$A$2:$ZZ$58, 16, MATCH($B$1, resultados!$A$1:$ZZ$1, 0))</f>
        <v>#N/A</v>
      </c>
      <c r="B22" t="e">
        <f>INDEX(resultados!$A$2:$ZZ$58, 16, MATCH($B$2, resultados!$A$1:$ZZ$1, 0))</f>
        <v>#N/A</v>
      </c>
      <c r="C22" t="e">
        <f>INDEX(resultados!$A$2:$ZZ$58, 16, MATCH($B$3, resultados!$A$1:$ZZ$1, 0))</f>
        <v>#N/A</v>
      </c>
    </row>
    <row r="23" spans="1:3" x14ac:dyDescent="0.25">
      <c r="A23" t="e">
        <f>INDEX(resultados!$A$2:$ZZ$58, 17, MATCH($B$1, resultados!$A$1:$ZZ$1, 0))</f>
        <v>#N/A</v>
      </c>
      <c r="B23" t="e">
        <f>INDEX(resultados!$A$2:$ZZ$58, 17, MATCH($B$2, resultados!$A$1:$ZZ$1, 0))</f>
        <v>#N/A</v>
      </c>
      <c r="C23" t="e">
        <f>INDEX(resultados!$A$2:$ZZ$58, 17, MATCH($B$3, resultados!$A$1:$ZZ$1, 0))</f>
        <v>#N/A</v>
      </c>
    </row>
    <row r="24" spans="1:3" x14ac:dyDescent="0.25">
      <c r="A24" t="e">
        <f>INDEX(resultados!$A$2:$ZZ$58, 18, MATCH($B$1, resultados!$A$1:$ZZ$1, 0))</f>
        <v>#N/A</v>
      </c>
      <c r="B24" t="e">
        <f>INDEX(resultados!$A$2:$ZZ$58, 18, MATCH($B$2, resultados!$A$1:$ZZ$1, 0))</f>
        <v>#N/A</v>
      </c>
      <c r="C24" t="e">
        <f>INDEX(resultados!$A$2:$ZZ$58, 18, MATCH($B$3, resultados!$A$1:$ZZ$1, 0))</f>
        <v>#N/A</v>
      </c>
    </row>
    <row r="25" spans="1:3" x14ac:dyDescent="0.25">
      <c r="A25" t="e">
        <f>INDEX(resultados!$A$2:$ZZ$58, 19, MATCH($B$1, resultados!$A$1:$ZZ$1, 0))</f>
        <v>#N/A</v>
      </c>
      <c r="B25" t="e">
        <f>INDEX(resultados!$A$2:$ZZ$58, 19, MATCH($B$2, resultados!$A$1:$ZZ$1, 0))</f>
        <v>#N/A</v>
      </c>
      <c r="C25" t="e">
        <f>INDEX(resultados!$A$2:$ZZ$58, 19, MATCH($B$3, resultados!$A$1:$ZZ$1, 0))</f>
        <v>#N/A</v>
      </c>
    </row>
    <row r="26" spans="1:3" x14ac:dyDescent="0.25">
      <c r="A26" t="e">
        <f>INDEX(resultados!$A$2:$ZZ$58, 20, MATCH($B$1, resultados!$A$1:$ZZ$1, 0))</f>
        <v>#N/A</v>
      </c>
      <c r="B26" t="e">
        <f>INDEX(resultados!$A$2:$ZZ$58, 20, MATCH($B$2, resultados!$A$1:$ZZ$1, 0))</f>
        <v>#N/A</v>
      </c>
      <c r="C26" t="e">
        <f>INDEX(resultados!$A$2:$ZZ$58, 20, MATCH($B$3, resultados!$A$1:$ZZ$1, 0))</f>
        <v>#N/A</v>
      </c>
    </row>
    <row r="27" spans="1:3" x14ac:dyDescent="0.25">
      <c r="A27" t="e">
        <f>INDEX(resultados!$A$2:$ZZ$58, 21, MATCH($B$1, resultados!$A$1:$ZZ$1, 0))</f>
        <v>#N/A</v>
      </c>
      <c r="B27" t="e">
        <f>INDEX(resultados!$A$2:$ZZ$58, 21, MATCH($B$2, resultados!$A$1:$ZZ$1, 0))</f>
        <v>#N/A</v>
      </c>
      <c r="C27" t="e">
        <f>INDEX(resultados!$A$2:$ZZ$58, 21, MATCH($B$3, resultados!$A$1:$ZZ$1, 0))</f>
        <v>#N/A</v>
      </c>
    </row>
    <row r="28" spans="1:3" x14ac:dyDescent="0.25">
      <c r="A28" t="e">
        <f>INDEX(resultados!$A$2:$ZZ$58, 22, MATCH($B$1, resultados!$A$1:$ZZ$1, 0))</f>
        <v>#N/A</v>
      </c>
      <c r="B28" t="e">
        <f>INDEX(resultados!$A$2:$ZZ$58, 22, MATCH($B$2, resultados!$A$1:$ZZ$1, 0))</f>
        <v>#N/A</v>
      </c>
      <c r="C28" t="e">
        <f>INDEX(resultados!$A$2:$ZZ$58, 22, MATCH($B$3, resultados!$A$1:$ZZ$1, 0))</f>
        <v>#N/A</v>
      </c>
    </row>
    <row r="29" spans="1:3" x14ac:dyDescent="0.25">
      <c r="A29" t="e">
        <f>INDEX(resultados!$A$2:$ZZ$58, 23, MATCH($B$1, resultados!$A$1:$ZZ$1, 0))</f>
        <v>#N/A</v>
      </c>
      <c r="B29" t="e">
        <f>INDEX(resultados!$A$2:$ZZ$58, 23, MATCH($B$2, resultados!$A$1:$ZZ$1, 0))</f>
        <v>#N/A</v>
      </c>
      <c r="C29" t="e">
        <f>INDEX(resultados!$A$2:$ZZ$58, 23, MATCH($B$3, resultados!$A$1:$ZZ$1, 0))</f>
        <v>#N/A</v>
      </c>
    </row>
    <row r="30" spans="1:3" x14ac:dyDescent="0.25">
      <c r="A30" t="e">
        <f>INDEX(resultados!$A$2:$ZZ$58, 24, MATCH($B$1, resultados!$A$1:$ZZ$1, 0))</f>
        <v>#N/A</v>
      </c>
      <c r="B30" t="e">
        <f>INDEX(resultados!$A$2:$ZZ$58, 24, MATCH($B$2, resultados!$A$1:$ZZ$1, 0))</f>
        <v>#N/A</v>
      </c>
      <c r="C30" t="e">
        <f>INDEX(resultados!$A$2:$ZZ$58, 24, MATCH($B$3, resultados!$A$1:$ZZ$1, 0))</f>
        <v>#N/A</v>
      </c>
    </row>
    <row r="31" spans="1:3" x14ac:dyDescent="0.25">
      <c r="A31" t="e">
        <f>INDEX(resultados!$A$2:$ZZ$58, 25, MATCH($B$1, resultados!$A$1:$ZZ$1, 0))</f>
        <v>#N/A</v>
      </c>
      <c r="B31" t="e">
        <f>INDEX(resultados!$A$2:$ZZ$58, 25, MATCH($B$2, resultados!$A$1:$ZZ$1, 0))</f>
        <v>#N/A</v>
      </c>
      <c r="C31" t="e">
        <f>INDEX(resultados!$A$2:$ZZ$58, 25, MATCH($B$3, resultados!$A$1:$ZZ$1, 0))</f>
        <v>#N/A</v>
      </c>
    </row>
    <row r="32" spans="1:3" x14ac:dyDescent="0.25">
      <c r="A32" t="e">
        <f>INDEX(resultados!$A$2:$ZZ$58, 26, MATCH($B$1, resultados!$A$1:$ZZ$1, 0))</f>
        <v>#N/A</v>
      </c>
      <c r="B32" t="e">
        <f>INDEX(resultados!$A$2:$ZZ$58, 26, MATCH($B$2, resultados!$A$1:$ZZ$1, 0))</f>
        <v>#N/A</v>
      </c>
      <c r="C32" t="e">
        <f>INDEX(resultados!$A$2:$ZZ$58, 26, MATCH($B$3, resultados!$A$1:$ZZ$1, 0))</f>
        <v>#N/A</v>
      </c>
    </row>
    <row r="33" spans="1:3" x14ac:dyDescent="0.25">
      <c r="A33" t="e">
        <f>INDEX(resultados!$A$2:$ZZ$58, 27, MATCH($B$1, resultados!$A$1:$ZZ$1, 0))</f>
        <v>#N/A</v>
      </c>
      <c r="B33" t="e">
        <f>INDEX(resultados!$A$2:$ZZ$58, 27, MATCH($B$2, resultados!$A$1:$ZZ$1, 0))</f>
        <v>#N/A</v>
      </c>
      <c r="C33" t="e">
        <f>INDEX(resultados!$A$2:$ZZ$58, 27, MATCH($B$3, resultados!$A$1:$ZZ$1, 0))</f>
        <v>#N/A</v>
      </c>
    </row>
    <row r="34" spans="1:3" x14ac:dyDescent="0.25">
      <c r="A34" t="e">
        <f>INDEX(resultados!$A$2:$ZZ$58, 28, MATCH($B$1, resultados!$A$1:$ZZ$1, 0))</f>
        <v>#N/A</v>
      </c>
      <c r="B34" t="e">
        <f>INDEX(resultados!$A$2:$ZZ$58, 28, MATCH($B$2, resultados!$A$1:$ZZ$1, 0))</f>
        <v>#N/A</v>
      </c>
      <c r="C34" t="e">
        <f>INDEX(resultados!$A$2:$ZZ$58, 28, MATCH($B$3, resultados!$A$1:$ZZ$1, 0))</f>
        <v>#N/A</v>
      </c>
    </row>
    <row r="35" spans="1:3" x14ac:dyDescent="0.25">
      <c r="A35" t="e">
        <f>INDEX(resultados!$A$2:$ZZ$58, 29, MATCH($B$1, resultados!$A$1:$ZZ$1, 0))</f>
        <v>#N/A</v>
      </c>
      <c r="B35" t="e">
        <f>INDEX(resultados!$A$2:$ZZ$58, 29, MATCH($B$2, resultados!$A$1:$ZZ$1, 0))</f>
        <v>#N/A</v>
      </c>
      <c r="C35" t="e">
        <f>INDEX(resultados!$A$2:$ZZ$58, 29, MATCH($B$3, resultados!$A$1:$ZZ$1, 0))</f>
        <v>#N/A</v>
      </c>
    </row>
    <row r="36" spans="1:3" x14ac:dyDescent="0.25">
      <c r="A36" t="e">
        <f>INDEX(resultados!$A$2:$ZZ$58, 30, MATCH($B$1, resultados!$A$1:$ZZ$1, 0))</f>
        <v>#N/A</v>
      </c>
      <c r="B36" t="e">
        <f>INDEX(resultados!$A$2:$ZZ$58, 30, MATCH($B$2, resultados!$A$1:$ZZ$1, 0))</f>
        <v>#N/A</v>
      </c>
      <c r="C36" t="e">
        <f>INDEX(resultados!$A$2:$ZZ$58, 30, MATCH($B$3, resultados!$A$1:$ZZ$1, 0))</f>
        <v>#N/A</v>
      </c>
    </row>
    <row r="37" spans="1:3" x14ac:dyDescent="0.25">
      <c r="A37" t="e">
        <f>INDEX(resultados!$A$2:$ZZ$58, 31, MATCH($B$1, resultados!$A$1:$ZZ$1, 0))</f>
        <v>#N/A</v>
      </c>
      <c r="B37" t="e">
        <f>INDEX(resultados!$A$2:$ZZ$58, 31, MATCH($B$2, resultados!$A$1:$ZZ$1, 0))</f>
        <v>#N/A</v>
      </c>
      <c r="C37" t="e">
        <f>INDEX(resultados!$A$2:$ZZ$58, 31, MATCH($B$3, resultados!$A$1:$ZZ$1, 0))</f>
        <v>#N/A</v>
      </c>
    </row>
    <row r="38" spans="1:3" x14ac:dyDescent="0.25">
      <c r="A38" t="e">
        <f>INDEX(resultados!$A$2:$ZZ$58, 32, MATCH($B$1, resultados!$A$1:$ZZ$1, 0))</f>
        <v>#N/A</v>
      </c>
      <c r="B38" t="e">
        <f>INDEX(resultados!$A$2:$ZZ$58, 32, MATCH($B$2, resultados!$A$1:$ZZ$1, 0))</f>
        <v>#N/A</v>
      </c>
      <c r="C38" t="e">
        <f>INDEX(resultados!$A$2:$ZZ$58, 32, MATCH($B$3, resultados!$A$1:$ZZ$1, 0))</f>
        <v>#N/A</v>
      </c>
    </row>
    <row r="39" spans="1:3" x14ac:dyDescent="0.25">
      <c r="A39" t="e">
        <f>INDEX(resultados!$A$2:$ZZ$58, 33, MATCH($B$1, resultados!$A$1:$ZZ$1, 0))</f>
        <v>#N/A</v>
      </c>
      <c r="B39" t="e">
        <f>INDEX(resultados!$A$2:$ZZ$58, 33, MATCH($B$2, resultados!$A$1:$ZZ$1, 0))</f>
        <v>#N/A</v>
      </c>
      <c r="C39" t="e">
        <f>INDEX(resultados!$A$2:$ZZ$58, 33, MATCH($B$3, resultados!$A$1:$ZZ$1, 0))</f>
        <v>#N/A</v>
      </c>
    </row>
    <row r="40" spans="1:3" x14ac:dyDescent="0.25">
      <c r="A40" t="e">
        <f>INDEX(resultados!$A$2:$ZZ$58, 34, MATCH($B$1, resultados!$A$1:$ZZ$1, 0))</f>
        <v>#N/A</v>
      </c>
      <c r="B40" t="e">
        <f>INDEX(resultados!$A$2:$ZZ$58, 34, MATCH($B$2, resultados!$A$1:$ZZ$1, 0))</f>
        <v>#N/A</v>
      </c>
      <c r="C40" t="e">
        <f>INDEX(resultados!$A$2:$ZZ$58, 34, MATCH($B$3, resultados!$A$1:$ZZ$1, 0))</f>
        <v>#N/A</v>
      </c>
    </row>
    <row r="41" spans="1:3" x14ac:dyDescent="0.25">
      <c r="A41" t="e">
        <f>INDEX(resultados!$A$2:$ZZ$58, 35, MATCH($B$1, resultados!$A$1:$ZZ$1, 0))</f>
        <v>#N/A</v>
      </c>
      <c r="B41" t="e">
        <f>INDEX(resultados!$A$2:$ZZ$58, 35, MATCH($B$2, resultados!$A$1:$ZZ$1, 0))</f>
        <v>#N/A</v>
      </c>
      <c r="C41" t="e">
        <f>INDEX(resultados!$A$2:$ZZ$58, 35, MATCH($B$3, resultados!$A$1:$ZZ$1, 0))</f>
        <v>#N/A</v>
      </c>
    </row>
    <row r="42" spans="1:3" x14ac:dyDescent="0.25">
      <c r="A42" t="e">
        <f>INDEX(resultados!$A$2:$ZZ$58, 36, MATCH($B$1, resultados!$A$1:$ZZ$1, 0))</f>
        <v>#N/A</v>
      </c>
      <c r="B42" t="e">
        <f>INDEX(resultados!$A$2:$ZZ$58, 36, MATCH($B$2, resultados!$A$1:$ZZ$1, 0))</f>
        <v>#N/A</v>
      </c>
      <c r="C42" t="e">
        <f>INDEX(resultados!$A$2:$ZZ$58, 36, MATCH($B$3, resultados!$A$1:$ZZ$1, 0))</f>
        <v>#N/A</v>
      </c>
    </row>
    <row r="43" spans="1:3" x14ac:dyDescent="0.25">
      <c r="A43" t="e">
        <f>INDEX(resultados!$A$2:$ZZ$58, 37, MATCH($B$1, resultados!$A$1:$ZZ$1, 0))</f>
        <v>#N/A</v>
      </c>
      <c r="B43" t="e">
        <f>INDEX(resultados!$A$2:$ZZ$58, 37, MATCH($B$2, resultados!$A$1:$ZZ$1, 0))</f>
        <v>#N/A</v>
      </c>
      <c r="C43" t="e">
        <f>INDEX(resultados!$A$2:$ZZ$58, 37, MATCH($B$3, resultados!$A$1:$ZZ$1, 0))</f>
        <v>#N/A</v>
      </c>
    </row>
    <row r="44" spans="1:3" x14ac:dyDescent="0.25">
      <c r="A44" t="e">
        <f>INDEX(resultados!$A$2:$ZZ$58, 38, MATCH($B$1, resultados!$A$1:$ZZ$1, 0))</f>
        <v>#N/A</v>
      </c>
      <c r="B44" t="e">
        <f>INDEX(resultados!$A$2:$ZZ$58, 38, MATCH($B$2, resultados!$A$1:$ZZ$1, 0))</f>
        <v>#N/A</v>
      </c>
      <c r="C44" t="e">
        <f>INDEX(resultados!$A$2:$ZZ$58, 38, MATCH($B$3, resultados!$A$1:$ZZ$1, 0))</f>
        <v>#N/A</v>
      </c>
    </row>
    <row r="45" spans="1:3" x14ac:dyDescent="0.25">
      <c r="A45" t="e">
        <f>INDEX(resultados!$A$2:$ZZ$58, 39, MATCH($B$1, resultados!$A$1:$ZZ$1, 0))</f>
        <v>#N/A</v>
      </c>
      <c r="B45" t="e">
        <f>INDEX(resultados!$A$2:$ZZ$58, 39, MATCH($B$2, resultados!$A$1:$ZZ$1, 0))</f>
        <v>#N/A</v>
      </c>
      <c r="C45" t="e">
        <f>INDEX(resultados!$A$2:$ZZ$58, 39, MATCH($B$3, resultados!$A$1:$ZZ$1, 0))</f>
        <v>#N/A</v>
      </c>
    </row>
    <row r="46" spans="1:3" x14ac:dyDescent="0.25">
      <c r="A46" t="e">
        <f>INDEX(resultados!$A$2:$ZZ$58, 40, MATCH($B$1, resultados!$A$1:$ZZ$1, 0))</f>
        <v>#N/A</v>
      </c>
      <c r="B46" t="e">
        <f>INDEX(resultados!$A$2:$ZZ$58, 40, MATCH($B$2, resultados!$A$1:$ZZ$1, 0))</f>
        <v>#N/A</v>
      </c>
      <c r="C46" t="e">
        <f>INDEX(resultados!$A$2:$ZZ$58, 40, MATCH($B$3, resultados!$A$1:$ZZ$1, 0))</f>
        <v>#N/A</v>
      </c>
    </row>
    <row r="47" spans="1:3" x14ac:dyDescent="0.25">
      <c r="A47" t="e">
        <f>INDEX(resultados!$A$2:$ZZ$58, 41, MATCH($B$1, resultados!$A$1:$ZZ$1, 0))</f>
        <v>#N/A</v>
      </c>
      <c r="B47" t="e">
        <f>INDEX(resultados!$A$2:$ZZ$58, 41, MATCH($B$2, resultados!$A$1:$ZZ$1, 0))</f>
        <v>#N/A</v>
      </c>
      <c r="C47" t="e">
        <f>INDEX(resultados!$A$2:$ZZ$58, 41, MATCH($B$3, resultados!$A$1:$ZZ$1, 0))</f>
        <v>#N/A</v>
      </c>
    </row>
    <row r="48" spans="1:3" x14ac:dyDescent="0.25">
      <c r="A48" t="e">
        <f>INDEX(resultados!$A$2:$ZZ$58, 42, MATCH($B$1, resultados!$A$1:$ZZ$1, 0))</f>
        <v>#N/A</v>
      </c>
      <c r="B48" t="e">
        <f>INDEX(resultados!$A$2:$ZZ$58, 42, MATCH($B$2, resultados!$A$1:$ZZ$1, 0))</f>
        <v>#N/A</v>
      </c>
      <c r="C48" t="e">
        <f>INDEX(resultados!$A$2:$ZZ$58, 42, MATCH($B$3, resultados!$A$1:$ZZ$1, 0))</f>
        <v>#N/A</v>
      </c>
    </row>
    <row r="49" spans="1:3" x14ac:dyDescent="0.25">
      <c r="A49" t="e">
        <f>INDEX(resultados!$A$2:$ZZ$58, 43, MATCH($B$1, resultados!$A$1:$ZZ$1, 0))</f>
        <v>#N/A</v>
      </c>
      <c r="B49" t="e">
        <f>INDEX(resultados!$A$2:$ZZ$58, 43, MATCH($B$2, resultados!$A$1:$ZZ$1, 0))</f>
        <v>#N/A</v>
      </c>
      <c r="C49" t="e">
        <f>INDEX(resultados!$A$2:$ZZ$58, 43, MATCH($B$3, resultados!$A$1:$ZZ$1, 0))</f>
        <v>#N/A</v>
      </c>
    </row>
    <row r="50" spans="1:3" x14ac:dyDescent="0.25">
      <c r="A50" t="e">
        <f>INDEX(resultados!$A$2:$ZZ$58, 44, MATCH($B$1, resultados!$A$1:$ZZ$1, 0))</f>
        <v>#N/A</v>
      </c>
      <c r="B50" t="e">
        <f>INDEX(resultados!$A$2:$ZZ$58, 44, MATCH($B$2, resultados!$A$1:$ZZ$1, 0))</f>
        <v>#N/A</v>
      </c>
      <c r="C50" t="e">
        <f>INDEX(resultados!$A$2:$ZZ$58, 44, MATCH($B$3, resultados!$A$1:$ZZ$1, 0))</f>
        <v>#N/A</v>
      </c>
    </row>
    <row r="51" spans="1:3" x14ac:dyDescent="0.25">
      <c r="A51" t="e">
        <f>INDEX(resultados!$A$2:$ZZ$58, 45, MATCH($B$1, resultados!$A$1:$ZZ$1, 0))</f>
        <v>#N/A</v>
      </c>
      <c r="B51" t="e">
        <f>INDEX(resultados!$A$2:$ZZ$58, 45, MATCH($B$2, resultados!$A$1:$ZZ$1, 0))</f>
        <v>#N/A</v>
      </c>
      <c r="C51" t="e">
        <f>INDEX(resultados!$A$2:$ZZ$58, 45, MATCH($B$3, resultados!$A$1:$ZZ$1, 0))</f>
        <v>#N/A</v>
      </c>
    </row>
    <row r="52" spans="1:3" x14ac:dyDescent="0.25">
      <c r="A52" t="e">
        <f>INDEX(resultados!$A$2:$ZZ$58, 46, MATCH($B$1, resultados!$A$1:$ZZ$1, 0))</f>
        <v>#N/A</v>
      </c>
      <c r="B52" t="e">
        <f>INDEX(resultados!$A$2:$ZZ$58, 46, MATCH($B$2, resultados!$A$1:$ZZ$1, 0))</f>
        <v>#N/A</v>
      </c>
      <c r="C52" t="e">
        <f>INDEX(resultados!$A$2:$ZZ$58, 46, MATCH($B$3, resultados!$A$1:$ZZ$1, 0))</f>
        <v>#N/A</v>
      </c>
    </row>
    <row r="53" spans="1:3" x14ac:dyDescent="0.25">
      <c r="A53" t="e">
        <f>INDEX(resultados!$A$2:$ZZ$58, 47, MATCH($B$1, resultados!$A$1:$ZZ$1, 0))</f>
        <v>#N/A</v>
      </c>
      <c r="B53" t="e">
        <f>INDEX(resultados!$A$2:$ZZ$58, 47, MATCH($B$2, resultados!$A$1:$ZZ$1, 0))</f>
        <v>#N/A</v>
      </c>
      <c r="C53" t="e">
        <f>INDEX(resultados!$A$2:$ZZ$58, 47, MATCH($B$3, resultados!$A$1:$ZZ$1, 0))</f>
        <v>#N/A</v>
      </c>
    </row>
    <row r="54" spans="1:3" x14ac:dyDescent="0.25">
      <c r="A54" t="e">
        <f>INDEX(resultados!$A$2:$ZZ$58, 48, MATCH($B$1, resultados!$A$1:$ZZ$1, 0))</f>
        <v>#N/A</v>
      </c>
      <c r="B54" t="e">
        <f>INDEX(resultados!$A$2:$ZZ$58, 48, MATCH($B$2, resultados!$A$1:$ZZ$1, 0))</f>
        <v>#N/A</v>
      </c>
      <c r="C54" t="e">
        <f>INDEX(resultados!$A$2:$ZZ$58, 48, MATCH($B$3, resultados!$A$1:$ZZ$1, 0))</f>
        <v>#N/A</v>
      </c>
    </row>
    <row r="55" spans="1:3" x14ac:dyDescent="0.25">
      <c r="A55" t="e">
        <f>INDEX(resultados!$A$2:$ZZ$58, 49, MATCH($B$1, resultados!$A$1:$ZZ$1, 0))</f>
        <v>#N/A</v>
      </c>
      <c r="B55" t="e">
        <f>INDEX(resultados!$A$2:$ZZ$58, 49, MATCH($B$2, resultados!$A$1:$ZZ$1, 0))</f>
        <v>#N/A</v>
      </c>
      <c r="C55" t="e">
        <f>INDEX(resultados!$A$2:$ZZ$58, 49, MATCH($B$3, resultados!$A$1:$ZZ$1, 0))</f>
        <v>#N/A</v>
      </c>
    </row>
    <row r="56" spans="1:3" x14ac:dyDescent="0.25">
      <c r="A56" t="e">
        <f>INDEX(resultados!$A$2:$ZZ$58, 50, MATCH($B$1, resultados!$A$1:$ZZ$1, 0))</f>
        <v>#N/A</v>
      </c>
      <c r="B56" t="e">
        <f>INDEX(resultados!$A$2:$ZZ$58, 50, MATCH($B$2, resultados!$A$1:$ZZ$1, 0))</f>
        <v>#N/A</v>
      </c>
      <c r="C56" t="e">
        <f>INDEX(resultados!$A$2:$ZZ$58, 50, MATCH($B$3, resultados!$A$1:$ZZ$1, 0))</f>
        <v>#N/A</v>
      </c>
    </row>
    <row r="57" spans="1:3" x14ac:dyDescent="0.25">
      <c r="A57" t="e">
        <f>INDEX(resultados!$A$2:$ZZ$58, 51, MATCH($B$1, resultados!$A$1:$ZZ$1, 0))</f>
        <v>#N/A</v>
      </c>
      <c r="B57" t="e">
        <f>INDEX(resultados!$A$2:$ZZ$58, 51, MATCH($B$2, resultados!$A$1:$ZZ$1, 0))</f>
        <v>#N/A</v>
      </c>
      <c r="C57" t="e">
        <f>INDEX(resultados!$A$2:$ZZ$58, 51, MATCH($B$3, resultados!$A$1:$ZZ$1, 0))</f>
        <v>#N/A</v>
      </c>
    </row>
    <row r="58" spans="1:3" x14ac:dyDescent="0.25">
      <c r="A58" t="e">
        <f>INDEX(resultados!$A$2:$ZZ$58, 52, MATCH($B$1, resultados!$A$1:$ZZ$1, 0))</f>
        <v>#N/A</v>
      </c>
      <c r="B58" t="e">
        <f>INDEX(resultados!$A$2:$ZZ$58, 52, MATCH($B$2, resultados!$A$1:$ZZ$1, 0))</f>
        <v>#N/A</v>
      </c>
      <c r="C58" t="e">
        <f>INDEX(resultados!$A$2:$ZZ$58, 52, MATCH($B$3, resultados!$A$1:$ZZ$1, 0))</f>
        <v>#N/A</v>
      </c>
    </row>
    <row r="59" spans="1:3" x14ac:dyDescent="0.25">
      <c r="A59" t="e">
        <f>INDEX(resultados!$A$2:$ZZ$58, 53, MATCH($B$1, resultados!$A$1:$ZZ$1, 0))</f>
        <v>#N/A</v>
      </c>
      <c r="B59" t="e">
        <f>INDEX(resultados!$A$2:$ZZ$58, 53, MATCH($B$2, resultados!$A$1:$ZZ$1, 0))</f>
        <v>#N/A</v>
      </c>
      <c r="C59" t="e">
        <f>INDEX(resultados!$A$2:$ZZ$58, 53, MATCH($B$3, resultados!$A$1:$ZZ$1, 0))</f>
        <v>#N/A</v>
      </c>
    </row>
    <row r="60" spans="1:3" x14ac:dyDescent="0.25">
      <c r="A60" t="e">
        <f>INDEX(resultados!$A$2:$ZZ$58, 54, MATCH($B$1, resultados!$A$1:$ZZ$1, 0))</f>
        <v>#N/A</v>
      </c>
      <c r="B60" t="e">
        <f>INDEX(resultados!$A$2:$ZZ$58, 54, MATCH($B$2, resultados!$A$1:$ZZ$1, 0))</f>
        <v>#N/A</v>
      </c>
      <c r="C60" t="e">
        <f>INDEX(resultados!$A$2:$ZZ$58, 54, MATCH($B$3, resultados!$A$1:$ZZ$1, 0))</f>
        <v>#N/A</v>
      </c>
    </row>
    <row r="61" spans="1:3" x14ac:dyDescent="0.25">
      <c r="A61" t="e">
        <f>INDEX(resultados!$A$2:$ZZ$58, 55, MATCH($B$1, resultados!$A$1:$ZZ$1, 0))</f>
        <v>#N/A</v>
      </c>
      <c r="B61" t="e">
        <f>INDEX(resultados!$A$2:$ZZ$58, 55, MATCH($B$2, resultados!$A$1:$ZZ$1, 0))</f>
        <v>#N/A</v>
      </c>
      <c r="C61" t="e">
        <f>INDEX(resultados!$A$2:$ZZ$58, 55, MATCH($B$3, resultados!$A$1:$ZZ$1, 0))</f>
        <v>#N/A</v>
      </c>
    </row>
    <row r="62" spans="1:3" x14ac:dyDescent="0.25">
      <c r="A62" t="e">
        <f>INDEX(resultados!$A$2:$ZZ$58, 56, MATCH($B$1, resultados!$A$1:$ZZ$1, 0))</f>
        <v>#N/A</v>
      </c>
      <c r="B62" t="e">
        <f>INDEX(resultados!$A$2:$ZZ$58, 56, MATCH($B$2, resultados!$A$1:$ZZ$1, 0))</f>
        <v>#N/A</v>
      </c>
      <c r="C62" t="e">
        <f>INDEX(resultados!$A$2:$ZZ$58, 56, MATCH($B$3, resultados!$A$1:$ZZ$1, 0))</f>
        <v>#N/A</v>
      </c>
    </row>
    <row r="63" spans="1:3" x14ac:dyDescent="0.25">
      <c r="A63" t="e">
        <f>INDEX(resultados!$A$2:$ZZ$58, 57, MATCH($B$1, resultados!$A$1:$ZZ$1, 0))</f>
        <v>#N/A</v>
      </c>
      <c r="B63" t="e">
        <f>INDEX(resultados!$A$2:$ZZ$58, 57, MATCH($B$2, resultados!$A$1:$ZZ$1, 0))</f>
        <v>#N/A</v>
      </c>
      <c r="C63" t="e">
        <f>INDEX(resultados!$A$2:$ZZ$58, 57,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40</v>
      </c>
      <c r="C2" t="s">
        <v>34</v>
      </c>
      <c r="D2">
        <v>1.0802</v>
      </c>
      <c r="E2">
        <v>92.57</v>
      </c>
      <c r="F2">
        <v>82.36</v>
      </c>
      <c r="G2">
        <v>11.28</v>
      </c>
      <c r="H2">
        <v>0.2</v>
      </c>
      <c r="I2">
        <v>438</v>
      </c>
      <c r="J2">
        <v>89.87</v>
      </c>
      <c r="K2">
        <v>37.549999999999997</v>
      </c>
      <c r="L2">
        <v>1</v>
      </c>
      <c r="M2">
        <v>429</v>
      </c>
      <c r="N2">
        <v>11.32</v>
      </c>
      <c r="O2">
        <v>11317.98</v>
      </c>
      <c r="P2">
        <v>603.64</v>
      </c>
      <c r="Q2">
        <v>11529.4</v>
      </c>
      <c r="R2">
        <v>967.52</v>
      </c>
      <c r="S2">
        <v>248.49</v>
      </c>
      <c r="T2">
        <v>352808.81</v>
      </c>
      <c r="U2">
        <v>0.26</v>
      </c>
      <c r="V2">
        <v>0.67</v>
      </c>
      <c r="W2">
        <v>23.83</v>
      </c>
      <c r="X2">
        <v>20.89</v>
      </c>
      <c r="Y2">
        <v>2</v>
      </c>
      <c r="Z2">
        <v>10</v>
      </c>
      <c r="AA2">
        <v>898.81165445708245</v>
      </c>
      <c r="AB2">
        <v>1229.793758399823</v>
      </c>
      <c r="AC2">
        <v>1112.423968124524</v>
      </c>
      <c r="AD2">
        <v>898811.65445708251</v>
      </c>
      <c r="AE2">
        <v>1229793.758399823</v>
      </c>
      <c r="AF2">
        <v>1.79005537400615E-6</v>
      </c>
      <c r="AG2">
        <v>20</v>
      </c>
      <c r="AH2">
        <v>1112423.968124524</v>
      </c>
    </row>
    <row r="3" spans="1:34" x14ac:dyDescent="0.25">
      <c r="A3">
        <v>1</v>
      </c>
      <c r="B3">
        <v>40</v>
      </c>
      <c r="C3" t="s">
        <v>34</v>
      </c>
      <c r="D3">
        <v>1.2142999999999999</v>
      </c>
      <c r="E3">
        <v>82.35</v>
      </c>
      <c r="F3">
        <v>74.95</v>
      </c>
      <c r="G3">
        <v>15.56</v>
      </c>
      <c r="H3">
        <v>0.39</v>
      </c>
      <c r="I3">
        <v>289</v>
      </c>
      <c r="J3">
        <v>91.1</v>
      </c>
      <c r="K3">
        <v>37.549999999999997</v>
      </c>
      <c r="L3">
        <v>2</v>
      </c>
      <c r="M3">
        <v>0</v>
      </c>
      <c r="N3">
        <v>11.54</v>
      </c>
      <c r="O3">
        <v>11468.97</v>
      </c>
      <c r="P3">
        <v>510.21</v>
      </c>
      <c r="Q3">
        <v>11535.35</v>
      </c>
      <c r="R3">
        <v>701.23</v>
      </c>
      <c r="S3">
        <v>248.49</v>
      </c>
      <c r="T3">
        <v>220408.18</v>
      </c>
      <c r="U3">
        <v>0.35</v>
      </c>
      <c r="V3">
        <v>0.73</v>
      </c>
      <c r="W3">
        <v>23.97</v>
      </c>
      <c r="X3">
        <v>13.47</v>
      </c>
      <c r="Y3">
        <v>2</v>
      </c>
      <c r="Z3">
        <v>10</v>
      </c>
      <c r="AA3">
        <v>714.21596597928624</v>
      </c>
      <c r="AB3">
        <v>977.2217936374866</v>
      </c>
      <c r="AC3">
        <v>883.95711719212579</v>
      </c>
      <c r="AD3">
        <v>714215.96597928624</v>
      </c>
      <c r="AE3">
        <v>977221.79363748664</v>
      </c>
      <c r="AF3">
        <v>2.012279430342222E-6</v>
      </c>
      <c r="AG3">
        <v>18</v>
      </c>
      <c r="AH3">
        <v>883957.11719212576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30</v>
      </c>
      <c r="C2" t="s">
        <v>34</v>
      </c>
      <c r="D2">
        <v>1.1426000000000001</v>
      </c>
      <c r="E2">
        <v>87.52</v>
      </c>
      <c r="F2">
        <v>79.63</v>
      </c>
      <c r="G2">
        <v>12.28</v>
      </c>
      <c r="H2">
        <v>0.24</v>
      </c>
      <c r="I2">
        <v>389</v>
      </c>
      <c r="J2">
        <v>71.52</v>
      </c>
      <c r="K2">
        <v>32.270000000000003</v>
      </c>
      <c r="L2">
        <v>1</v>
      </c>
      <c r="M2">
        <v>41</v>
      </c>
      <c r="N2">
        <v>8.25</v>
      </c>
      <c r="O2">
        <v>9054.6</v>
      </c>
      <c r="P2">
        <v>467.68</v>
      </c>
      <c r="Q2">
        <v>11534.74</v>
      </c>
      <c r="R2">
        <v>856.95</v>
      </c>
      <c r="S2">
        <v>248.49</v>
      </c>
      <c r="T2">
        <v>297772.65999999997</v>
      </c>
      <c r="U2">
        <v>0.28999999999999998</v>
      </c>
      <c r="V2">
        <v>0.69</v>
      </c>
      <c r="W2">
        <v>24.21</v>
      </c>
      <c r="X2">
        <v>18.149999999999999</v>
      </c>
      <c r="Y2">
        <v>2</v>
      </c>
      <c r="Z2">
        <v>10</v>
      </c>
      <c r="AA2">
        <v>710.20023705681308</v>
      </c>
      <c r="AB2">
        <v>971.72729616430229</v>
      </c>
      <c r="AC2">
        <v>878.98700684620633</v>
      </c>
      <c r="AD2">
        <v>710200.23705681309</v>
      </c>
      <c r="AE2">
        <v>971727.29616430227</v>
      </c>
      <c r="AF2">
        <v>1.9586988963601862E-6</v>
      </c>
      <c r="AG2">
        <v>19</v>
      </c>
      <c r="AH2">
        <v>878987.00684620638</v>
      </c>
    </row>
    <row r="3" spans="1:34" x14ac:dyDescent="0.25">
      <c r="A3">
        <v>1</v>
      </c>
      <c r="B3">
        <v>30</v>
      </c>
      <c r="C3" t="s">
        <v>34</v>
      </c>
      <c r="D3">
        <v>1.1457999999999999</v>
      </c>
      <c r="E3">
        <v>87.28</v>
      </c>
      <c r="F3">
        <v>79.44</v>
      </c>
      <c r="G3">
        <v>12.38</v>
      </c>
      <c r="H3">
        <v>0.48</v>
      </c>
      <c r="I3">
        <v>385</v>
      </c>
      <c r="J3">
        <v>72.7</v>
      </c>
      <c r="K3">
        <v>32.270000000000003</v>
      </c>
      <c r="L3">
        <v>2</v>
      </c>
      <c r="M3">
        <v>0</v>
      </c>
      <c r="N3">
        <v>8.43</v>
      </c>
      <c r="O3">
        <v>9200.25</v>
      </c>
      <c r="P3">
        <v>472.84</v>
      </c>
      <c r="Q3">
        <v>11535.51</v>
      </c>
      <c r="R3">
        <v>848.65</v>
      </c>
      <c r="S3">
        <v>248.49</v>
      </c>
      <c r="T3">
        <v>293637.96999999997</v>
      </c>
      <c r="U3">
        <v>0.28999999999999998</v>
      </c>
      <c r="V3">
        <v>0.69</v>
      </c>
      <c r="W3">
        <v>24.26</v>
      </c>
      <c r="X3">
        <v>17.97</v>
      </c>
      <c r="Y3">
        <v>2</v>
      </c>
      <c r="Z3">
        <v>10</v>
      </c>
      <c r="AA3">
        <v>712.06562260714031</v>
      </c>
      <c r="AB3">
        <v>974.27959896926234</v>
      </c>
      <c r="AC3">
        <v>881.29572145364045</v>
      </c>
      <c r="AD3">
        <v>712065.62260714034</v>
      </c>
      <c r="AE3">
        <v>974279.59896926233</v>
      </c>
      <c r="AF3">
        <v>1.9641844875280068E-6</v>
      </c>
      <c r="AG3">
        <v>19</v>
      </c>
      <c r="AH3">
        <v>881295.72145364049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15</v>
      </c>
      <c r="C2" t="s">
        <v>34</v>
      </c>
      <c r="D2">
        <v>0.92910000000000004</v>
      </c>
      <c r="E2">
        <v>107.63</v>
      </c>
      <c r="F2">
        <v>97.4</v>
      </c>
      <c r="G2">
        <v>7.61</v>
      </c>
      <c r="H2">
        <v>0.43</v>
      </c>
      <c r="I2">
        <v>768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387.59</v>
      </c>
      <c r="Q2">
        <v>11552.92</v>
      </c>
      <c r="R2">
        <v>1437.79</v>
      </c>
      <c r="S2">
        <v>248.49</v>
      </c>
      <c r="T2">
        <v>586295.87</v>
      </c>
      <c r="U2">
        <v>0.17</v>
      </c>
      <c r="V2">
        <v>0.56000000000000005</v>
      </c>
      <c r="W2">
        <v>25.38</v>
      </c>
      <c r="X2">
        <v>35.880000000000003</v>
      </c>
      <c r="Y2">
        <v>2</v>
      </c>
      <c r="Z2">
        <v>10</v>
      </c>
      <c r="AA2">
        <v>767.55141407808571</v>
      </c>
      <c r="AB2">
        <v>1050.1977067201681</v>
      </c>
      <c r="AC2">
        <v>949.96831155253335</v>
      </c>
      <c r="AD2">
        <v>767551.41407808568</v>
      </c>
      <c r="AE2">
        <v>1050197.706720168</v>
      </c>
      <c r="AF2">
        <v>1.7094605877241361E-6</v>
      </c>
      <c r="AG2">
        <v>23</v>
      </c>
      <c r="AH2">
        <v>949968.3115525333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70</v>
      </c>
      <c r="C2" t="s">
        <v>34</v>
      </c>
      <c r="D2">
        <v>0.78459999999999996</v>
      </c>
      <c r="E2">
        <v>127.46</v>
      </c>
      <c r="F2">
        <v>101.65</v>
      </c>
      <c r="G2">
        <v>7.47</v>
      </c>
      <c r="H2">
        <v>0.12</v>
      </c>
      <c r="I2">
        <v>816</v>
      </c>
      <c r="J2">
        <v>141.81</v>
      </c>
      <c r="K2">
        <v>47.83</v>
      </c>
      <c r="L2">
        <v>1</v>
      </c>
      <c r="M2">
        <v>814</v>
      </c>
      <c r="N2">
        <v>22.98</v>
      </c>
      <c r="O2">
        <v>17723.39</v>
      </c>
      <c r="P2">
        <v>1115.81</v>
      </c>
      <c r="Q2">
        <v>11535.34</v>
      </c>
      <c r="R2">
        <v>1623.12</v>
      </c>
      <c r="S2">
        <v>248.49</v>
      </c>
      <c r="T2">
        <v>678721.85</v>
      </c>
      <c r="U2">
        <v>0.15</v>
      </c>
      <c r="V2">
        <v>0.54</v>
      </c>
      <c r="W2">
        <v>24.46</v>
      </c>
      <c r="X2">
        <v>40.159999999999997</v>
      </c>
      <c r="Y2">
        <v>2</v>
      </c>
      <c r="Z2">
        <v>10</v>
      </c>
      <c r="AA2">
        <v>2002.503272230181</v>
      </c>
      <c r="AB2">
        <v>2739.9133212746842</v>
      </c>
      <c r="AC2">
        <v>2478.419839384725</v>
      </c>
      <c r="AD2">
        <v>2002503.2722301809</v>
      </c>
      <c r="AE2">
        <v>2739913.3212746838</v>
      </c>
      <c r="AF2">
        <v>1.207261939870464E-6</v>
      </c>
      <c r="AG2">
        <v>27</v>
      </c>
      <c r="AH2">
        <v>2478419.8393847249</v>
      </c>
    </row>
    <row r="3" spans="1:34" x14ac:dyDescent="0.25">
      <c r="A3">
        <v>1</v>
      </c>
      <c r="B3">
        <v>70</v>
      </c>
      <c r="C3" t="s">
        <v>34</v>
      </c>
      <c r="D3">
        <v>1.1973</v>
      </c>
      <c r="E3">
        <v>83.52</v>
      </c>
      <c r="F3">
        <v>73.72</v>
      </c>
      <c r="G3">
        <v>16.88</v>
      </c>
      <c r="H3">
        <v>0.25</v>
      </c>
      <c r="I3">
        <v>262</v>
      </c>
      <c r="J3">
        <v>143.16999999999999</v>
      </c>
      <c r="K3">
        <v>47.83</v>
      </c>
      <c r="L3">
        <v>2</v>
      </c>
      <c r="M3">
        <v>260</v>
      </c>
      <c r="N3">
        <v>23.34</v>
      </c>
      <c r="O3">
        <v>17891.86</v>
      </c>
      <c r="P3">
        <v>723.17</v>
      </c>
      <c r="Q3">
        <v>11526.19</v>
      </c>
      <c r="R3">
        <v>673.46</v>
      </c>
      <c r="S3">
        <v>248.49</v>
      </c>
      <c r="T3">
        <v>206660</v>
      </c>
      <c r="U3">
        <v>0.37</v>
      </c>
      <c r="V3">
        <v>0.75</v>
      </c>
      <c r="W3">
        <v>23.56</v>
      </c>
      <c r="X3">
        <v>12.26</v>
      </c>
      <c r="Y3">
        <v>2</v>
      </c>
      <c r="Z3">
        <v>10</v>
      </c>
      <c r="AA3">
        <v>933.20095787064406</v>
      </c>
      <c r="AB3">
        <v>1276.8467204792501</v>
      </c>
      <c r="AC3">
        <v>1154.9862615423369</v>
      </c>
      <c r="AD3">
        <v>933200.95787064405</v>
      </c>
      <c r="AE3">
        <v>1276846.72047925</v>
      </c>
      <c r="AF3">
        <v>1.8422823357212679E-6</v>
      </c>
      <c r="AG3">
        <v>18</v>
      </c>
      <c r="AH3">
        <v>1154986.261542337</v>
      </c>
    </row>
    <row r="4" spans="1:34" x14ac:dyDescent="0.25">
      <c r="A4">
        <v>2</v>
      </c>
      <c r="B4">
        <v>70</v>
      </c>
      <c r="C4" t="s">
        <v>34</v>
      </c>
      <c r="D4">
        <v>1.3126</v>
      </c>
      <c r="E4">
        <v>76.19</v>
      </c>
      <c r="F4">
        <v>69.16</v>
      </c>
      <c r="G4">
        <v>25</v>
      </c>
      <c r="H4">
        <v>0.37</v>
      </c>
      <c r="I4">
        <v>166</v>
      </c>
      <c r="J4">
        <v>144.54</v>
      </c>
      <c r="K4">
        <v>47.83</v>
      </c>
      <c r="L4">
        <v>3</v>
      </c>
      <c r="M4">
        <v>6</v>
      </c>
      <c r="N4">
        <v>23.71</v>
      </c>
      <c r="O4">
        <v>18060.849999999999</v>
      </c>
      <c r="P4">
        <v>613.35</v>
      </c>
      <c r="Q4">
        <v>11528.2</v>
      </c>
      <c r="R4">
        <v>511.89</v>
      </c>
      <c r="S4">
        <v>248.49</v>
      </c>
      <c r="T4">
        <v>126357.2</v>
      </c>
      <c r="U4">
        <v>0.49</v>
      </c>
      <c r="V4">
        <v>0.79</v>
      </c>
      <c r="W4">
        <v>23.59</v>
      </c>
      <c r="X4">
        <v>7.7</v>
      </c>
      <c r="Y4">
        <v>2</v>
      </c>
      <c r="Z4">
        <v>10</v>
      </c>
      <c r="AA4">
        <v>760.61143943154525</v>
      </c>
      <c r="AB4">
        <v>1040.702127238698</v>
      </c>
      <c r="AC4">
        <v>941.37897684964582</v>
      </c>
      <c r="AD4">
        <v>760611.43943154521</v>
      </c>
      <c r="AE4">
        <v>1040702.127238699</v>
      </c>
      <c r="AF4">
        <v>2.0196941400382002E-6</v>
      </c>
      <c r="AG4">
        <v>16</v>
      </c>
      <c r="AH4">
        <v>941378.97684964584</v>
      </c>
    </row>
    <row r="5" spans="1:34" x14ac:dyDescent="0.25">
      <c r="A5">
        <v>3</v>
      </c>
      <c r="B5">
        <v>70</v>
      </c>
      <c r="C5" t="s">
        <v>34</v>
      </c>
      <c r="D5">
        <v>1.3126</v>
      </c>
      <c r="E5">
        <v>76.180000000000007</v>
      </c>
      <c r="F5">
        <v>69.16</v>
      </c>
      <c r="G5">
        <v>25</v>
      </c>
      <c r="H5">
        <v>0.49</v>
      </c>
      <c r="I5">
        <v>166</v>
      </c>
      <c r="J5">
        <v>145.91999999999999</v>
      </c>
      <c r="K5">
        <v>47.83</v>
      </c>
      <c r="L5">
        <v>4</v>
      </c>
      <c r="M5">
        <v>0</v>
      </c>
      <c r="N5">
        <v>24.09</v>
      </c>
      <c r="O5">
        <v>18230.349999999999</v>
      </c>
      <c r="P5">
        <v>618.79</v>
      </c>
      <c r="Q5">
        <v>11527.92</v>
      </c>
      <c r="R5">
        <v>511.82</v>
      </c>
      <c r="S5">
        <v>248.49</v>
      </c>
      <c r="T5">
        <v>126318.43</v>
      </c>
      <c r="U5">
        <v>0.49</v>
      </c>
      <c r="V5">
        <v>0.79</v>
      </c>
      <c r="W5">
        <v>23.59</v>
      </c>
      <c r="X5">
        <v>7.7</v>
      </c>
      <c r="Y5">
        <v>2</v>
      </c>
      <c r="Z5">
        <v>10</v>
      </c>
      <c r="AA5">
        <v>764.22006409761309</v>
      </c>
      <c r="AB5">
        <v>1045.6396067080971</v>
      </c>
      <c r="AC5">
        <v>945.84523020828078</v>
      </c>
      <c r="AD5">
        <v>764220.0640976131</v>
      </c>
      <c r="AE5">
        <v>1045639.606708097</v>
      </c>
      <c r="AF5">
        <v>2.0196941400382002E-6</v>
      </c>
      <c r="AG5">
        <v>16</v>
      </c>
      <c r="AH5">
        <v>945845.23020828073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6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90</v>
      </c>
      <c r="C2" t="s">
        <v>34</v>
      </c>
      <c r="D2">
        <v>0.62509999999999999</v>
      </c>
      <c r="E2">
        <v>159.97</v>
      </c>
      <c r="F2">
        <v>117.83</v>
      </c>
      <c r="G2">
        <v>6.33</v>
      </c>
      <c r="H2">
        <v>0.1</v>
      </c>
      <c r="I2">
        <v>1117</v>
      </c>
      <c r="J2">
        <v>176.73</v>
      </c>
      <c r="K2">
        <v>52.44</v>
      </c>
      <c r="L2">
        <v>1</v>
      </c>
      <c r="M2">
        <v>1115</v>
      </c>
      <c r="N2">
        <v>33.29</v>
      </c>
      <c r="O2">
        <v>22031.19</v>
      </c>
      <c r="P2">
        <v>1519.31</v>
      </c>
      <c r="Q2">
        <v>11540.31</v>
      </c>
      <c r="R2">
        <v>2174.12</v>
      </c>
      <c r="S2">
        <v>248.49</v>
      </c>
      <c r="T2">
        <v>952716.3</v>
      </c>
      <c r="U2">
        <v>0.11</v>
      </c>
      <c r="V2">
        <v>0.47</v>
      </c>
      <c r="W2">
        <v>24.98</v>
      </c>
      <c r="X2">
        <v>56.31</v>
      </c>
      <c r="Y2">
        <v>2</v>
      </c>
      <c r="Z2">
        <v>10</v>
      </c>
      <c r="AA2">
        <v>3274.3832988319991</v>
      </c>
      <c r="AB2">
        <v>4480.1556850581783</v>
      </c>
      <c r="AC2">
        <v>4052.575914414052</v>
      </c>
      <c r="AD2">
        <v>3274383.2988319988</v>
      </c>
      <c r="AE2">
        <v>4480155.6850581784</v>
      </c>
      <c r="AF2">
        <v>9.2685935454899426E-7</v>
      </c>
      <c r="AG2">
        <v>34</v>
      </c>
      <c r="AH2">
        <v>4052575.914414051</v>
      </c>
    </row>
    <row r="3" spans="1:34" x14ac:dyDescent="0.25">
      <c r="A3">
        <v>1</v>
      </c>
      <c r="B3">
        <v>90</v>
      </c>
      <c r="C3" t="s">
        <v>34</v>
      </c>
      <c r="D3">
        <v>1.0894999999999999</v>
      </c>
      <c r="E3">
        <v>91.78</v>
      </c>
      <c r="F3">
        <v>77.349999999999994</v>
      </c>
      <c r="G3">
        <v>13.73</v>
      </c>
      <c r="H3">
        <v>0.2</v>
      </c>
      <c r="I3">
        <v>338</v>
      </c>
      <c r="J3">
        <v>178.21</v>
      </c>
      <c r="K3">
        <v>52.44</v>
      </c>
      <c r="L3">
        <v>2</v>
      </c>
      <c r="M3">
        <v>336</v>
      </c>
      <c r="N3">
        <v>33.770000000000003</v>
      </c>
      <c r="O3">
        <v>22213.89</v>
      </c>
      <c r="P3">
        <v>933.22</v>
      </c>
      <c r="Q3">
        <v>11528.14</v>
      </c>
      <c r="R3">
        <v>797.02</v>
      </c>
      <c r="S3">
        <v>248.49</v>
      </c>
      <c r="T3">
        <v>268061.55</v>
      </c>
      <c r="U3">
        <v>0.31</v>
      </c>
      <c r="V3">
        <v>0.71</v>
      </c>
      <c r="W3">
        <v>23.65</v>
      </c>
      <c r="X3">
        <v>15.88</v>
      </c>
      <c r="Y3">
        <v>2</v>
      </c>
      <c r="Z3">
        <v>10</v>
      </c>
      <c r="AA3">
        <v>1244.8903532426859</v>
      </c>
      <c r="AB3">
        <v>1703.3139019929199</v>
      </c>
      <c r="AC3">
        <v>1540.752013802791</v>
      </c>
      <c r="AD3">
        <v>1244890.353242686</v>
      </c>
      <c r="AE3">
        <v>1703313.9019929201</v>
      </c>
      <c r="AF3">
        <v>1.615442756008845E-6</v>
      </c>
      <c r="AG3">
        <v>20</v>
      </c>
      <c r="AH3">
        <v>1540752.013802791</v>
      </c>
    </row>
    <row r="4" spans="1:34" x14ac:dyDescent="0.25">
      <c r="A4">
        <v>2</v>
      </c>
      <c r="B4">
        <v>90</v>
      </c>
      <c r="C4" t="s">
        <v>34</v>
      </c>
      <c r="D4">
        <v>1.2621</v>
      </c>
      <c r="E4">
        <v>79.23</v>
      </c>
      <c r="F4">
        <v>70.16</v>
      </c>
      <c r="G4">
        <v>22.51</v>
      </c>
      <c r="H4">
        <v>0.3</v>
      </c>
      <c r="I4">
        <v>187</v>
      </c>
      <c r="J4">
        <v>179.7</v>
      </c>
      <c r="K4">
        <v>52.44</v>
      </c>
      <c r="L4">
        <v>3</v>
      </c>
      <c r="M4">
        <v>185</v>
      </c>
      <c r="N4">
        <v>34.26</v>
      </c>
      <c r="O4">
        <v>22397.24</v>
      </c>
      <c r="P4">
        <v>775.15</v>
      </c>
      <c r="Q4">
        <v>11525.22</v>
      </c>
      <c r="R4">
        <v>553.26</v>
      </c>
      <c r="S4">
        <v>248.49</v>
      </c>
      <c r="T4">
        <v>146935.88</v>
      </c>
      <c r="U4">
        <v>0.45</v>
      </c>
      <c r="V4">
        <v>0.78</v>
      </c>
      <c r="W4">
        <v>23.42</v>
      </c>
      <c r="X4">
        <v>8.6999999999999993</v>
      </c>
      <c r="Y4">
        <v>2</v>
      </c>
      <c r="Z4">
        <v>10</v>
      </c>
      <c r="AA4">
        <v>937.40581062584067</v>
      </c>
      <c r="AB4">
        <v>1282.5999855239211</v>
      </c>
      <c r="AC4">
        <v>1160.1904430459031</v>
      </c>
      <c r="AD4">
        <v>937405.81062584068</v>
      </c>
      <c r="AE4">
        <v>1282599.985523921</v>
      </c>
      <c r="AF4">
        <v>1.8713632880759651E-6</v>
      </c>
      <c r="AG4">
        <v>17</v>
      </c>
      <c r="AH4">
        <v>1160190.443045903</v>
      </c>
    </row>
    <row r="5" spans="1:34" x14ac:dyDescent="0.25">
      <c r="A5">
        <v>3</v>
      </c>
      <c r="B5">
        <v>90</v>
      </c>
      <c r="C5" t="s">
        <v>34</v>
      </c>
      <c r="D5">
        <v>1.3402000000000001</v>
      </c>
      <c r="E5">
        <v>74.62</v>
      </c>
      <c r="F5">
        <v>67.540000000000006</v>
      </c>
      <c r="G5">
        <v>30.93</v>
      </c>
      <c r="H5">
        <v>0.39</v>
      </c>
      <c r="I5">
        <v>131</v>
      </c>
      <c r="J5">
        <v>181.19</v>
      </c>
      <c r="K5">
        <v>52.44</v>
      </c>
      <c r="L5">
        <v>4</v>
      </c>
      <c r="M5">
        <v>27</v>
      </c>
      <c r="N5">
        <v>34.75</v>
      </c>
      <c r="O5">
        <v>22581.25</v>
      </c>
      <c r="P5">
        <v>683.8</v>
      </c>
      <c r="Q5">
        <v>11527.53</v>
      </c>
      <c r="R5">
        <v>460.13</v>
      </c>
      <c r="S5">
        <v>248.49</v>
      </c>
      <c r="T5">
        <v>100651.38</v>
      </c>
      <c r="U5">
        <v>0.54</v>
      </c>
      <c r="V5">
        <v>0.81</v>
      </c>
      <c r="W5">
        <v>23.45</v>
      </c>
      <c r="X5">
        <v>6.08</v>
      </c>
      <c r="Y5">
        <v>2</v>
      </c>
      <c r="Z5">
        <v>10</v>
      </c>
      <c r="AA5">
        <v>814.47615606552131</v>
      </c>
      <c r="AB5">
        <v>1114.402208880889</v>
      </c>
      <c r="AC5">
        <v>1008.045226138619</v>
      </c>
      <c r="AD5">
        <v>814476.1560655213</v>
      </c>
      <c r="AE5">
        <v>1114402.208880889</v>
      </c>
      <c r="AF5">
        <v>1.9871651047297429E-6</v>
      </c>
      <c r="AG5">
        <v>16</v>
      </c>
      <c r="AH5">
        <v>1008045.226138619</v>
      </c>
    </row>
    <row r="6" spans="1:34" x14ac:dyDescent="0.25">
      <c r="A6">
        <v>4</v>
      </c>
      <c r="B6">
        <v>90</v>
      </c>
      <c r="C6" t="s">
        <v>34</v>
      </c>
      <c r="D6">
        <v>1.3432999999999999</v>
      </c>
      <c r="E6">
        <v>74.44</v>
      </c>
      <c r="F6">
        <v>67.430000000000007</v>
      </c>
      <c r="G6">
        <v>31.36</v>
      </c>
      <c r="H6">
        <v>0.49</v>
      </c>
      <c r="I6">
        <v>129</v>
      </c>
      <c r="J6">
        <v>182.69</v>
      </c>
      <c r="K6">
        <v>52.44</v>
      </c>
      <c r="L6">
        <v>5</v>
      </c>
      <c r="M6">
        <v>0</v>
      </c>
      <c r="N6">
        <v>35.25</v>
      </c>
      <c r="O6">
        <v>22766.06</v>
      </c>
      <c r="P6">
        <v>686.01</v>
      </c>
      <c r="Q6">
        <v>11526.82</v>
      </c>
      <c r="R6">
        <v>455.36</v>
      </c>
      <c r="S6">
        <v>248.49</v>
      </c>
      <c r="T6">
        <v>98273.07</v>
      </c>
      <c r="U6">
        <v>0.55000000000000004</v>
      </c>
      <c r="V6">
        <v>0.81</v>
      </c>
      <c r="W6">
        <v>23.48</v>
      </c>
      <c r="X6">
        <v>5.98</v>
      </c>
      <c r="Y6">
        <v>2</v>
      </c>
      <c r="Z6">
        <v>10</v>
      </c>
      <c r="AA6">
        <v>813.97525174909026</v>
      </c>
      <c r="AB6">
        <v>1113.7168494968089</v>
      </c>
      <c r="AC6">
        <v>1007.425276492248</v>
      </c>
      <c r="AD6">
        <v>813975.25174909027</v>
      </c>
      <c r="AE6">
        <v>1113716.8494968091</v>
      </c>
      <c r="AF6">
        <v>1.9917615916903918E-6</v>
      </c>
      <c r="AG6">
        <v>16</v>
      </c>
      <c r="AH6">
        <v>1007425.2764922481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</v>
      </c>
      <c r="C2" t="s">
        <v>34</v>
      </c>
      <c r="D2">
        <v>0.77039999999999997</v>
      </c>
      <c r="E2">
        <v>129.80000000000001</v>
      </c>
      <c r="F2">
        <v>115.37</v>
      </c>
      <c r="G2">
        <v>6.02</v>
      </c>
      <c r="H2">
        <v>0.64</v>
      </c>
      <c r="I2">
        <v>1150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334.67</v>
      </c>
      <c r="Q2">
        <v>11565.29</v>
      </c>
      <c r="R2">
        <v>2026.55</v>
      </c>
      <c r="S2">
        <v>248.49</v>
      </c>
      <c r="T2">
        <v>878763.11</v>
      </c>
      <c r="U2">
        <v>0.12</v>
      </c>
      <c r="V2">
        <v>0.48</v>
      </c>
      <c r="W2">
        <v>26.55</v>
      </c>
      <c r="X2">
        <v>53.82</v>
      </c>
      <c r="Y2">
        <v>2</v>
      </c>
      <c r="Z2">
        <v>10</v>
      </c>
      <c r="AA2">
        <v>864.18177034786447</v>
      </c>
      <c r="AB2">
        <v>1182.4116231989281</v>
      </c>
      <c r="AC2">
        <v>1069.5639174059579</v>
      </c>
      <c r="AD2">
        <v>864181.77034786448</v>
      </c>
      <c r="AE2">
        <v>1182411.6231989281</v>
      </c>
      <c r="AF2">
        <v>1.4677900554359471E-6</v>
      </c>
      <c r="AG2">
        <v>28</v>
      </c>
      <c r="AH2">
        <v>1069563.9174059581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45</v>
      </c>
      <c r="C2" t="s">
        <v>34</v>
      </c>
      <c r="D2">
        <v>1.0218</v>
      </c>
      <c r="E2">
        <v>97.87</v>
      </c>
      <c r="F2">
        <v>85.56</v>
      </c>
      <c r="G2">
        <v>10.23</v>
      </c>
      <c r="H2">
        <v>0.18</v>
      </c>
      <c r="I2">
        <v>502</v>
      </c>
      <c r="J2">
        <v>98.71</v>
      </c>
      <c r="K2">
        <v>39.72</v>
      </c>
      <c r="L2">
        <v>1</v>
      </c>
      <c r="M2">
        <v>500</v>
      </c>
      <c r="N2">
        <v>12.99</v>
      </c>
      <c r="O2">
        <v>12407.75</v>
      </c>
      <c r="P2">
        <v>690.39</v>
      </c>
      <c r="Q2">
        <v>11529.26</v>
      </c>
      <c r="R2">
        <v>1075.69</v>
      </c>
      <c r="S2">
        <v>248.49</v>
      </c>
      <c r="T2">
        <v>406574.46</v>
      </c>
      <c r="U2">
        <v>0.23</v>
      </c>
      <c r="V2">
        <v>0.64</v>
      </c>
      <c r="W2">
        <v>23.94</v>
      </c>
      <c r="X2">
        <v>24.09</v>
      </c>
      <c r="Y2">
        <v>2</v>
      </c>
      <c r="Z2">
        <v>10</v>
      </c>
      <c r="AA2">
        <v>1048.4644292489929</v>
      </c>
      <c r="AB2">
        <v>1434.555287084579</v>
      </c>
      <c r="AC2">
        <v>1297.6433438962169</v>
      </c>
      <c r="AD2">
        <v>1048464.4292489931</v>
      </c>
      <c r="AE2">
        <v>1434555.287084579</v>
      </c>
      <c r="AF2">
        <v>1.6685967909435801E-6</v>
      </c>
      <c r="AG2">
        <v>21</v>
      </c>
      <c r="AH2">
        <v>1297643.3438962169</v>
      </c>
    </row>
    <row r="3" spans="1:34" x14ac:dyDescent="0.25">
      <c r="A3">
        <v>1</v>
      </c>
      <c r="B3">
        <v>45</v>
      </c>
      <c r="C3" t="s">
        <v>34</v>
      </c>
      <c r="D3">
        <v>1.2387999999999999</v>
      </c>
      <c r="E3">
        <v>80.73</v>
      </c>
      <c r="F3">
        <v>73.459999999999994</v>
      </c>
      <c r="G3">
        <v>17.149999999999999</v>
      </c>
      <c r="H3">
        <v>0.35</v>
      </c>
      <c r="I3">
        <v>257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526.58000000000004</v>
      </c>
      <c r="Q3">
        <v>11531.41</v>
      </c>
      <c r="R3">
        <v>652.73</v>
      </c>
      <c r="S3">
        <v>248.49</v>
      </c>
      <c r="T3">
        <v>196319.35999999999</v>
      </c>
      <c r="U3">
        <v>0.38</v>
      </c>
      <c r="V3">
        <v>0.75</v>
      </c>
      <c r="W3">
        <v>23.86</v>
      </c>
      <c r="X3">
        <v>11.99</v>
      </c>
      <c r="Y3">
        <v>2</v>
      </c>
      <c r="Z3">
        <v>10</v>
      </c>
      <c r="AA3">
        <v>713.50291538749582</v>
      </c>
      <c r="AB3">
        <v>976.24616636022688</v>
      </c>
      <c r="AC3">
        <v>883.07460241290619</v>
      </c>
      <c r="AD3">
        <v>713502.91538749577</v>
      </c>
      <c r="AE3">
        <v>976246.16636022693</v>
      </c>
      <c r="AF3">
        <v>2.022957236857414E-6</v>
      </c>
      <c r="AG3">
        <v>17</v>
      </c>
      <c r="AH3">
        <v>883074.60241290624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Enrico Abreu</cp:lastModifiedBy>
  <dcterms:created xsi:type="dcterms:W3CDTF">2024-09-25T23:07:51Z</dcterms:created>
  <dcterms:modified xsi:type="dcterms:W3CDTF">2024-09-27T19:25:56Z</dcterms:modified>
</cp:coreProperties>
</file>