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100ha_100ha_2%_12m_0_TSP/"/>
    </mc:Choice>
  </mc:AlternateContent>
  <xr:revisionPtr revIDLastSave="267" documentId="11_FAEF9A112C58528609FB1E052D6265A516267AF8" xr6:coauthVersionLast="47" xr6:coauthVersionMax="47" xr10:uidLastSave="{F0DBA1E0-456E-4248-AB04-6E018E605CC2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<sst xmlns="http://schemas.openxmlformats.org/spreadsheetml/2006/main" count="972" uniqueCount="70">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</sst>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E9-45FD-8CCD-50374F69AD32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AE9-45FD-8CCD-50374F69AD32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AE9-45FD-8CCD-50374F69AD32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AE9-45FD-8CCD-50374F69AD32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AE9-45FD-8CCD-50374F69AD32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AE9-45FD-8CCD-50374F69AD32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AE9-45FD-8CCD-50374F69AD32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AE9-45FD-8CCD-50374F69AD32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AE9-45FD-8CCD-50374F69AD32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AE9-45FD-8CCD-50374F69AD32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AE9-45FD-8CCD-50374F69AD32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AE9-45FD-8CCD-50374F69AD32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AE9-45FD-8CCD-50374F69AD32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AE9-45FD-8CCD-50374F69AD32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AE9-45FD-8CCD-50374F69AD32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AE9-45FD-8CCD-50374F69AD32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AE9-45FD-8CCD-50374F69AD32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AE9-45FD-8CCD-50374F69AD32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AE9-45FD-8CCD-50374F69AD32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AE9-45FD-8CCD-50374F69AD32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BAE9-45FD-8CCD-50374F69AD32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BAE9-45FD-8CCD-50374F69AD32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BAE9-45FD-8CCD-50374F69AD32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BAE9-45FD-8CCD-50374F69AD32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BAE9-45FD-8CCD-50374F69AD32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BAE9-45FD-8CCD-50374F69AD32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BAE9-45FD-8CCD-50374F69AD32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BAE9-45FD-8CCD-50374F69AD32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BAE9-45FD-8CCD-50374F69AD32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BAE9-45FD-8CCD-50374F69AD32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BAE9-45FD-8CCD-50374F69AD32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BAE9-45FD-8CCD-50374F69AD32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BAE9-45FD-8CCD-50374F69AD32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BAE9-45FD-8CCD-50374F69AD32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BAE9-45FD-8CCD-50374F69AD32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BAE9-45FD-8CCD-50374F69AD32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BAE9-45FD-8CCD-50374F69AD32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BAE9-45FD-8CCD-50374F69AD32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BAE9-45FD-8CCD-50374F69AD32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BAE9-45FD-8CCD-50374F69AD32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BAE9-45FD-8CCD-50374F69AD32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BAE9-45FD-8CCD-50374F69AD32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BAE9-45FD-8CCD-50374F69AD32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BAE9-45FD-8CCD-50374F69AD32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BAE9-45FD-8CCD-50374F69AD32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BAE9-45FD-8CCD-50374F69AD32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BAE9-45FD-8CCD-50374F69AD32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BAE9-45FD-8CCD-50374F69AD32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BAE9-45FD-8CCD-50374F69AD32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BAE9-45FD-8CCD-50374F69AD32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BAE9-45FD-8CCD-50374F69AD32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BAE9-45FD-8CCD-50374F69AD32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BAE9-45FD-8CCD-50374F69AD32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BAE9-45FD-8CCD-50374F69AD32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BAE9-45FD-8CCD-50374F69AD32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BAE9-45FD-8CCD-50374F69AD32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BAE9-45FD-8CCD-50374F69AD32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BAE9-45FD-8CCD-50374F69AD32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BAE9-45FD-8CCD-50374F69AD32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BAE9-45FD-8CCD-50374F69AD32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BAE9-45FD-8CCD-50374F69AD32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BAE9-45FD-8CCD-50374F69AD32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BAE9-45FD-8CCD-50374F69AD32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BAE9-45FD-8CCD-50374F69AD32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BAE9-45FD-8CCD-50374F69AD32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BAE9-45FD-8CCD-50374F69AD32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BAE9-45FD-8CCD-50374F69AD32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BAE9-45FD-8CCD-50374F69AD32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BAE9-45FD-8CCD-50374F69AD32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BAE9-45FD-8CCD-50374F69AD32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BAE9-45FD-8CCD-50374F69AD32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BAE9-45FD-8CCD-50374F69AD32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BAE9-45FD-8CCD-50374F69AD32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BAE9-45FD-8CCD-50374F69AD32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BAE9-45FD-8CCD-50374F69AD32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BAE9-45FD-8CCD-50374F69AD32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BAE9-45FD-8CCD-50374F69AD32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BAE9-45FD-8CCD-50374F69AD32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BAE9-45FD-8CCD-50374F69AD32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BAE9-45FD-8CCD-50374F69AD32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BAE9-45FD-8CCD-50374F69AD32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BAE9-45FD-8CCD-50374F69AD32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BAE9-45FD-8CCD-50374F69AD32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BAE9-45FD-8CCD-50374F69AD32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BAE9-45FD-8CCD-50374F69AD32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BAE9-45FD-8CCD-50374F69AD32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BAE9-45FD-8CCD-50374F69AD32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BAE9-45FD-8CCD-50374F69AD32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BAE9-45FD-8CCD-50374F69AD32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BAE9-45FD-8CCD-50374F69AD32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BAE9-45FD-8CCD-50374F69AD32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BAE9-45FD-8CCD-50374F69AD32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BAE9-45FD-8CCD-50374F69AD32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BAE9-45FD-8CCD-50374F69AD32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BAE9-45FD-8CCD-50374F69AD32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BAE9-45FD-8CCD-50374F69AD32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BAE9-45FD-8CCD-50374F69AD32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BAE9-45FD-8CCD-50374F69AD32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BAE9-45FD-8CCD-50374F69AD32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BAE9-45FD-8CCD-50374F69AD32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BAE9-45FD-8CCD-50374F69AD32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BAE9-45FD-8CCD-50374F69AD32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BAE9-45FD-8CCD-50374F69AD32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BAE9-45FD-8CCD-50374F69AD32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BAE9-45FD-8CCD-50374F69AD32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BAE9-45FD-8CCD-50374F69AD32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BAE9-45FD-8CCD-50374F69AD32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BAE9-45FD-8CCD-50374F69AD32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BAE9-45FD-8CCD-50374F69AD32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BAE9-45FD-8CCD-50374F69AD32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BAE9-45FD-8CCD-50374F69AD32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BAE9-45FD-8CCD-50374F69AD32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BAE9-45FD-8CCD-50374F69AD32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BAE9-45FD-8CCD-50374F69AD32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BAE9-45FD-8CCD-50374F69AD32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BAE9-45FD-8CCD-50374F69AD32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BAE9-45FD-8CCD-50374F69AD32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BAE9-45FD-8CCD-50374F69AD32}"/>
              </c:ext>
            </c:extLst>
          </c:dPt>
          <c:xVal>
            <c:numRef>
              <c:f>gráficos!$A$7:$A$124</c:f>
              <c:numCache>
                <c:formatCode>General</c:formatCode>
                <c:ptCount val="1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</c:numCache>
            </c:numRef>
          </c:xVal>
          <c:yVal>
            <c:numRef>
              <c:f>gráficos!$B$7:$B$124</c:f>
              <c:numCache>
                <c:formatCode>General</c:formatCode>
                <c:ptCount val="1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C-BAE9-45FD-8CCD-50374F69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4231-DC7E-45D4-A7B0-F90D6DB54DF6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3.6078999999999999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132</v>
      </c>
      <c r="F2">
        <f>_xlfn.XLOOKUP(B2,RESULTADOS_0!D:D,RESULTADOS_0!F:F,0,0,1)</f>
        <v>24.6</v>
      </c>
      <c r="G2">
        <f>_xlfn.XLOOKUP(B2,RESULTADOS_0!D:D,RESULTADOS_0!M:M,0,0,1)</f>
        <v>0</v>
      </c>
      <c r="H2">
        <f>_xlfn.XLOOKUP(B2,RESULTADOS_0!D:D,RESULTADOS_0!AF:AF,0,0,1)</f>
        <v>6.8738833606014427E-6</v>
      </c>
      <c r="I2">
        <f>_xlfn.XLOOKUP(B2,RESULTADOS_0!D:D,RESULTADOS_0!AC:AC,0,0,1)</f>
        <v>92.431853870806719</v>
      </c>
      <c r="J2">
        <f>_xlfn.XLOOKUP(B2,RESULTADOS_0!D:D,RESULTADOS_0!G:G,0,0,1)</f>
        <v>11.18</v>
      </c>
      <c r="K2">
        <v>3.6078999999999994</v>
      </c>
      <c r="L2">
        <v>100</v>
      </c>
      <c r="M2">
        <v>2</v>
      </c>
      <c r="N2">
        <f>_xlfn.XLOOKUP(B2,RESULTADOS_0!D:D,RESULTADOS_0!AH:AH,0,0,1)</f>
        <v>92431.853870806721</v>
      </c>
      <c r="T2">
        <v>20</v>
      </c>
    </row>
    <row r="3" spans="1:20" x14ac:dyDescent="0.25">
      <c r="A3" t="s">
        <v>52</v>
      </c>
      <c r="B3">
        <v>3.9683000000000002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88</v>
      </c>
      <c r="F3">
        <f>_xlfn.XLOOKUP(B3,RESULTADOS_1!D:D,RESULTADOS_1!F:F,0,0,1)</f>
        <v>22.52</v>
      </c>
      <c r="G3">
        <f>_xlfn.XLOOKUP(B3,RESULTADOS_1!D:D,RESULTADOS_1!M:M,0,0,1)</f>
        <v>0</v>
      </c>
      <c r="H3">
        <f>_xlfn.XLOOKUP(B3,RESULTADOS_1!D:D,RESULTADOS_1!AF:AF,0,0,1)</f>
        <v>7.3013157359441274E-6</v>
      </c>
      <c r="I3">
        <f>_xlfn.XLOOKUP(B3,RESULTADOS_1!D:D,RESULTADOS_1!AC:AC,0,0,1)</f>
        <v>96.249929671989236</v>
      </c>
      <c r="J3">
        <f>_xlfn.XLOOKUP(B3,RESULTADOS_1!D:D,RESULTADOS_1!G:G,0,0,1)</f>
        <v>15.36</v>
      </c>
      <c r="K3">
        <v>3.9683000000000006</v>
      </c>
      <c r="N3">
        <f>_xlfn.XLOOKUP(B3,RESULTADOS_1!D:D,RESULTADOS_1!AH:AH,0,0,1)</f>
        <v>96249.92967198923</v>
      </c>
    </row>
    <row r="4" spans="1:20" x14ac:dyDescent="0.25">
      <c r="A4" t="s">
        <v>53</v>
      </c>
      <c r="B4">
        <v>4.1430999999999996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67</v>
      </c>
      <c r="F4">
        <f>_xlfn.XLOOKUP(B4,RESULTADOS_2!D:D,RESULTADOS_2!F:F,0,0,1)</f>
        <v>21.57</v>
      </c>
      <c r="G4">
        <f>_xlfn.XLOOKUP(B4,RESULTADOS_2!D:D,RESULTADOS_2!M:M,0,0,1)</f>
        <v>0</v>
      </c>
      <c r="H4">
        <f>_xlfn.XLOOKUP(B4,RESULTADOS_2!D:D,RESULTADOS_2!AF:AF,0,0,1)</f>
        <v>7.4155924274026171E-6</v>
      </c>
      <c r="I4">
        <f>_xlfn.XLOOKUP(B4,RESULTADOS_2!D:D,RESULTADOS_2!AC:AC,0,0,1)</f>
        <v>100.4949098561837</v>
      </c>
      <c r="J4">
        <f>_xlfn.XLOOKUP(B4,RESULTADOS_2!D:D,RESULTADOS_2!G:G,0,0,1)</f>
        <v>19.32</v>
      </c>
      <c r="K4">
        <v>4.1430999999999996</v>
      </c>
      <c r="N4">
        <f>_xlfn.XLOOKUP(B4,RESULTADOS_2!D:D,RESULTADOS_2!AH:AH,0,0,1)</f>
        <v>100494.9098561837</v>
      </c>
    </row>
    <row r="5" spans="1:20" x14ac:dyDescent="0.25">
      <c r="A5" t="s">
        <v>54</v>
      </c>
      <c r="B5">
        <v>4.2614000000000001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54</v>
      </c>
      <c r="F5">
        <f>_xlfn.XLOOKUP(B5,RESULTADOS_3!D:D,RESULTADOS_3!F:F,0,0,1)</f>
        <v>20.92</v>
      </c>
      <c r="G5">
        <f>_xlfn.XLOOKUP(B5,RESULTADOS_3!D:D,RESULTADOS_3!M:M,0,0,1)</f>
        <v>0</v>
      </c>
      <c r="H5">
        <f>_xlfn.XLOOKUP(B5,RESULTADOS_3!D:D,RESULTADOS_3!AF:AF,0,0,1)</f>
        <v>7.4530673502680514E-6</v>
      </c>
      <c r="I5">
        <f>_xlfn.XLOOKUP(B5,RESULTADOS_3!D:D,RESULTADOS_3!AC:AC,0,0,1)</f>
        <v>93.950166255978957</v>
      </c>
      <c r="J5">
        <f>_xlfn.XLOOKUP(B5,RESULTADOS_3!D:D,RESULTADOS_3!G:G,0,0,1)</f>
        <v>23.25</v>
      </c>
      <c r="K5">
        <v>4.2614000000000001</v>
      </c>
      <c r="N5">
        <f>_xlfn.XLOOKUP(B5,RESULTADOS_3!D:D,RESULTADOS_3!AH:AH,0,0,1)</f>
        <v>93950.166255978955</v>
      </c>
    </row>
    <row r="6" spans="1:20" x14ac:dyDescent="0.25">
      <c r="A6" t="s">
        <v>55</v>
      </c>
      <c r="B6">
        <v>4.3331999999999997</v>
      </c>
      <c r="C6">
        <f>_xlfn.XLOOKUP(B6,RESULTADOS_4!D:D,RESULTADOS_4!B:B,0,0,1)</f>
        <v>30</v>
      </c>
      <c r="D6">
        <f>_xlfn.XLOOKUP(B6,RESULTADOS_4!D:D,RESULTADOS_4!L:L,0,0,1)</f>
        <v>3</v>
      </c>
      <c r="E6">
        <f>_xlfn.XLOOKUP(B6,RESULTADOS_4!D:D,RESULTADOS_4!I:I,0,0,1)</f>
        <v>45</v>
      </c>
      <c r="F6">
        <f>_xlfn.XLOOKUP(B6,RESULTADOS_4!D:D,RESULTADOS_4!F:F,0,0,1)</f>
        <v>20.53</v>
      </c>
      <c r="G6">
        <f>_xlfn.XLOOKUP(B6,RESULTADOS_4!D:D,RESULTADOS_4!M:M,0,0,1)</f>
        <v>0</v>
      </c>
      <c r="H6">
        <f>_xlfn.XLOOKUP(B6,RESULTADOS_4!D:D,RESULTADOS_4!AF:AF,0,0,1)</f>
        <v>7.4281761401259916E-6</v>
      </c>
      <c r="I6">
        <f>_xlfn.XLOOKUP(B6,RESULTADOS_4!D:D,RESULTADOS_4!AC:AC,0,0,1)</f>
        <v>97.138462634530939</v>
      </c>
      <c r="J6">
        <f>_xlfn.XLOOKUP(B6,RESULTADOS_4!D:D,RESULTADOS_4!G:G,0,0,1)</f>
        <v>27.38</v>
      </c>
      <c r="K6">
        <v>4.3331999999999997</v>
      </c>
      <c r="N6">
        <f>_xlfn.XLOOKUP(B6,RESULTADOS_4!D:D,RESULTADOS_4!AH:AH,0,0,1)</f>
        <v>97138.462634530937</v>
      </c>
    </row>
    <row r="7" spans="1:20" x14ac:dyDescent="0.25">
      <c r="A7" t="s">
        <v>56</v>
      </c>
      <c r="B7">
        <v>4.3880999999999997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39</v>
      </c>
      <c r="F7">
        <f>_xlfn.XLOOKUP(B7,RESULTADOS_5!D:D,RESULTADOS_5!F:F,0,0,1)</f>
        <v>20.23</v>
      </c>
      <c r="G7">
        <f>_xlfn.XLOOKUP(B7,RESULTADOS_5!D:D,RESULTADOS_5!M:M,0,0,1)</f>
        <v>0</v>
      </c>
      <c r="H7">
        <f>_xlfn.XLOOKUP(B7,RESULTADOS_5!D:D,RESULTADOS_5!AF:AF,0,0,1)</f>
        <v>7.3895428703264584E-6</v>
      </c>
      <c r="I7">
        <f>_xlfn.XLOOKUP(B7,RESULTADOS_5!D:D,RESULTADOS_5!AC:AC,0,0,1)</f>
        <v>99.597899908685037</v>
      </c>
      <c r="J7">
        <f>_xlfn.XLOOKUP(B7,RESULTADOS_5!D:D,RESULTADOS_5!G:G,0,0,1)</f>
        <v>31.12</v>
      </c>
      <c r="K7">
        <v>4.3880999999999997</v>
      </c>
      <c r="N7">
        <f>_xlfn.XLOOKUP(B7,RESULTADOS_5!D:D,RESULTADOS_5!AH:AH,0,0,1)</f>
        <v>99597.899908685038</v>
      </c>
    </row>
    <row r="8" spans="1:20" x14ac:dyDescent="0.25">
      <c r="A8" t="s">
        <v>57</v>
      </c>
      <c r="B8">
        <v>4.4255000000000004</v>
      </c>
      <c r="C8">
        <f>_xlfn.XLOOKUP(B8,RESULTADOS_6!D:D,RESULTADOS_6!B:B,0,0,1)</f>
        <v>40</v>
      </c>
      <c r="D8">
        <f>_xlfn.XLOOKUP(B8,RESULTADOS_6!D:D,RESULTADOS_6!L:L,0,0,1)</f>
        <v>4</v>
      </c>
      <c r="E8">
        <f>_xlfn.XLOOKUP(B8,RESULTADOS_6!D:D,RESULTADOS_6!I:I,0,0,1)</f>
        <v>34</v>
      </c>
      <c r="F8">
        <f>_xlfn.XLOOKUP(B8,RESULTADOS_6!D:D,RESULTADOS_6!F:F,0,0,1)</f>
        <v>20.010000000000002</v>
      </c>
      <c r="G8">
        <f>_xlfn.XLOOKUP(B8,RESULTADOS_6!D:D,RESULTADOS_6!M:M,0,0,1)</f>
        <v>0</v>
      </c>
      <c r="H8">
        <f>_xlfn.XLOOKUP(B8,RESULTADOS_6!D:D,RESULTADOS_6!AF:AF,0,0,1)</f>
        <v>7.3337252894503051E-6</v>
      </c>
      <c r="I8">
        <f>_xlfn.XLOOKUP(B8,RESULTADOS_6!D:D,RESULTADOS_6!AC:AC,0,0,1)</f>
        <v>102.5013191425393</v>
      </c>
      <c r="J8">
        <f>_xlfn.XLOOKUP(B8,RESULTADOS_6!D:D,RESULTADOS_6!G:G,0,0,1)</f>
        <v>35.32</v>
      </c>
      <c r="K8">
        <v>4.4255000000000004</v>
      </c>
      <c r="N8">
        <f>_xlfn.XLOOKUP(B8,RESULTADOS_6!D:D,RESULTADOS_6!AH:AH,0,0,1)</f>
        <v>102501.3191425393</v>
      </c>
    </row>
    <row r="9" spans="1:20" x14ac:dyDescent="0.25">
      <c r="A9" t="s">
        <v>58</v>
      </c>
      <c r="B9">
        <v>4.4593999999999996</v>
      </c>
      <c r="C9">
        <f>_xlfn.XLOOKUP(B9,RESULTADOS_7!D:D,RESULTADOS_7!B:B,0,0,1)</f>
        <v>45</v>
      </c>
      <c r="D9">
        <f>_xlfn.XLOOKUP(B9,RESULTADOS_7!D:D,RESULTADOS_7!L:L,0,0,1)</f>
        <v>4</v>
      </c>
      <c r="E9">
        <f>_xlfn.XLOOKUP(B9,RESULTADOS_7!D:D,RESULTADOS_7!I:I,0,0,1)</f>
        <v>30</v>
      </c>
      <c r="F9">
        <f>_xlfn.XLOOKUP(B9,RESULTADOS_7!D:D,RESULTADOS_7!F:F,0,0,1)</f>
        <v>19.82</v>
      </c>
      <c r="G9">
        <f>_xlfn.XLOOKUP(B9,RESULTADOS_7!D:D,RESULTADOS_7!M:M,0,0,1)</f>
        <v>0</v>
      </c>
      <c r="H9">
        <f>_xlfn.XLOOKUP(B9,RESULTADOS_7!D:D,RESULTADOS_7!AF:AF,0,0,1)</f>
        <v>7.2821888134016422E-6</v>
      </c>
      <c r="I9">
        <f>_xlfn.XLOOKUP(B9,RESULTADOS_7!D:D,RESULTADOS_7!AC:AC,0,0,1)</f>
        <v>104.6731370889444</v>
      </c>
      <c r="J9">
        <f>_xlfn.XLOOKUP(B9,RESULTADOS_7!D:D,RESULTADOS_7!G:G,0,0,1)</f>
        <v>39.64</v>
      </c>
      <c r="K9">
        <v>4.4593999999999996</v>
      </c>
      <c r="N9">
        <f>_xlfn.XLOOKUP(B9,RESULTADOS_7!D:D,RESULTADOS_7!AH:AH,0,0,1)</f>
        <v>104673.13708894439</v>
      </c>
    </row>
    <row r="10" spans="1:20" x14ac:dyDescent="0.25">
      <c r="A10" t="s">
        <v>59</v>
      </c>
      <c r="B10">
        <v>4.4701000000000004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28</v>
      </c>
      <c r="F10">
        <f>_xlfn.XLOOKUP(B10,RESULTADOS_8!D:D,RESULTADOS_8!F:F,0,0,1)</f>
        <v>19.71</v>
      </c>
      <c r="G10">
        <f>_xlfn.XLOOKUP(B10,RESULTADOS_8!D:D,RESULTADOS_8!M:M,0,0,1)</f>
        <v>0</v>
      </c>
      <c r="H10">
        <f>_xlfn.XLOOKUP(B10,RESULTADOS_8!D:D,RESULTADOS_8!AF:AF,0,0,1)</f>
        <v>7.2014452706162642E-6</v>
      </c>
      <c r="I10">
        <f>_xlfn.XLOOKUP(B10,RESULTADOS_8!D:D,RESULTADOS_8!AC:AC,0,0,1)</f>
        <v>107.4974103293729</v>
      </c>
      <c r="J10">
        <f>_xlfn.XLOOKUP(B10,RESULTADOS_8!D:D,RESULTADOS_8!G:G,0,0,1)</f>
        <v>42.24</v>
      </c>
      <c r="K10">
        <v>4.4701000000000004</v>
      </c>
      <c r="N10">
        <f>_xlfn.XLOOKUP(B10,RESULTADOS_8!D:D,RESULTADOS_8!AH:AH,0,0,1)</f>
        <v>107497.4103293729</v>
      </c>
    </row>
    <row r="11" spans="1:20" x14ac:dyDescent="0.25">
      <c r="A11" t="s">
        <v>60</v>
      </c>
      <c r="B11">
        <v>4.4901</v>
      </c>
      <c r="C11">
        <f>_xlfn.XLOOKUP(B11,RESULTADOS_9!D:D,RESULTADOS_9!B:B,0,0,1)</f>
        <v>55</v>
      </c>
      <c r="D11">
        <f>_xlfn.XLOOKUP(B11,RESULTADOS_9!D:D,RESULTADOS_9!L:L,0,0,1)</f>
        <v>5</v>
      </c>
      <c r="E11">
        <f>_xlfn.XLOOKUP(B11,RESULTADOS_9!D:D,RESULTADOS_9!I:I,0,0,1)</f>
        <v>25</v>
      </c>
      <c r="F11">
        <f>_xlfn.XLOOKUP(B11,RESULTADOS_9!D:D,RESULTADOS_9!F:F,0,0,1)</f>
        <v>19.59</v>
      </c>
      <c r="G11">
        <f>_xlfn.XLOOKUP(B11,RESULTADOS_9!D:D,RESULTADOS_9!M:M,0,0,1)</f>
        <v>1</v>
      </c>
      <c r="H11">
        <f>_xlfn.XLOOKUP(B11,RESULTADOS_9!D:D,RESULTADOS_9!AF:AF,0,0,1)</f>
        <v>7.1431335448985122E-6</v>
      </c>
      <c r="I11">
        <f>_xlfn.XLOOKUP(B11,RESULTADOS_9!D:D,RESULTADOS_9!AC:AC,0,0,1)</f>
        <v>109.6805150488042</v>
      </c>
      <c r="J11">
        <f>_xlfn.XLOOKUP(B11,RESULTADOS_9!D:D,RESULTADOS_9!G:G,0,0,1)</f>
        <v>47.02</v>
      </c>
      <c r="K11">
        <v>4.4901</v>
      </c>
      <c r="N11">
        <f>_xlfn.XLOOKUP(B11,RESULTADOS_9!D:D,RESULTADOS_9!AH:AH,0,0,1)</f>
        <v>109680.5150488042</v>
      </c>
    </row>
    <row r="12" spans="1:20" x14ac:dyDescent="0.25">
      <c r="A12" t="s">
        <v>61</v>
      </c>
      <c r="B12">
        <v>4.5019999999999998</v>
      </c>
      <c r="C12">
        <f>_xlfn.XLOOKUP(B12,RESULTADOS_10!D:D,RESULTADOS_10!B:B,0,0,1)</f>
        <v>60</v>
      </c>
      <c r="D12">
        <f>_xlfn.XLOOKUP(B12,RESULTADOS_10!D:D,RESULTADOS_10!L:L,0,0,1)</f>
        <v>6</v>
      </c>
      <c r="E12">
        <f>_xlfn.XLOOKUP(B12,RESULTADOS_10!D:D,RESULTADOS_10!I:I,0,0,1)</f>
        <v>23</v>
      </c>
      <c r="F12">
        <f>_xlfn.XLOOKUP(B12,RESULTADOS_10!D:D,RESULTADOS_10!F:F,0,0,1)</f>
        <v>19.489999999999998</v>
      </c>
      <c r="G12">
        <f>_xlfn.XLOOKUP(B12,RESULTADOS_10!D:D,RESULTADOS_10!M:M,0,0,1)</f>
        <v>1</v>
      </c>
      <c r="H12">
        <f>_xlfn.XLOOKUP(B12,RESULTADOS_10!D:D,RESULTADOS_10!AF:AF,0,0,1)</f>
        <v>7.0781637807426926E-6</v>
      </c>
      <c r="I12">
        <f>_xlfn.XLOOKUP(B12,RESULTADOS_10!D:D,RESULTADOS_10!AC:AC,0,0,1)</f>
        <v>112.23234143833319</v>
      </c>
      <c r="J12">
        <f>_xlfn.XLOOKUP(B12,RESULTADOS_10!D:D,RESULTADOS_10!G:G,0,0,1)</f>
        <v>50.85</v>
      </c>
      <c r="K12">
        <v>4.5019999999999998</v>
      </c>
      <c r="N12">
        <f>_xlfn.XLOOKUP(B12,RESULTADOS_10!D:D,RESULTADOS_10!AH:AH,0,0,1)</f>
        <v>112232.3414383332</v>
      </c>
    </row>
    <row r="13" spans="1:20" x14ac:dyDescent="0.25">
      <c r="A13" t="s">
        <v>62</v>
      </c>
      <c r="B13">
        <v>4.5057999999999998</v>
      </c>
      <c r="C13">
        <f>_xlfn.XLOOKUP(B13,RESULTADOS_11!D:D,RESULTADOS_11!B:B,0,0,1)</f>
        <v>65</v>
      </c>
      <c r="D13">
        <f>_xlfn.XLOOKUP(B13,RESULTADOS_11!D:D,RESULTADOS_11!L:L,0,0,1)</f>
        <v>6</v>
      </c>
      <c r="E13">
        <f>_xlfn.XLOOKUP(B13,RESULTADOS_11!D:D,RESULTADOS_11!I:I,0,0,1)</f>
        <v>22</v>
      </c>
      <c r="F13">
        <f>_xlfn.XLOOKUP(B13,RESULTADOS_11!D:D,RESULTADOS_11!F:F,0,0,1)</f>
        <v>19.41</v>
      </c>
      <c r="G13">
        <f>_xlfn.XLOOKUP(B13,RESULTADOS_11!D:D,RESULTADOS_11!M:M,0,0,1)</f>
        <v>7</v>
      </c>
      <c r="H13">
        <f>_xlfn.XLOOKUP(B13,RESULTADOS_11!D:D,RESULTADOS_11!AF:AF,0,0,1)</f>
        <v>7.0060515539999017E-6</v>
      </c>
      <c r="I13">
        <f>_xlfn.XLOOKUP(B13,RESULTADOS_11!D:D,RESULTADOS_11!AC:AC,0,0,1)</f>
        <v>114.6222915166596</v>
      </c>
      <c r="J13">
        <f>_xlfn.XLOOKUP(B13,RESULTADOS_11!D:D,RESULTADOS_11!G:G,0,0,1)</f>
        <v>52.95</v>
      </c>
      <c r="K13">
        <v>4.5057999999999998</v>
      </c>
      <c r="N13">
        <f>_xlfn.XLOOKUP(B13,RESULTADOS_11!D:D,RESULTADOS_11!AH:AH,0,0,1)</f>
        <v>114622.29151665961</v>
      </c>
    </row>
    <row r="14" spans="1:20" x14ac:dyDescent="0.25">
      <c r="A14" t="s">
        <v>63</v>
      </c>
      <c r="B14">
        <v>4.5160999999999998</v>
      </c>
      <c r="C14">
        <f>_xlfn.XLOOKUP(B14,RESULTADOS_12!D:D,RESULTADOS_12!B:B,0,0,1)</f>
        <v>70</v>
      </c>
      <c r="D14">
        <f>_xlfn.XLOOKUP(B14,RESULTADOS_12!D:D,RESULTADOS_12!L:L,0,0,1)</f>
        <v>7</v>
      </c>
      <c r="E14">
        <f>_xlfn.XLOOKUP(B14,RESULTADOS_12!D:D,RESULTADOS_12!I:I,0,0,1)</f>
        <v>20</v>
      </c>
      <c r="F14">
        <f>_xlfn.XLOOKUP(B14,RESULTADOS_12!D:D,RESULTADOS_12!F:F,0,0,1)</f>
        <v>19.34</v>
      </c>
      <c r="G14">
        <f>_xlfn.XLOOKUP(B14,RESULTADOS_12!D:D,RESULTADOS_12!M:M,0,0,1)</f>
        <v>2</v>
      </c>
      <c r="H14">
        <f>_xlfn.XLOOKUP(B14,RESULTADOS_12!D:D,RESULTADOS_12!AF:AF,0,0,1)</f>
        <v>6.9489110969271014E-6</v>
      </c>
      <c r="I14">
        <f>_xlfn.XLOOKUP(B14,RESULTADOS_12!D:D,RESULTADOS_12!AC:AC,0,0,1)</f>
        <v>116.6717147316006</v>
      </c>
      <c r="J14">
        <f>_xlfn.XLOOKUP(B14,RESULTADOS_12!D:D,RESULTADOS_12!G:G,0,0,1)</f>
        <v>58.01</v>
      </c>
      <c r="K14">
        <v>4.5160999999999998</v>
      </c>
      <c r="N14">
        <f>_xlfn.XLOOKUP(B14,RESULTADOS_12!D:D,RESULTADOS_12!AH:AH,0,0,1)</f>
        <v>116671.7147316006</v>
      </c>
    </row>
    <row r="15" spans="1:20" x14ac:dyDescent="0.25">
      <c r="A15" t="s">
        <v>64</v>
      </c>
      <c r="B15">
        <v>4.5128000000000004</v>
      </c>
      <c r="C15">
        <f>_xlfn.XLOOKUP(B15,RESULTADOS_13!D:D,RESULTADOS_13!B:B,0,0,1)</f>
        <v>75</v>
      </c>
      <c r="D15">
        <f>_xlfn.XLOOKUP(B15,RESULTADOS_13!D:D,RESULTADOS_13!L:L,0,0,1)</f>
        <v>8</v>
      </c>
      <c r="E15">
        <f>_xlfn.XLOOKUP(B15,RESULTADOS_13!D:D,RESULTADOS_13!I:I,0,0,1)</f>
        <v>19</v>
      </c>
      <c r="F15">
        <f>_xlfn.XLOOKUP(B15,RESULTADOS_13!D:D,RESULTADOS_13!F:F,0,0,1)</f>
        <v>19.3</v>
      </c>
      <c r="G15">
        <f>_xlfn.XLOOKUP(B15,RESULTADOS_13!D:D,RESULTADOS_13!M:M,0,0,1)</f>
        <v>1</v>
      </c>
      <c r="H15">
        <f>_xlfn.XLOOKUP(B15,RESULTADOS_13!D:D,RESULTADOS_13!AF:AF,0,0,1)</f>
        <v>6.87519913219123E-6</v>
      </c>
      <c r="I15">
        <f>_xlfn.XLOOKUP(B15,RESULTADOS_13!D:D,RESULTADOS_13!AC:AC,0,0,1)</f>
        <v>119.23916341929031</v>
      </c>
      <c r="J15">
        <f>_xlfn.XLOOKUP(B15,RESULTADOS_13!D:D,RESULTADOS_13!G:G,0,0,1)</f>
        <v>60.95</v>
      </c>
      <c r="K15">
        <v>4.5128000000000004</v>
      </c>
      <c r="N15">
        <f>_xlfn.XLOOKUP(B15,RESULTADOS_13!D:D,RESULTADOS_13!AH:AH,0,0,1)</f>
        <v>119239.1634192903</v>
      </c>
    </row>
    <row r="16" spans="1:20" x14ac:dyDescent="0.25">
      <c r="A16" t="s">
        <v>65</v>
      </c>
      <c r="B16">
        <v>4.5193000000000003</v>
      </c>
      <c r="C16">
        <f>_xlfn.XLOOKUP(B16,RESULTADOS_14!D:D,RESULTADOS_14!B:B,0,0,1)</f>
        <v>80</v>
      </c>
      <c r="D16">
        <f>_xlfn.XLOOKUP(B16,RESULTADOS_14!D:D,RESULTADOS_14!L:L,0,0,1)</f>
        <v>8</v>
      </c>
      <c r="E16">
        <f>_xlfn.XLOOKUP(B16,RESULTADOS_14!D:D,RESULTADOS_14!I:I,0,0,1)</f>
        <v>18</v>
      </c>
      <c r="F16">
        <f>_xlfn.XLOOKUP(B16,RESULTADOS_14!D:D,RESULTADOS_14!F:F,0,0,1)</f>
        <v>19.22</v>
      </c>
      <c r="G16">
        <f>_xlfn.XLOOKUP(B16,RESULTADOS_14!D:D,RESULTADOS_14!M:M,0,0,1)</f>
        <v>9</v>
      </c>
      <c r="H16">
        <f>_xlfn.XLOOKUP(B16,RESULTADOS_14!D:D,RESULTADOS_14!AF:AF,0,0,1)</f>
        <v>6.8203196365330991E-6</v>
      </c>
      <c r="I16">
        <f>_xlfn.XLOOKUP(B16,RESULTADOS_14!D:D,RESULTADOS_14!AC:AC,0,0,1)</f>
        <v>121.4933589599557</v>
      </c>
      <c r="J16">
        <f>_xlfn.XLOOKUP(B16,RESULTADOS_14!D:D,RESULTADOS_14!G:G,0,0,1)</f>
        <v>64.08</v>
      </c>
      <c r="K16">
        <v>4.5193000000000003</v>
      </c>
      <c r="N16">
        <f>_xlfn.XLOOKUP(B16,RESULTADOS_14!D:D,RESULTADOS_14!AH:AH,0,0,1)</f>
        <v>121493.3589599557</v>
      </c>
    </row>
    <row r="17" spans="1:14" x14ac:dyDescent="0.25">
      <c r="A17" t="s">
        <v>66</v>
      </c>
      <c r="B17">
        <v>4.5171000000000001</v>
      </c>
      <c r="C17">
        <f>_xlfn.XLOOKUP(B17,RESULTADOS_15!D:D,RESULTADOS_15!B:B,0,0,1)</f>
        <v>85</v>
      </c>
      <c r="D17">
        <f>_xlfn.XLOOKUP(B17,RESULTADOS_15!D:D,RESULTADOS_15!L:L,0,0,1)</f>
        <v>9</v>
      </c>
      <c r="E17">
        <f>_xlfn.XLOOKUP(B17,RESULTADOS_15!D:D,RESULTADOS_15!I:I,0,0,1)</f>
        <v>17</v>
      </c>
      <c r="F17">
        <f>_xlfn.XLOOKUP(B17,RESULTADOS_15!D:D,RESULTADOS_15!F:F,0,0,1)</f>
        <v>19.190000000000001</v>
      </c>
      <c r="G17">
        <f>_xlfn.XLOOKUP(B17,RESULTADOS_15!D:D,RESULTADOS_15!M:M,0,0,1)</f>
        <v>5</v>
      </c>
      <c r="H17">
        <f>_xlfn.XLOOKUP(B17,RESULTADOS_15!D:D,RESULTADOS_15!AF:AF,0,0,1)</f>
        <v>6.7557628803790182E-6</v>
      </c>
      <c r="I17">
        <f>_xlfn.XLOOKUP(B17,RESULTADOS_15!D:D,RESULTADOS_15!AC:AC,0,0,1)</f>
        <v>123.67932343662569</v>
      </c>
      <c r="J17">
        <f>_xlfn.XLOOKUP(B17,RESULTADOS_15!D:D,RESULTADOS_15!G:G,0,0,1)</f>
        <v>67.73</v>
      </c>
      <c r="K17">
        <v>4.5171000000000001</v>
      </c>
      <c r="N17">
        <f>_xlfn.XLOOKUP(B17,RESULTADOS_15!D:D,RESULTADOS_15!AH:AH,0,0,1)</f>
        <v>123679.32343662569</v>
      </c>
    </row>
    <row r="18" spans="1:14" x14ac:dyDescent="0.25">
      <c r="A18" t="s">
        <v>67</v>
      </c>
      <c r="B18">
        <v>4.5175000000000001</v>
      </c>
      <c r="C18">
        <f>_xlfn.XLOOKUP(B18,RESULTADOS_16!D:D,RESULTADOS_16!B:B,0,0,1)</f>
        <v>90</v>
      </c>
      <c r="D18">
        <f>_xlfn.XLOOKUP(B18,RESULTADOS_16!D:D,RESULTADOS_16!L:L,0,0,1)</f>
        <v>10</v>
      </c>
      <c r="E18">
        <f>_xlfn.XLOOKUP(B18,RESULTADOS_16!D:D,RESULTADOS_16!I:I,0,0,1)</f>
        <v>16</v>
      </c>
      <c r="F18">
        <f>_xlfn.XLOOKUP(B18,RESULTADOS_16!D:D,RESULTADOS_16!F:F,0,0,1)</f>
        <v>19.149999999999999</v>
      </c>
      <c r="G18">
        <f>_xlfn.XLOOKUP(B18,RESULTADOS_16!D:D,RESULTADOS_16!M:M,0,0,1)</f>
        <v>2</v>
      </c>
      <c r="H18">
        <f>_xlfn.XLOOKUP(B18,RESULTADOS_16!D:D,RESULTADOS_16!AF:AF,0,0,1)</f>
        <v>6.6982676918494348E-6</v>
      </c>
      <c r="I18">
        <f>_xlfn.XLOOKUP(B18,RESULTADOS_16!D:D,RESULTADOS_16!AC:AC,0,0,1)</f>
        <v>125.8852725455224</v>
      </c>
      <c r="J18">
        <f>_xlfn.XLOOKUP(B18,RESULTADOS_16!D:D,RESULTADOS_16!G:G,0,0,1)</f>
        <v>71.8</v>
      </c>
      <c r="K18">
        <v>4.5175000000000001</v>
      </c>
      <c r="N18">
        <f>_xlfn.XLOOKUP(B18,RESULTADOS_16!D:D,RESULTADOS_16!AH:AH,0,0,1)</f>
        <v>125885.2725455224</v>
      </c>
    </row>
    <row r="19" spans="1:14" x14ac:dyDescent="0.25">
      <c r="A19" t="s">
        <v>68</v>
      </c>
      <c r="B19">
        <v>4.5198999999999998</v>
      </c>
      <c r="C19">
        <f>_xlfn.XLOOKUP(B19,RESULTADOS_17!D:D,RESULTADOS_17!B:B,0,0,1)</f>
        <v>95</v>
      </c>
      <c r="D19">
        <f>_xlfn.XLOOKUP(B19,RESULTADOS_17!D:D,RESULTADOS_17!L:L,0,0,1)</f>
        <v>12</v>
      </c>
      <c r="E19">
        <f>_xlfn.XLOOKUP(B19,RESULTADOS_17!D:D,RESULTADOS_17!I:I,0,0,1)</f>
        <v>15</v>
      </c>
      <c r="F19">
        <f>_xlfn.XLOOKUP(B19,RESULTADOS_17!D:D,RESULTADOS_17!F:F,0,0,1)</f>
        <v>19.100000000000001</v>
      </c>
      <c r="G19">
        <f>_xlfn.XLOOKUP(B19,RESULTADOS_17!D:D,RESULTADOS_17!M:M,0,0,1)</f>
        <v>0</v>
      </c>
      <c r="H19">
        <f>_xlfn.XLOOKUP(B19,RESULTADOS_17!D:D,RESULTADOS_17!AF:AF,0,0,1)</f>
        <v>6.6465415542713669E-6</v>
      </c>
      <c r="I19">
        <f>_xlfn.XLOOKUP(B19,RESULTADOS_17!D:D,RESULTADOS_17!AC:AC,0,0,1)</f>
        <v>128.28893163547471</v>
      </c>
      <c r="J19">
        <f>_xlfn.XLOOKUP(B19,RESULTADOS_17!D:D,RESULTADOS_17!G:G,0,0,1)</f>
        <v>76.39</v>
      </c>
      <c r="K19">
        <v>4.5198999999999998</v>
      </c>
      <c r="N19">
        <f>_xlfn.XLOOKUP(B19,RESULTADOS_17!D:D,RESULTADOS_17!AH:AH,0,0,1)</f>
        <v>128288.9316354746</v>
      </c>
    </row>
    <row r="20" spans="1:14" x14ac:dyDescent="0.25">
      <c r="A20" t="s">
        <v>69</v>
      </c>
      <c r="B20">
        <v>4.5052000000000003</v>
      </c>
      <c r="C20">
        <f>_xlfn.XLOOKUP(B20,RESULTADOS_18!D:D,RESULTADOS_18!B:B,0,0,1)</f>
        <v>100</v>
      </c>
      <c r="D20">
        <f>_xlfn.XLOOKUP(B20,RESULTADOS_18!D:D,RESULTADOS_18!L:L,0,0,1)</f>
        <v>11</v>
      </c>
      <c r="E20">
        <f>_xlfn.XLOOKUP(B20,RESULTADOS_18!D:D,RESULTADOS_18!I:I,0,0,1)</f>
        <v>15</v>
      </c>
      <c r="F20">
        <f>_xlfn.XLOOKUP(B20,RESULTADOS_18!D:D,RESULTADOS_18!F:F,0,0,1)</f>
        <v>19.100000000000001</v>
      </c>
      <c r="G20">
        <f>_xlfn.XLOOKUP(B20,RESULTADOS_18!D:D,RESULTADOS_18!M:M,0,0,1)</f>
        <v>8</v>
      </c>
      <c r="H20">
        <f>_xlfn.XLOOKUP(B20,RESULTADOS_18!D:D,RESULTADOS_18!AF:AF,0,0,1)</f>
        <v>6.5723852279729993E-6</v>
      </c>
      <c r="I20">
        <f>_xlfn.XLOOKUP(B20,RESULTADOS_18!D:D,RESULTADOS_18!AC:AC,0,0,1)</f>
        <v>131.09007939760181</v>
      </c>
      <c r="J20">
        <f>_xlfn.XLOOKUP(B20,RESULTADOS_18!D:D,RESULTADOS_18!G:G,0,0,1)</f>
        <v>76.39</v>
      </c>
      <c r="K20">
        <v>4.5052000000000003</v>
      </c>
      <c r="N20">
        <f>_xlfn.XLOOKUP(B20,RESULTADOS_18!D:D,RESULTADOS_18!AH:AH,0,0,1)</f>
        <v>131090.0793976018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2.7061999999999999</v>
      </c>
      <c r="E2">
        <v>36.950000000000003</v>
      </c>
      <c r="F2">
        <v>29.17</v>
      </c>
      <c r="G2">
        <v>7.92</v>
      </c>
      <c r="H2">
        <v>0.14000000000000001</v>
      </c>
      <c r="I2">
        <v>221</v>
      </c>
      <c r="J2">
        <v>124.63</v>
      </c>
      <c r="K2">
        <v>45</v>
      </c>
      <c r="L2">
        <v>1</v>
      </c>
      <c r="M2">
        <v>219</v>
      </c>
      <c r="N2">
        <v>18.64</v>
      </c>
      <c r="O2">
        <v>15605.44</v>
      </c>
      <c r="P2">
        <v>300.77999999999997</v>
      </c>
      <c r="Q2">
        <v>1304.8699999999999</v>
      </c>
      <c r="R2">
        <v>470.28</v>
      </c>
      <c r="S2">
        <v>85.32</v>
      </c>
      <c r="T2">
        <v>180989.8</v>
      </c>
      <c r="U2">
        <v>0.18</v>
      </c>
      <c r="V2">
        <v>0.48</v>
      </c>
      <c r="W2">
        <v>4.38</v>
      </c>
      <c r="X2">
        <v>10.71</v>
      </c>
      <c r="Y2">
        <v>2</v>
      </c>
      <c r="Z2">
        <v>10</v>
      </c>
      <c r="AA2">
        <v>206.18928223441151</v>
      </c>
      <c r="AB2">
        <v>282.11727238213001</v>
      </c>
      <c r="AC2">
        <v>255.192395860141</v>
      </c>
      <c r="AD2">
        <v>206189.28223441151</v>
      </c>
      <c r="AE2">
        <v>282117.27238212997</v>
      </c>
      <c r="AF2">
        <v>4.2547594010319576E-6</v>
      </c>
      <c r="AG2">
        <v>8</v>
      </c>
      <c r="AH2">
        <v>255192.395860141</v>
      </c>
    </row>
    <row r="3" spans="1:34" x14ac:dyDescent="0.25">
      <c r="A3">
        <v>1</v>
      </c>
      <c r="B3">
        <v>60</v>
      </c>
      <c r="C3" t="s">
        <v>34</v>
      </c>
      <c r="D3">
        <v>3.802</v>
      </c>
      <c r="E3">
        <v>26.3</v>
      </c>
      <c r="F3">
        <v>22.13</v>
      </c>
      <c r="G3">
        <v>16.59</v>
      </c>
      <c r="H3">
        <v>0.28000000000000003</v>
      </c>
      <c r="I3">
        <v>80</v>
      </c>
      <c r="J3">
        <v>125.95</v>
      </c>
      <c r="K3">
        <v>45</v>
      </c>
      <c r="L3">
        <v>2</v>
      </c>
      <c r="M3">
        <v>78</v>
      </c>
      <c r="N3">
        <v>18.95</v>
      </c>
      <c r="O3">
        <v>15767.7</v>
      </c>
      <c r="P3">
        <v>218.75</v>
      </c>
      <c r="Q3">
        <v>1304.52</v>
      </c>
      <c r="R3">
        <v>231.26</v>
      </c>
      <c r="S3">
        <v>85.32</v>
      </c>
      <c r="T3">
        <v>62184.79</v>
      </c>
      <c r="U3">
        <v>0.37</v>
      </c>
      <c r="V3">
        <v>0.63</v>
      </c>
      <c r="W3">
        <v>4.1399999999999997</v>
      </c>
      <c r="X3">
        <v>3.67</v>
      </c>
      <c r="Y3">
        <v>2</v>
      </c>
      <c r="Z3">
        <v>10</v>
      </c>
      <c r="AA3">
        <v>123.715408028073</v>
      </c>
      <c r="AB3">
        <v>169.27287920253599</v>
      </c>
      <c r="AC3">
        <v>153.117713187471</v>
      </c>
      <c r="AD3">
        <v>123715.408028073</v>
      </c>
      <c r="AE3">
        <v>169272.87920253599</v>
      </c>
      <c r="AF3">
        <v>5.9776052186547584E-6</v>
      </c>
      <c r="AG3">
        <v>6</v>
      </c>
      <c r="AH3">
        <v>153117.713187471</v>
      </c>
    </row>
    <row r="4" spans="1:34" x14ac:dyDescent="0.25">
      <c r="A4">
        <v>2</v>
      </c>
      <c r="B4">
        <v>60</v>
      </c>
      <c r="C4" t="s">
        <v>34</v>
      </c>
      <c r="D4">
        <v>4.1657999999999999</v>
      </c>
      <c r="E4">
        <v>24.01</v>
      </c>
      <c r="F4">
        <v>20.65</v>
      </c>
      <c r="G4">
        <v>25.81</v>
      </c>
      <c r="H4">
        <v>0.42</v>
      </c>
      <c r="I4">
        <v>48</v>
      </c>
      <c r="J4">
        <v>127.27</v>
      </c>
      <c r="K4">
        <v>45</v>
      </c>
      <c r="L4">
        <v>3</v>
      </c>
      <c r="M4">
        <v>46</v>
      </c>
      <c r="N4">
        <v>19.27</v>
      </c>
      <c r="O4">
        <v>15930.42</v>
      </c>
      <c r="P4">
        <v>194.42</v>
      </c>
      <c r="Q4">
        <v>1304.6099999999999</v>
      </c>
      <c r="R4">
        <v>181.13</v>
      </c>
      <c r="S4">
        <v>85.32</v>
      </c>
      <c r="T4">
        <v>37277.99</v>
      </c>
      <c r="U4">
        <v>0.47</v>
      </c>
      <c r="V4">
        <v>0.68</v>
      </c>
      <c r="W4">
        <v>4.09</v>
      </c>
      <c r="X4">
        <v>2.19</v>
      </c>
      <c r="Y4">
        <v>2</v>
      </c>
      <c r="Z4">
        <v>10</v>
      </c>
      <c r="AA4">
        <v>110.8948915739157</v>
      </c>
      <c r="AB4">
        <v>151.73128298869901</v>
      </c>
      <c r="AC4">
        <v>137.25026229649211</v>
      </c>
      <c r="AD4">
        <v>110894.89157391569</v>
      </c>
      <c r="AE4">
        <v>151731.28298869901</v>
      </c>
      <c r="AF4">
        <v>6.5495812256370314E-6</v>
      </c>
      <c r="AG4">
        <v>6</v>
      </c>
      <c r="AH4">
        <v>137250.26229649209</v>
      </c>
    </row>
    <row r="5" spans="1:34" x14ac:dyDescent="0.25">
      <c r="A5">
        <v>3</v>
      </c>
      <c r="B5">
        <v>60</v>
      </c>
      <c r="C5" t="s">
        <v>34</v>
      </c>
      <c r="D5">
        <v>4.3676000000000004</v>
      </c>
      <c r="E5">
        <v>22.9</v>
      </c>
      <c r="F5">
        <v>19.920000000000002</v>
      </c>
      <c r="G5">
        <v>36.22</v>
      </c>
      <c r="H5">
        <v>0.55000000000000004</v>
      </c>
      <c r="I5">
        <v>33</v>
      </c>
      <c r="J5">
        <v>128.59</v>
      </c>
      <c r="K5">
        <v>45</v>
      </c>
      <c r="L5">
        <v>4</v>
      </c>
      <c r="M5">
        <v>31</v>
      </c>
      <c r="N5">
        <v>19.59</v>
      </c>
      <c r="O5">
        <v>16093.6</v>
      </c>
      <c r="P5">
        <v>177.29</v>
      </c>
      <c r="Q5">
        <v>1304.32</v>
      </c>
      <c r="R5">
        <v>156.44</v>
      </c>
      <c r="S5">
        <v>85.32</v>
      </c>
      <c r="T5">
        <v>25010.63</v>
      </c>
      <c r="U5">
        <v>0.55000000000000004</v>
      </c>
      <c r="V5">
        <v>0.7</v>
      </c>
      <c r="W5">
        <v>4.07</v>
      </c>
      <c r="X5">
        <v>1.47</v>
      </c>
      <c r="Y5">
        <v>2</v>
      </c>
      <c r="Z5">
        <v>10</v>
      </c>
      <c r="AA5">
        <v>95.809439790497436</v>
      </c>
      <c r="AB5">
        <v>131.09070233547399</v>
      </c>
      <c r="AC5">
        <v>118.57958969156751</v>
      </c>
      <c r="AD5">
        <v>95809.439790497432</v>
      </c>
      <c r="AE5">
        <v>131090.70233547399</v>
      </c>
      <c r="AF5">
        <v>6.8668565368218102E-6</v>
      </c>
      <c r="AG5">
        <v>5</v>
      </c>
      <c r="AH5">
        <v>118579.5896915675</v>
      </c>
    </row>
    <row r="6" spans="1:34" x14ac:dyDescent="0.25">
      <c r="A6">
        <v>4</v>
      </c>
      <c r="B6">
        <v>60</v>
      </c>
      <c r="C6" t="s">
        <v>34</v>
      </c>
      <c r="D6">
        <v>4.4772999999999996</v>
      </c>
      <c r="E6">
        <v>22.34</v>
      </c>
      <c r="F6">
        <v>19.559999999999999</v>
      </c>
      <c r="G6">
        <v>46.95</v>
      </c>
      <c r="H6">
        <v>0.68</v>
      </c>
      <c r="I6">
        <v>25</v>
      </c>
      <c r="J6">
        <v>129.91999999999999</v>
      </c>
      <c r="K6">
        <v>45</v>
      </c>
      <c r="L6">
        <v>5</v>
      </c>
      <c r="M6">
        <v>16</v>
      </c>
      <c r="N6">
        <v>19.920000000000002</v>
      </c>
      <c r="O6">
        <v>16257.24</v>
      </c>
      <c r="P6">
        <v>163.09</v>
      </c>
      <c r="Q6">
        <v>1304.3599999999999</v>
      </c>
      <c r="R6">
        <v>144.34</v>
      </c>
      <c r="S6">
        <v>85.32</v>
      </c>
      <c r="T6">
        <v>18998.189999999999</v>
      </c>
      <c r="U6">
        <v>0.59</v>
      </c>
      <c r="V6">
        <v>0.72</v>
      </c>
      <c r="W6">
        <v>4.0599999999999996</v>
      </c>
      <c r="X6">
        <v>1.1100000000000001</v>
      </c>
      <c r="Y6">
        <v>2</v>
      </c>
      <c r="Z6">
        <v>10</v>
      </c>
      <c r="AA6">
        <v>91.434282554244007</v>
      </c>
      <c r="AB6">
        <v>125.1044191865204</v>
      </c>
      <c r="AC6">
        <v>113.1646290045469</v>
      </c>
      <c r="AD6">
        <v>91434.282554244011</v>
      </c>
      <c r="AE6">
        <v>125104.4191865204</v>
      </c>
      <c r="AF6">
        <v>7.0393297857661604E-6</v>
      </c>
      <c r="AG6">
        <v>5</v>
      </c>
      <c r="AH6">
        <v>113164.62900454691</v>
      </c>
    </row>
    <row r="7" spans="1:34" x14ac:dyDescent="0.25">
      <c r="A7">
        <v>5</v>
      </c>
      <c r="B7">
        <v>60</v>
      </c>
      <c r="C7" t="s">
        <v>34</v>
      </c>
      <c r="D7">
        <v>4.5019999999999998</v>
      </c>
      <c r="E7">
        <v>22.21</v>
      </c>
      <c r="F7">
        <v>19.489999999999998</v>
      </c>
      <c r="G7">
        <v>50.85</v>
      </c>
      <c r="H7">
        <v>0.81</v>
      </c>
      <c r="I7">
        <v>23</v>
      </c>
      <c r="J7">
        <v>131.25</v>
      </c>
      <c r="K7">
        <v>45</v>
      </c>
      <c r="L7">
        <v>6</v>
      </c>
      <c r="M7">
        <v>1</v>
      </c>
      <c r="N7">
        <v>20.25</v>
      </c>
      <c r="O7">
        <v>16421.36</v>
      </c>
      <c r="P7">
        <v>160.88999999999999</v>
      </c>
      <c r="Q7">
        <v>1304.3900000000001</v>
      </c>
      <c r="R7">
        <v>141.25</v>
      </c>
      <c r="S7">
        <v>85.32</v>
      </c>
      <c r="T7">
        <v>17465.96</v>
      </c>
      <c r="U7">
        <v>0.6</v>
      </c>
      <c r="V7">
        <v>0.72</v>
      </c>
      <c r="W7">
        <v>4.07</v>
      </c>
      <c r="X7">
        <v>1.04</v>
      </c>
      <c r="Y7">
        <v>2</v>
      </c>
      <c r="Z7">
        <v>10</v>
      </c>
      <c r="AA7">
        <v>90.681016754666544</v>
      </c>
      <c r="AB7">
        <v>124.0737676877973</v>
      </c>
      <c r="AC7">
        <v>112.23234143833319</v>
      </c>
      <c r="AD7">
        <v>90681.016754666547</v>
      </c>
      <c r="AE7">
        <v>124073.7676877973</v>
      </c>
      <c r="AF7">
        <v>7.0781637807426926E-6</v>
      </c>
      <c r="AG7">
        <v>5</v>
      </c>
      <c r="AH7">
        <v>112232.3414383332</v>
      </c>
    </row>
    <row r="8" spans="1:34" x14ac:dyDescent="0.25">
      <c r="A8">
        <v>6</v>
      </c>
      <c r="B8">
        <v>60</v>
      </c>
      <c r="C8" t="s">
        <v>34</v>
      </c>
      <c r="D8">
        <v>4.5019999999999998</v>
      </c>
      <c r="E8">
        <v>22.21</v>
      </c>
      <c r="F8">
        <v>19.489999999999998</v>
      </c>
      <c r="G8">
        <v>50.85</v>
      </c>
      <c r="H8">
        <v>0.93</v>
      </c>
      <c r="I8">
        <v>23</v>
      </c>
      <c r="J8">
        <v>132.58000000000001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162.41</v>
      </c>
      <c r="Q8">
        <v>1304.3900000000001</v>
      </c>
      <c r="R8">
        <v>141.22</v>
      </c>
      <c r="S8">
        <v>85.32</v>
      </c>
      <c r="T8">
        <v>17450.099999999999</v>
      </c>
      <c r="U8">
        <v>0.6</v>
      </c>
      <c r="V8">
        <v>0.72</v>
      </c>
      <c r="W8">
        <v>4.07</v>
      </c>
      <c r="X8">
        <v>1.04</v>
      </c>
      <c r="Y8">
        <v>2</v>
      </c>
      <c r="Z8">
        <v>10</v>
      </c>
      <c r="AA8">
        <v>90.974993725675944</v>
      </c>
      <c r="AB8">
        <v>124.4759999488808</v>
      </c>
      <c r="AC8">
        <v>112.5961852169555</v>
      </c>
      <c r="AD8">
        <v>90974.993725675944</v>
      </c>
      <c r="AE8">
        <v>124475.9999488808</v>
      </c>
      <c r="AF8">
        <v>7.0781637807426926E-6</v>
      </c>
      <c r="AG8">
        <v>5</v>
      </c>
      <c r="AH8">
        <v>112596.18521695551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2.2088000000000001</v>
      </c>
      <c r="E2">
        <v>45.27</v>
      </c>
      <c r="F2">
        <v>33.31</v>
      </c>
      <c r="G2">
        <v>6.69</v>
      </c>
      <c r="H2">
        <v>0.11</v>
      </c>
      <c r="I2">
        <v>299</v>
      </c>
      <c r="J2">
        <v>159.12</v>
      </c>
      <c r="K2">
        <v>50.28</v>
      </c>
      <c r="L2">
        <v>1</v>
      </c>
      <c r="M2">
        <v>297</v>
      </c>
      <c r="N2">
        <v>27.84</v>
      </c>
      <c r="O2">
        <v>19859.16</v>
      </c>
      <c r="P2">
        <v>406.32</v>
      </c>
      <c r="Q2">
        <v>1305.5999999999999</v>
      </c>
      <c r="R2">
        <v>610.89</v>
      </c>
      <c r="S2">
        <v>85.32</v>
      </c>
      <c r="T2">
        <v>250906.14</v>
      </c>
      <c r="U2">
        <v>0.14000000000000001</v>
      </c>
      <c r="V2">
        <v>0.42</v>
      </c>
      <c r="W2">
        <v>4.5199999999999996</v>
      </c>
      <c r="X2">
        <v>14.84</v>
      </c>
      <c r="Y2">
        <v>2</v>
      </c>
      <c r="Z2">
        <v>10</v>
      </c>
      <c r="AA2">
        <v>312.55853090283131</v>
      </c>
      <c r="AB2">
        <v>427.65637109045161</v>
      </c>
      <c r="AC2">
        <v>386.84144725306459</v>
      </c>
      <c r="AD2">
        <v>312558.53090283117</v>
      </c>
      <c r="AE2">
        <v>427656.3710904516</v>
      </c>
      <c r="AF2">
        <v>3.333419337767864E-6</v>
      </c>
      <c r="AG2">
        <v>10</v>
      </c>
      <c r="AH2">
        <v>386841.44725306472</v>
      </c>
    </row>
    <row r="3" spans="1:34" x14ac:dyDescent="0.25">
      <c r="A3">
        <v>1</v>
      </c>
      <c r="B3">
        <v>80</v>
      </c>
      <c r="C3" t="s">
        <v>34</v>
      </c>
      <c r="D3">
        <v>3.4798</v>
      </c>
      <c r="E3">
        <v>28.74</v>
      </c>
      <c r="F3">
        <v>23.16</v>
      </c>
      <c r="G3">
        <v>13.76</v>
      </c>
      <c r="H3">
        <v>0.22</v>
      </c>
      <c r="I3">
        <v>101</v>
      </c>
      <c r="J3">
        <v>160.54</v>
      </c>
      <c r="K3">
        <v>50.28</v>
      </c>
      <c r="L3">
        <v>2</v>
      </c>
      <c r="M3">
        <v>99</v>
      </c>
      <c r="N3">
        <v>28.26</v>
      </c>
      <c r="O3">
        <v>20034.400000000001</v>
      </c>
      <c r="P3">
        <v>275.36</v>
      </c>
      <c r="Q3">
        <v>1304.8599999999999</v>
      </c>
      <c r="R3">
        <v>266.64999999999998</v>
      </c>
      <c r="S3">
        <v>85.32</v>
      </c>
      <c r="T3">
        <v>79776.09</v>
      </c>
      <c r="U3">
        <v>0.32</v>
      </c>
      <c r="V3">
        <v>0.61</v>
      </c>
      <c r="W3">
        <v>4.17</v>
      </c>
      <c r="X3">
        <v>4.7</v>
      </c>
      <c r="Y3">
        <v>2</v>
      </c>
      <c r="Z3">
        <v>10</v>
      </c>
      <c r="AA3">
        <v>150.46120835010061</v>
      </c>
      <c r="AB3">
        <v>205.86766314454991</v>
      </c>
      <c r="AC3">
        <v>186.2199423111727</v>
      </c>
      <c r="AD3">
        <v>150461.20835010061</v>
      </c>
      <c r="AE3">
        <v>205867.66314454991</v>
      </c>
      <c r="AF3">
        <v>5.2515540617369669E-6</v>
      </c>
      <c r="AG3">
        <v>6</v>
      </c>
      <c r="AH3">
        <v>186219.94231117269</v>
      </c>
    </row>
    <row r="4" spans="1:34" x14ac:dyDescent="0.25">
      <c r="A4">
        <v>2</v>
      </c>
      <c r="B4">
        <v>80</v>
      </c>
      <c r="C4" t="s">
        <v>34</v>
      </c>
      <c r="D4">
        <v>3.9287999999999998</v>
      </c>
      <c r="E4">
        <v>25.45</v>
      </c>
      <c r="F4">
        <v>21.2</v>
      </c>
      <c r="G4">
        <v>21.2</v>
      </c>
      <c r="H4">
        <v>0.33</v>
      </c>
      <c r="I4">
        <v>60</v>
      </c>
      <c r="J4">
        <v>161.97</v>
      </c>
      <c r="K4">
        <v>50.28</v>
      </c>
      <c r="L4">
        <v>3</v>
      </c>
      <c r="M4">
        <v>58</v>
      </c>
      <c r="N4">
        <v>28.69</v>
      </c>
      <c r="O4">
        <v>20210.21</v>
      </c>
      <c r="P4">
        <v>245.13</v>
      </c>
      <c r="Q4">
        <v>1304.3599999999999</v>
      </c>
      <c r="R4">
        <v>199.31</v>
      </c>
      <c r="S4">
        <v>85.32</v>
      </c>
      <c r="T4">
        <v>46310.77</v>
      </c>
      <c r="U4">
        <v>0.43</v>
      </c>
      <c r="V4">
        <v>0.66</v>
      </c>
      <c r="W4">
        <v>4.12</v>
      </c>
      <c r="X4">
        <v>2.74</v>
      </c>
      <c r="Y4">
        <v>2</v>
      </c>
      <c r="Z4">
        <v>10</v>
      </c>
      <c r="AA4">
        <v>130.38359060965149</v>
      </c>
      <c r="AB4">
        <v>178.3965807901005</v>
      </c>
      <c r="AC4">
        <v>161.37066150071689</v>
      </c>
      <c r="AD4">
        <v>130383.5906096515</v>
      </c>
      <c r="AE4">
        <v>178396.5807901005</v>
      </c>
      <c r="AF4">
        <v>5.9291642041934006E-6</v>
      </c>
      <c r="AG4">
        <v>6</v>
      </c>
      <c r="AH4">
        <v>161370.6615007169</v>
      </c>
    </row>
    <row r="5" spans="1:34" x14ac:dyDescent="0.25">
      <c r="A5">
        <v>3</v>
      </c>
      <c r="B5">
        <v>80</v>
      </c>
      <c r="C5" t="s">
        <v>34</v>
      </c>
      <c r="D5">
        <v>4.1592000000000002</v>
      </c>
      <c r="E5">
        <v>24.04</v>
      </c>
      <c r="F5">
        <v>20.37</v>
      </c>
      <c r="G5">
        <v>29.09</v>
      </c>
      <c r="H5">
        <v>0.43</v>
      </c>
      <c r="I5">
        <v>42</v>
      </c>
      <c r="J5">
        <v>163.4</v>
      </c>
      <c r="K5">
        <v>50.28</v>
      </c>
      <c r="L5">
        <v>4</v>
      </c>
      <c r="M5">
        <v>40</v>
      </c>
      <c r="N5">
        <v>29.12</v>
      </c>
      <c r="O5">
        <v>20386.62</v>
      </c>
      <c r="P5">
        <v>228.21</v>
      </c>
      <c r="Q5">
        <v>1304.3</v>
      </c>
      <c r="R5">
        <v>171.75</v>
      </c>
      <c r="S5">
        <v>85.32</v>
      </c>
      <c r="T5">
        <v>32619.27</v>
      </c>
      <c r="U5">
        <v>0.5</v>
      </c>
      <c r="V5">
        <v>0.69</v>
      </c>
      <c r="W5">
        <v>4.08</v>
      </c>
      <c r="X5">
        <v>1.91</v>
      </c>
      <c r="Y5">
        <v>2</v>
      </c>
      <c r="Z5">
        <v>10</v>
      </c>
      <c r="AA5">
        <v>121.6538186058756</v>
      </c>
      <c r="AB5">
        <v>166.45212160418069</v>
      </c>
      <c r="AC5">
        <v>150.5661647353437</v>
      </c>
      <c r="AD5">
        <v>121653.8186058756</v>
      </c>
      <c r="AE5">
        <v>166452.12160418069</v>
      </c>
      <c r="AF5">
        <v>6.2768732839750549E-6</v>
      </c>
      <c r="AG5">
        <v>6</v>
      </c>
      <c r="AH5">
        <v>150566.16473534369</v>
      </c>
    </row>
    <row r="6" spans="1:34" x14ac:dyDescent="0.25">
      <c r="A6">
        <v>4</v>
      </c>
      <c r="B6">
        <v>80</v>
      </c>
      <c r="C6" t="s">
        <v>34</v>
      </c>
      <c r="D6">
        <v>4.3041</v>
      </c>
      <c r="E6">
        <v>23.23</v>
      </c>
      <c r="F6">
        <v>19.88</v>
      </c>
      <c r="G6">
        <v>37.270000000000003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30</v>
      </c>
      <c r="N6">
        <v>29.55</v>
      </c>
      <c r="O6">
        <v>20563.61</v>
      </c>
      <c r="P6">
        <v>215.21</v>
      </c>
      <c r="Q6">
        <v>1304.29</v>
      </c>
      <c r="R6">
        <v>155.16</v>
      </c>
      <c r="S6">
        <v>85.32</v>
      </c>
      <c r="T6">
        <v>24374.53</v>
      </c>
      <c r="U6">
        <v>0.55000000000000004</v>
      </c>
      <c r="V6">
        <v>0.71</v>
      </c>
      <c r="W6">
        <v>4.0599999999999996</v>
      </c>
      <c r="X6">
        <v>1.42</v>
      </c>
      <c r="Y6">
        <v>2</v>
      </c>
      <c r="Z6">
        <v>10</v>
      </c>
      <c r="AA6">
        <v>107.6950255464734</v>
      </c>
      <c r="AB6">
        <v>147.35308512182871</v>
      </c>
      <c r="AC6">
        <v>133.28991348919519</v>
      </c>
      <c r="AD6">
        <v>107695.02554647339</v>
      </c>
      <c r="AE6">
        <v>147353.08512182871</v>
      </c>
      <c r="AF6">
        <v>6.4955496974314846E-6</v>
      </c>
      <c r="AG6">
        <v>5</v>
      </c>
      <c r="AH6">
        <v>133289.9134891952</v>
      </c>
    </row>
    <row r="7" spans="1:34" x14ac:dyDescent="0.25">
      <c r="A7">
        <v>5</v>
      </c>
      <c r="B7">
        <v>80</v>
      </c>
      <c r="C7" t="s">
        <v>34</v>
      </c>
      <c r="D7">
        <v>4.3906999999999998</v>
      </c>
      <c r="E7">
        <v>22.78</v>
      </c>
      <c r="F7">
        <v>19.61</v>
      </c>
      <c r="G7">
        <v>45.26</v>
      </c>
      <c r="H7">
        <v>0.64</v>
      </c>
      <c r="I7">
        <v>26</v>
      </c>
      <c r="J7">
        <v>166.27</v>
      </c>
      <c r="K7">
        <v>50.28</v>
      </c>
      <c r="L7">
        <v>6</v>
      </c>
      <c r="M7">
        <v>24</v>
      </c>
      <c r="N7">
        <v>29.99</v>
      </c>
      <c r="O7">
        <v>20741.2</v>
      </c>
      <c r="P7">
        <v>204.08</v>
      </c>
      <c r="Q7">
        <v>1304.3399999999999</v>
      </c>
      <c r="R7">
        <v>146.49</v>
      </c>
      <c r="S7">
        <v>85.32</v>
      </c>
      <c r="T7">
        <v>20069.84</v>
      </c>
      <c r="U7">
        <v>0.57999999999999996</v>
      </c>
      <c r="V7">
        <v>0.72</v>
      </c>
      <c r="W7">
        <v>4.04</v>
      </c>
      <c r="X7">
        <v>1.1599999999999999</v>
      </c>
      <c r="Y7">
        <v>2</v>
      </c>
      <c r="Z7">
        <v>10</v>
      </c>
      <c r="AA7">
        <v>103.9623605346399</v>
      </c>
      <c r="AB7">
        <v>142.24588817908241</v>
      </c>
      <c r="AC7">
        <v>128.6701402546671</v>
      </c>
      <c r="AD7">
        <v>103962.3605346399</v>
      </c>
      <c r="AE7">
        <v>142245.88817908239</v>
      </c>
      <c r="AF7">
        <v>6.6262424331480261E-6</v>
      </c>
      <c r="AG7">
        <v>5</v>
      </c>
      <c r="AH7">
        <v>128670.1402546671</v>
      </c>
    </row>
    <row r="8" spans="1:34" x14ac:dyDescent="0.25">
      <c r="A8">
        <v>6</v>
      </c>
      <c r="B8">
        <v>80</v>
      </c>
      <c r="C8" t="s">
        <v>34</v>
      </c>
      <c r="D8">
        <v>4.4664999999999999</v>
      </c>
      <c r="E8">
        <v>22.39</v>
      </c>
      <c r="F8">
        <v>19.39</v>
      </c>
      <c r="G8">
        <v>55.39</v>
      </c>
      <c r="H8">
        <v>0.74</v>
      </c>
      <c r="I8">
        <v>21</v>
      </c>
      <c r="J8">
        <v>167.72</v>
      </c>
      <c r="K8">
        <v>50.28</v>
      </c>
      <c r="L8">
        <v>7</v>
      </c>
      <c r="M8">
        <v>19</v>
      </c>
      <c r="N8">
        <v>30.44</v>
      </c>
      <c r="O8">
        <v>20919.39</v>
      </c>
      <c r="P8">
        <v>192.88</v>
      </c>
      <c r="Q8">
        <v>1304.3800000000001</v>
      </c>
      <c r="R8">
        <v>138.66</v>
      </c>
      <c r="S8">
        <v>85.32</v>
      </c>
      <c r="T8">
        <v>16177.24</v>
      </c>
      <c r="U8">
        <v>0.62</v>
      </c>
      <c r="V8">
        <v>0.72</v>
      </c>
      <c r="W8">
        <v>4.04</v>
      </c>
      <c r="X8">
        <v>0.93</v>
      </c>
      <c r="Y8">
        <v>2</v>
      </c>
      <c r="Z8">
        <v>10</v>
      </c>
      <c r="AA8">
        <v>100.5457335791203</v>
      </c>
      <c r="AB8">
        <v>137.5711084475995</v>
      </c>
      <c r="AC8">
        <v>124.44151493966091</v>
      </c>
      <c r="AD8">
        <v>100545.73357912029</v>
      </c>
      <c r="AE8">
        <v>137571.10844759949</v>
      </c>
      <c r="AF8">
        <v>6.7406363057498031E-6</v>
      </c>
      <c r="AG8">
        <v>5</v>
      </c>
      <c r="AH8">
        <v>124441.5149396609</v>
      </c>
    </row>
    <row r="9" spans="1:34" x14ac:dyDescent="0.25">
      <c r="A9">
        <v>7</v>
      </c>
      <c r="B9">
        <v>80</v>
      </c>
      <c r="C9" t="s">
        <v>34</v>
      </c>
      <c r="D9">
        <v>4.5193000000000003</v>
      </c>
      <c r="E9">
        <v>22.13</v>
      </c>
      <c r="F9">
        <v>19.22</v>
      </c>
      <c r="G9">
        <v>64.08</v>
      </c>
      <c r="H9">
        <v>0.84</v>
      </c>
      <c r="I9">
        <v>18</v>
      </c>
      <c r="J9">
        <v>169.17</v>
      </c>
      <c r="K9">
        <v>50.28</v>
      </c>
      <c r="L9">
        <v>8</v>
      </c>
      <c r="M9">
        <v>9</v>
      </c>
      <c r="N9">
        <v>30.89</v>
      </c>
      <c r="O9">
        <v>21098.19</v>
      </c>
      <c r="P9">
        <v>184.8</v>
      </c>
      <c r="Q9">
        <v>1304.3699999999999</v>
      </c>
      <c r="R9">
        <v>132.88</v>
      </c>
      <c r="S9">
        <v>85.32</v>
      </c>
      <c r="T9">
        <v>13306.67</v>
      </c>
      <c r="U9">
        <v>0.64</v>
      </c>
      <c r="V9">
        <v>0.73</v>
      </c>
      <c r="W9">
        <v>4.04</v>
      </c>
      <c r="X9">
        <v>0.77</v>
      </c>
      <c r="Y9">
        <v>2</v>
      </c>
      <c r="Z9">
        <v>10</v>
      </c>
      <c r="AA9">
        <v>98.163694869378844</v>
      </c>
      <c r="AB9">
        <v>134.3118979968018</v>
      </c>
      <c r="AC9">
        <v>121.4933589599557</v>
      </c>
      <c r="AD9">
        <v>98163.694869378844</v>
      </c>
      <c r="AE9">
        <v>134311.8979968018</v>
      </c>
      <c r="AF9">
        <v>6.8203196365330991E-6</v>
      </c>
      <c r="AG9">
        <v>5</v>
      </c>
      <c r="AH9">
        <v>121493.3589599557</v>
      </c>
    </row>
    <row r="10" spans="1:34" x14ac:dyDescent="0.25">
      <c r="A10">
        <v>8</v>
      </c>
      <c r="B10">
        <v>80</v>
      </c>
      <c r="C10" t="s">
        <v>34</v>
      </c>
      <c r="D10">
        <v>4.5130999999999997</v>
      </c>
      <c r="E10">
        <v>22.16</v>
      </c>
      <c r="F10">
        <v>19.25</v>
      </c>
      <c r="G10">
        <v>64.180000000000007</v>
      </c>
      <c r="H10">
        <v>0.94</v>
      </c>
      <c r="I10">
        <v>18</v>
      </c>
      <c r="J10">
        <v>170.62</v>
      </c>
      <c r="K10">
        <v>50.28</v>
      </c>
      <c r="L10">
        <v>9</v>
      </c>
      <c r="M10">
        <v>1</v>
      </c>
      <c r="N10">
        <v>31.34</v>
      </c>
      <c r="O10">
        <v>21277.599999999999</v>
      </c>
      <c r="P10">
        <v>184.87</v>
      </c>
      <c r="Q10">
        <v>1304.26</v>
      </c>
      <c r="R10">
        <v>133.31</v>
      </c>
      <c r="S10">
        <v>85.32</v>
      </c>
      <c r="T10">
        <v>13520.74</v>
      </c>
      <c r="U10">
        <v>0.64</v>
      </c>
      <c r="V10">
        <v>0.73</v>
      </c>
      <c r="W10">
        <v>4.0599999999999996</v>
      </c>
      <c r="X10">
        <v>0.8</v>
      </c>
      <c r="Y10">
        <v>2</v>
      </c>
      <c r="Z10">
        <v>10</v>
      </c>
      <c r="AA10">
        <v>98.280690118462402</v>
      </c>
      <c r="AB10">
        <v>134.471976058064</v>
      </c>
      <c r="AC10">
        <v>121.638159395722</v>
      </c>
      <c r="AD10">
        <v>98280.6901184624</v>
      </c>
      <c r="AE10">
        <v>134471.976058064</v>
      </c>
      <c r="AF10">
        <v>6.8109628817820291E-6</v>
      </c>
      <c r="AG10">
        <v>5</v>
      </c>
      <c r="AH10">
        <v>121638.159395722</v>
      </c>
    </row>
    <row r="11" spans="1:34" x14ac:dyDescent="0.25">
      <c r="A11">
        <v>9</v>
      </c>
      <c r="B11">
        <v>80</v>
      </c>
      <c r="C11" t="s">
        <v>34</v>
      </c>
      <c r="D11">
        <v>4.5125999999999999</v>
      </c>
      <c r="E11">
        <v>22.16</v>
      </c>
      <c r="F11">
        <v>19.260000000000002</v>
      </c>
      <c r="G11">
        <v>64.19</v>
      </c>
      <c r="H11">
        <v>1.03</v>
      </c>
      <c r="I11">
        <v>18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186.29</v>
      </c>
      <c r="Q11">
        <v>1304.26</v>
      </c>
      <c r="R11">
        <v>133.32</v>
      </c>
      <c r="S11">
        <v>85.32</v>
      </c>
      <c r="T11">
        <v>13521.85</v>
      </c>
      <c r="U11">
        <v>0.64</v>
      </c>
      <c r="V11">
        <v>0.73</v>
      </c>
      <c r="W11">
        <v>4.0599999999999996</v>
      </c>
      <c r="X11">
        <v>0.8</v>
      </c>
      <c r="Y11">
        <v>2</v>
      </c>
      <c r="Z11">
        <v>10</v>
      </c>
      <c r="AA11">
        <v>98.570381914344381</v>
      </c>
      <c r="AB11">
        <v>134.8683451534896</v>
      </c>
      <c r="AC11">
        <v>121.99669958098779</v>
      </c>
      <c r="AD11">
        <v>98570.381914344383</v>
      </c>
      <c r="AE11">
        <v>134868.34515348959</v>
      </c>
      <c r="AF11">
        <v>6.8102083047859764E-6</v>
      </c>
      <c r="AG11">
        <v>5</v>
      </c>
      <c r="AH11">
        <v>121996.6995809878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3.4460000000000002</v>
      </c>
      <c r="E2">
        <v>29.02</v>
      </c>
      <c r="F2">
        <v>24.8</v>
      </c>
      <c r="G2">
        <v>11.02</v>
      </c>
      <c r="H2">
        <v>0.22</v>
      </c>
      <c r="I2">
        <v>135</v>
      </c>
      <c r="J2">
        <v>80.84</v>
      </c>
      <c r="K2">
        <v>35.1</v>
      </c>
      <c r="L2">
        <v>1</v>
      </c>
      <c r="M2">
        <v>133</v>
      </c>
      <c r="N2">
        <v>9.74</v>
      </c>
      <c r="O2">
        <v>10204.209999999999</v>
      </c>
      <c r="P2">
        <v>184.62</v>
      </c>
      <c r="Q2">
        <v>1304.46</v>
      </c>
      <c r="R2">
        <v>321.83</v>
      </c>
      <c r="S2">
        <v>85.32</v>
      </c>
      <c r="T2">
        <v>107192.88</v>
      </c>
      <c r="U2">
        <v>0.27</v>
      </c>
      <c r="V2">
        <v>0.56999999999999995</v>
      </c>
      <c r="W2">
        <v>4.24</v>
      </c>
      <c r="X2">
        <v>6.34</v>
      </c>
      <c r="Y2">
        <v>2</v>
      </c>
      <c r="Z2">
        <v>10</v>
      </c>
      <c r="AA2">
        <v>125.6086675035652</v>
      </c>
      <c r="AB2">
        <v>171.86332034161629</v>
      </c>
      <c r="AC2">
        <v>155.4609262599453</v>
      </c>
      <c r="AD2">
        <v>125608.6675035652</v>
      </c>
      <c r="AE2">
        <v>171863.32034161629</v>
      </c>
      <c r="AF2">
        <v>5.8030502338472174E-6</v>
      </c>
      <c r="AG2">
        <v>7</v>
      </c>
      <c r="AH2">
        <v>155460.92625994529</v>
      </c>
    </row>
    <row r="3" spans="1:34" x14ac:dyDescent="0.25">
      <c r="A3">
        <v>1</v>
      </c>
      <c r="B3">
        <v>35</v>
      </c>
      <c r="C3" t="s">
        <v>34</v>
      </c>
      <c r="D3">
        <v>4.2478999999999996</v>
      </c>
      <c r="E3">
        <v>23.54</v>
      </c>
      <c r="F3">
        <v>20.77</v>
      </c>
      <c r="G3">
        <v>24.44</v>
      </c>
      <c r="H3">
        <v>0.43</v>
      </c>
      <c r="I3">
        <v>51</v>
      </c>
      <c r="J3">
        <v>82.04</v>
      </c>
      <c r="K3">
        <v>35.1</v>
      </c>
      <c r="L3">
        <v>2</v>
      </c>
      <c r="M3">
        <v>48</v>
      </c>
      <c r="N3">
        <v>9.94</v>
      </c>
      <c r="O3">
        <v>10352.530000000001</v>
      </c>
      <c r="P3">
        <v>138.62</v>
      </c>
      <c r="Q3">
        <v>1304.3599999999999</v>
      </c>
      <c r="R3">
        <v>185.46</v>
      </c>
      <c r="S3">
        <v>85.32</v>
      </c>
      <c r="T3">
        <v>39428.68</v>
      </c>
      <c r="U3">
        <v>0.46</v>
      </c>
      <c r="V3">
        <v>0.68</v>
      </c>
      <c r="W3">
        <v>4.09</v>
      </c>
      <c r="X3">
        <v>2.31</v>
      </c>
      <c r="Y3">
        <v>2</v>
      </c>
      <c r="Z3">
        <v>10</v>
      </c>
      <c r="AA3">
        <v>84.445466309911751</v>
      </c>
      <c r="AB3">
        <v>115.54201247621759</v>
      </c>
      <c r="AC3">
        <v>104.5148449697503</v>
      </c>
      <c r="AD3">
        <v>84445.466309911746</v>
      </c>
      <c r="AE3">
        <v>115542.0124762176</v>
      </c>
      <c r="AF3">
        <v>7.1534466304003458E-6</v>
      </c>
      <c r="AG3">
        <v>5</v>
      </c>
      <c r="AH3">
        <v>104514.84496975029</v>
      </c>
    </row>
    <row r="4" spans="1:34" x14ac:dyDescent="0.25">
      <c r="A4">
        <v>2</v>
      </c>
      <c r="B4">
        <v>35</v>
      </c>
      <c r="C4" t="s">
        <v>34</v>
      </c>
      <c r="D4">
        <v>4.3880999999999997</v>
      </c>
      <c r="E4">
        <v>22.79</v>
      </c>
      <c r="F4">
        <v>20.23</v>
      </c>
      <c r="G4">
        <v>31.12</v>
      </c>
      <c r="H4">
        <v>0.63</v>
      </c>
      <c r="I4">
        <v>39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127.58</v>
      </c>
      <c r="Q4">
        <v>1304.48</v>
      </c>
      <c r="R4">
        <v>165.54</v>
      </c>
      <c r="S4">
        <v>85.32</v>
      </c>
      <c r="T4">
        <v>29530.880000000001</v>
      </c>
      <c r="U4">
        <v>0.52</v>
      </c>
      <c r="V4">
        <v>0.69</v>
      </c>
      <c r="W4">
        <v>4.1100000000000003</v>
      </c>
      <c r="X4">
        <v>1.77</v>
      </c>
      <c r="Y4">
        <v>2</v>
      </c>
      <c r="Z4">
        <v>10</v>
      </c>
      <c r="AA4">
        <v>80.472693651424251</v>
      </c>
      <c r="AB4">
        <v>110.1062896585177</v>
      </c>
      <c r="AC4">
        <v>99.597899908685037</v>
      </c>
      <c r="AD4">
        <v>80472.693651424255</v>
      </c>
      <c r="AE4">
        <v>110106.28965851769</v>
      </c>
      <c r="AF4">
        <v>7.3895428703264584E-6</v>
      </c>
      <c r="AG4">
        <v>5</v>
      </c>
      <c r="AH4">
        <v>99597.899908685038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2.9790000000000001</v>
      </c>
      <c r="E2">
        <v>33.57</v>
      </c>
      <c r="F2">
        <v>27.4</v>
      </c>
      <c r="G2">
        <v>8.84</v>
      </c>
      <c r="H2">
        <v>0.16</v>
      </c>
      <c r="I2">
        <v>186</v>
      </c>
      <c r="J2">
        <v>107.41</v>
      </c>
      <c r="K2">
        <v>41.65</v>
      </c>
      <c r="L2">
        <v>1</v>
      </c>
      <c r="M2">
        <v>184</v>
      </c>
      <c r="N2">
        <v>14.77</v>
      </c>
      <c r="O2">
        <v>13481.73</v>
      </c>
      <c r="P2">
        <v>253.94</v>
      </c>
      <c r="Q2">
        <v>1305.1400000000001</v>
      </c>
      <c r="R2">
        <v>409.96</v>
      </c>
      <c r="S2">
        <v>85.32</v>
      </c>
      <c r="T2">
        <v>151002.1</v>
      </c>
      <c r="U2">
        <v>0.21</v>
      </c>
      <c r="V2">
        <v>0.51</v>
      </c>
      <c r="W2">
        <v>4.32</v>
      </c>
      <c r="X2">
        <v>8.93</v>
      </c>
      <c r="Y2">
        <v>2</v>
      </c>
      <c r="Z2">
        <v>10</v>
      </c>
      <c r="AA2">
        <v>165.68183615810179</v>
      </c>
      <c r="AB2">
        <v>226.69319759815451</v>
      </c>
      <c r="AC2">
        <v>205.05791698535299</v>
      </c>
      <c r="AD2">
        <v>165681.8361581018</v>
      </c>
      <c r="AE2">
        <v>226693.19759815451</v>
      </c>
      <c r="AF2">
        <v>4.7992450865004923E-6</v>
      </c>
      <c r="AG2">
        <v>7</v>
      </c>
      <c r="AH2">
        <v>205057.91698535299</v>
      </c>
    </row>
    <row r="3" spans="1:34" x14ac:dyDescent="0.25">
      <c r="A3">
        <v>1</v>
      </c>
      <c r="B3">
        <v>50</v>
      </c>
      <c r="C3" t="s">
        <v>34</v>
      </c>
      <c r="D3">
        <v>3.9563000000000001</v>
      </c>
      <c r="E3">
        <v>25.28</v>
      </c>
      <c r="F3">
        <v>21.68</v>
      </c>
      <c r="G3">
        <v>18.59</v>
      </c>
      <c r="H3">
        <v>0.32</v>
      </c>
      <c r="I3">
        <v>70</v>
      </c>
      <c r="J3">
        <v>108.68</v>
      </c>
      <c r="K3">
        <v>41.65</v>
      </c>
      <c r="L3">
        <v>2</v>
      </c>
      <c r="M3">
        <v>68</v>
      </c>
      <c r="N3">
        <v>15.03</v>
      </c>
      <c r="O3">
        <v>13638.32</v>
      </c>
      <c r="P3">
        <v>189.72</v>
      </c>
      <c r="Q3">
        <v>1304.3599999999999</v>
      </c>
      <c r="R3">
        <v>216.41</v>
      </c>
      <c r="S3">
        <v>85.32</v>
      </c>
      <c r="T3">
        <v>54807.85</v>
      </c>
      <c r="U3">
        <v>0.39</v>
      </c>
      <c r="V3">
        <v>0.65</v>
      </c>
      <c r="W3">
        <v>4.12</v>
      </c>
      <c r="X3">
        <v>3.23</v>
      </c>
      <c r="Y3">
        <v>2</v>
      </c>
      <c r="Z3">
        <v>10</v>
      </c>
      <c r="AA3">
        <v>111.66636013989999</v>
      </c>
      <c r="AB3">
        <v>152.78684031546919</v>
      </c>
      <c r="AC3">
        <v>138.20507871347971</v>
      </c>
      <c r="AD3">
        <v>111666.3601399</v>
      </c>
      <c r="AE3">
        <v>152786.84031546919</v>
      </c>
      <c r="AF3">
        <v>6.3737003476743527E-6</v>
      </c>
      <c r="AG3">
        <v>6</v>
      </c>
      <c r="AH3">
        <v>138205.07871347971</v>
      </c>
    </row>
    <row r="4" spans="1:34" x14ac:dyDescent="0.25">
      <c r="A4">
        <v>2</v>
      </c>
      <c r="B4">
        <v>50</v>
      </c>
      <c r="C4" t="s">
        <v>34</v>
      </c>
      <c r="D4">
        <v>4.3007999999999997</v>
      </c>
      <c r="E4">
        <v>23.25</v>
      </c>
      <c r="F4">
        <v>20.3</v>
      </c>
      <c r="G4">
        <v>29.71</v>
      </c>
      <c r="H4">
        <v>0.48</v>
      </c>
      <c r="I4">
        <v>41</v>
      </c>
      <c r="J4">
        <v>109.96</v>
      </c>
      <c r="K4">
        <v>41.65</v>
      </c>
      <c r="L4">
        <v>3</v>
      </c>
      <c r="M4">
        <v>39</v>
      </c>
      <c r="N4">
        <v>15.31</v>
      </c>
      <c r="O4">
        <v>13795.21</v>
      </c>
      <c r="P4">
        <v>165.74</v>
      </c>
      <c r="Q4">
        <v>1304.42</v>
      </c>
      <c r="R4">
        <v>169.73</v>
      </c>
      <c r="S4">
        <v>85.32</v>
      </c>
      <c r="T4">
        <v>31612.94</v>
      </c>
      <c r="U4">
        <v>0.5</v>
      </c>
      <c r="V4">
        <v>0.69</v>
      </c>
      <c r="W4">
        <v>4.07</v>
      </c>
      <c r="X4">
        <v>1.85</v>
      </c>
      <c r="Y4">
        <v>2</v>
      </c>
      <c r="Z4">
        <v>10</v>
      </c>
      <c r="AA4">
        <v>92.613519316771416</v>
      </c>
      <c r="AB4">
        <v>126.7179029492639</v>
      </c>
      <c r="AC4">
        <v>114.62412414151331</v>
      </c>
      <c r="AD4">
        <v>92613.519316771417</v>
      </c>
      <c r="AE4">
        <v>126717.90294926389</v>
      </c>
      <c r="AF4">
        <v>6.9286986465328343E-6</v>
      </c>
      <c r="AG4">
        <v>5</v>
      </c>
      <c r="AH4">
        <v>114624.1241415134</v>
      </c>
    </row>
    <row r="5" spans="1:34" x14ac:dyDescent="0.25">
      <c r="A5">
        <v>3</v>
      </c>
      <c r="B5">
        <v>50</v>
      </c>
      <c r="C5" t="s">
        <v>34</v>
      </c>
      <c r="D5">
        <v>4.4555999999999996</v>
      </c>
      <c r="E5">
        <v>22.44</v>
      </c>
      <c r="F5">
        <v>19.760000000000002</v>
      </c>
      <c r="G5">
        <v>40.89</v>
      </c>
      <c r="H5">
        <v>0.63</v>
      </c>
      <c r="I5">
        <v>29</v>
      </c>
      <c r="J5">
        <v>111.23</v>
      </c>
      <c r="K5">
        <v>41.65</v>
      </c>
      <c r="L5">
        <v>4</v>
      </c>
      <c r="M5">
        <v>12</v>
      </c>
      <c r="N5">
        <v>15.58</v>
      </c>
      <c r="O5">
        <v>13952.52</v>
      </c>
      <c r="P5">
        <v>149.88</v>
      </c>
      <c r="Q5">
        <v>1304.5899999999999</v>
      </c>
      <c r="R5">
        <v>150.58000000000001</v>
      </c>
      <c r="S5">
        <v>85.32</v>
      </c>
      <c r="T5">
        <v>22100.38</v>
      </c>
      <c r="U5">
        <v>0.56999999999999995</v>
      </c>
      <c r="V5">
        <v>0.71</v>
      </c>
      <c r="W5">
        <v>4.08</v>
      </c>
      <c r="X5">
        <v>1.31</v>
      </c>
      <c r="Y5">
        <v>2</v>
      </c>
      <c r="Z5">
        <v>10</v>
      </c>
      <c r="AA5">
        <v>87.317406398854487</v>
      </c>
      <c r="AB5">
        <v>119.4715276069617</v>
      </c>
      <c r="AC5">
        <v>108.0693326915265</v>
      </c>
      <c r="AD5">
        <v>87317.40639885448</v>
      </c>
      <c r="AE5">
        <v>119471.5276069617</v>
      </c>
      <c r="AF5">
        <v>7.1780854002724366E-6</v>
      </c>
      <c r="AG5">
        <v>5</v>
      </c>
      <c r="AH5">
        <v>108069.33269152651</v>
      </c>
    </row>
    <row r="6" spans="1:34" x14ac:dyDescent="0.25">
      <c r="A6">
        <v>4</v>
      </c>
      <c r="B6">
        <v>50</v>
      </c>
      <c r="C6" t="s">
        <v>34</v>
      </c>
      <c r="D6">
        <v>4.4701000000000004</v>
      </c>
      <c r="E6">
        <v>22.37</v>
      </c>
      <c r="F6">
        <v>19.71</v>
      </c>
      <c r="G6">
        <v>42.24</v>
      </c>
      <c r="H6">
        <v>0.78</v>
      </c>
      <c r="I6">
        <v>28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148.47</v>
      </c>
      <c r="Q6">
        <v>1304.43</v>
      </c>
      <c r="R6">
        <v>148.18</v>
      </c>
      <c r="S6">
        <v>85.32</v>
      </c>
      <c r="T6">
        <v>20906.64</v>
      </c>
      <c r="U6">
        <v>0.57999999999999996</v>
      </c>
      <c r="V6">
        <v>0.71</v>
      </c>
      <c r="W6">
        <v>4.09</v>
      </c>
      <c r="X6">
        <v>1.26</v>
      </c>
      <c r="Y6">
        <v>2</v>
      </c>
      <c r="Z6">
        <v>10</v>
      </c>
      <c r="AA6">
        <v>86.855306966193893</v>
      </c>
      <c r="AB6">
        <v>118.8392627768076</v>
      </c>
      <c r="AC6">
        <v>107.4974103293729</v>
      </c>
      <c r="AD6">
        <v>86855.306966193893</v>
      </c>
      <c r="AE6">
        <v>118839.26277680761</v>
      </c>
      <c r="AF6">
        <v>7.2014452706162642E-6</v>
      </c>
      <c r="AG6">
        <v>5</v>
      </c>
      <c r="AH6">
        <v>107497.4103293729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3.8109000000000002</v>
      </c>
      <c r="E2">
        <v>26.24</v>
      </c>
      <c r="F2">
        <v>23.07</v>
      </c>
      <c r="G2">
        <v>13.98</v>
      </c>
      <c r="H2">
        <v>0.28000000000000003</v>
      </c>
      <c r="I2">
        <v>99</v>
      </c>
      <c r="J2">
        <v>61.76</v>
      </c>
      <c r="K2">
        <v>28.92</v>
      </c>
      <c r="L2">
        <v>1</v>
      </c>
      <c r="M2">
        <v>97</v>
      </c>
      <c r="N2">
        <v>6.84</v>
      </c>
      <c r="O2">
        <v>7851.41</v>
      </c>
      <c r="P2">
        <v>135.03</v>
      </c>
      <c r="Q2">
        <v>1304.53</v>
      </c>
      <c r="R2">
        <v>263.55</v>
      </c>
      <c r="S2">
        <v>85.32</v>
      </c>
      <c r="T2">
        <v>78231.839999999997</v>
      </c>
      <c r="U2">
        <v>0.32</v>
      </c>
      <c r="V2">
        <v>0.61</v>
      </c>
      <c r="W2">
        <v>4.16</v>
      </c>
      <c r="X2">
        <v>4.6100000000000003</v>
      </c>
      <c r="Y2">
        <v>2</v>
      </c>
      <c r="Z2">
        <v>10</v>
      </c>
      <c r="AA2">
        <v>94.724502125470863</v>
      </c>
      <c r="AB2">
        <v>129.60624275811369</v>
      </c>
      <c r="AC2">
        <v>117.2368048528179</v>
      </c>
      <c r="AD2">
        <v>94724.50212547087</v>
      </c>
      <c r="AE2">
        <v>129606.2427581137</v>
      </c>
      <c r="AF2">
        <v>6.6651556683569997E-6</v>
      </c>
      <c r="AG2">
        <v>6</v>
      </c>
      <c r="AH2">
        <v>117236.80485281791</v>
      </c>
    </row>
    <row r="3" spans="1:34" x14ac:dyDescent="0.25">
      <c r="A3">
        <v>1</v>
      </c>
      <c r="B3">
        <v>25</v>
      </c>
      <c r="C3" t="s">
        <v>34</v>
      </c>
      <c r="D3">
        <v>4.2614000000000001</v>
      </c>
      <c r="E3">
        <v>23.47</v>
      </c>
      <c r="F3">
        <v>20.92</v>
      </c>
      <c r="G3">
        <v>23.25</v>
      </c>
      <c r="H3">
        <v>0.55000000000000004</v>
      </c>
      <c r="I3">
        <v>54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111.63</v>
      </c>
      <c r="Q3">
        <v>1304.74</v>
      </c>
      <c r="R3">
        <v>188.09</v>
      </c>
      <c r="S3">
        <v>85.32</v>
      </c>
      <c r="T3">
        <v>40727.74</v>
      </c>
      <c r="U3">
        <v>0.45</v>
      </c>
      <c r="V3">
        <v>0.67</v>
      </c>
      <c r="W3">
        <v>4.16</v>
      </c>
      <c r="X3">
        <v>2.46</v>
      </c>
      <c r="Y3">
        <v>2</v>
      </c>
      <c r="Z3">
        <v>10</v>
      </c>
      <c r="AA3">
        <v>75.909461490146143</v>
      </c>
      <c r="AB3">
        <v>103.8626740998653</v>
      </c>
      <c r="AC3">
        <v>93.950166255978957</v>
      </c>
      <c r="AD3">
        <v>75909.461490146146</v>
      </c>
      <c r="AE3">
        <v>103862.6740998653</v>
      </c>
      <c r="AF3">
        <v>7.4530673502680514E-6</v>
      </c>
      <c r="AG3">
        <v>5</v>
      </c>
      <c r="AH3">
        <v>93950.166255978955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2.0952999999999999</v>
      </c>
      <c r="E2">
        <v>47.73</v>
      </c>
      <c r="F2">
        <v>34.47</v>
      </c>
      <c r="G2">
        <v>6.44</v>
      </c>
      <c r="H2">
        <v>0.11</v>
      </c>
      <c r="I2">
        <v>321</v>
      </c>
      <c r="J2">
        <v>167.88</v>
      </c>
      <c r="K2">
        <v>51.39</v>
      </c>
      <c r="L2">
        <v>1</v>
      </c>
      <c r="M2">
        <v>319</v>
      </c>
      <c r="N2">
        <v>30.49</v>
      </c>
      <c r="O2">
        <v>20939.59</v>
      </c>
      <c r="P2">
        <v>435.82</v>
      </c>
      <c r="Q2">
        <v>1305.46</v>
      </c>
      <c r="R2">
        <v>650.79</v>
      </c>
      <c r="S2">
        <v>85.32</v>
      </c>
      <c r="T2">
        <v>270746.57</v>
      </c>
      <c r="U2">
        <v>0.13</v>
      </c>
      <c r="V2">
        <v>0.41</v>
      </c>
      <c r="W2">
        <v>4.5599999999999996</v>
      </c>
      <c r="X2">
        <v>16.010000000000002</v>
      </c>
      <c r="Y2">
        <v>2</v>
      </c>
      <c r="Z2">
        <v>10</v>
      </c>
      <c r="AA2">
        <v>341.82976393698277</v>
      </c>
      <c r="AB2">
        <v>467.70656348343999</v>
      </c>
      <c r="AC2">
        <v>423.0693054948643</v>
      </c>
      <c r="AD2">
        <v>341829.76393698278</v>
      </c>
      <c r="AE2">
        <v>467706.56348344003</v>
      </c>
      <c r="AF2">
        <v>3.133725169524287E-6</v>
      </c>
      <c r="AG2">
        <v>10</v>
      </c>
      <c r="AH2">
        <v>423069.3054948643</v>
      </c>
    </row>
    <row r="3" spans="1:34" x14ac:dyDescent="0.25">
      <c r="A3">
        <v>1</v>
      </c>
      <c r="B3">
        <v>85</v>
      </c>
      <c r="C3" t="s">
        <v>34</v>
      </c>
      <c r="D3">
        <v>3.4051999999999998</v>
      </c>
      <c r="E3">
        <v>29.37</v>
      </c>
      <c r="F3">
        <v>23.4</v>
      </c>
      <c r="G3">
        <v>13.25</v>
      </c>
      <c r="H3">
        <v>0.21</v>
      </c>
      <c r="I3">
        <v>106</v>
      </c>
      <c r="J3">
        <v>169.33</v>
      </c>
      <c r="K3">
        <v>51.39</v>
      </c>
      <c r="L3">
        <v>2</v>
      </c>
      <c r="M3">
        <v>104</v>
      </c>
      <c r="N3">
        <v>30.94</v>
      </c>
      <c r="O3">
        <v>21118.46</v>
      </c>
      <c r="P3">
        <v>289.18</v>
      </c>
      <c r="Q3">
        <v>1304.71</v>
      </c>
      <c r="R3">
        <v>274.44</v>
      </c>
      <c r="S3">
        <v>85.32</v>
      </c>
      <c r="T3">
        <v>83643.62</v>
      </c>
      <c r="U3">
        <v>0.31</v>
      </c>
      <c r="V3">
        <v>0.6</v>
      </c>
      <c r="W3">
        <v>4.18</v>
      </c>
      <c r="X3">
        <v>4.9400000000000004</v>
      </c>
      <c r="Y3">
        <v>2</v>
      </c>
      <c r="Z3">
        <v>10</v>
      </c>
      <c r="AA3">
        <v>166.09283032132711</v>
      </c>
      <c r="AB3">
        <v>227.25553794406181</v>
      </c>
      <c r="AC3">
        <v>205.56658835789671</v>
      </c>
      <c r="AD3">
        <v>166092.83032132711</v>
      </c>
      <c r="AE3">
        <v>227255.53794406191</v>
      </c>
      <c r="AF3">
        <v>5.0928081645893674E-6</v>
      </c>
      <c r="AG3">
        <v>7</v>
      </c>
      <c r="AH3">
        <v>205566.58835789669</v>
      </c>
    </row>
    <row r="4" spans="1:34" x14ac:dyDescent="0.25">
      <c r="A4">
        <v>2</v>
      </c>
      <c r="B4">
        <v>85</v>
      </c>
      <c r="C4" t="s">
        <v>34</v>
      </c>
      <c r="D4">
        <v>3.8691</v>
      </c>
      <c r="E4">
        <v>25.85</v>
      </c>
      <c r="F4">
        <v>21.34</v>
      </c>
      <c r="G4">
        <v>20.32</v>
      </c>
      <c r="H4">
        <v>0.31</v>
      </c>
      <c r="I4">
        <v>63</v>
      </c>
      <c r="J4">
        <v>170.79</v>
      </c>
      <c r="K4">
        <v>51.39</v>
      </c>
      <c r="L4">
        <v>3</v>
      </c>
      <c r="M4">
        <v>61</v>
      </c>
      <c r="N4">
        <v>31.4</v>
      </c>
      <c r="O4">
        <v>21297.94</v>
      </c>
      <c r="P4">
        <v>257.25</v>
      </c>
      <c r="Q4">
        <v>1304.3900000000001</v>
      </c>
      <c r="R4">
        <v>204.78</v>
      </c>
      <c r="S4">
        <v>85.32</v>
      </c>
      <c r="T4">
        <v>49027.59</v>
      </c>
      <c r="U4">
        <v>0.42</v>
      </c>
      <c r="V4">
        <v>0.66</v>
      </c>
      <c r="W4">
        <v>4.1100000000000003</v>
      </c>
      <c r="X4">
        <v>2.88</v>
      </c>
      <c r="Y4">
        <v>2</v>
      </c>
      <c r="Z4">
        <v>10</v>
      </c>
      <c r="AA4">
        <v>135.40850262173041</v>
      </c>
      <c r="AB4">
        <v>185.2718870884957</v>
      </c>
      <c r="AC4">
        <v>167.58979821554851</v>
      </c>
      <c r="AD4">
        <v>135408.50262173041</v>
      </c>
      <c r="AE4">
        <v>185271.88708849571</v>
      </c>
      <c r="AF4">
        <v>5.7866157845685186E-6</v>
      </c>
      <c r="AG4">
        <v>6</v>
      </c>
      <c r="AH4">
        <v>167589.79821554851</v>
      </c>
    </row>
    <row r="5" spans="1:34" x14ac:dyDescent="0.25">
      <c r="A5">
        <v>3</v>
      </c>
      <c r="B5">
        <v>85</v>
      </c>
      <c r="C5" t="s">
        <v>34</v>
      </c>
      <c r="D5">
        <v>4.1143999999999998</v>
      </c>
      <c r="E5">
        <v>24.3</v>
      </c>
      <c r="F5">
        <v>20.440000000000001</v>
      </c>
      <c r="G5">
        <v>27.87</v>
      </c>
      <c r="H5">
        <v>0.41</v>
      </c>
      <c r="I5">
        <v>44</v>
      </c>
      <c r="J5">
        <v>172.25</v>
      </c>
      <c r="K5">
        <v>51.39</v>
      </c>
      <c r="L5">
        <v>4</v>
      </c>
      <c r="M5">
        <v>42</v>
      </c>
      <c r="N5">
        <v>31.86</v>
      </c>
      <c r="O5">
        <v>21478.05</v>
      </c>
      <c r="P5">
        <v>239.31</v>
      </c>
      <c r="Q5">
        <v>1304.29</v>
      </c>
      <c r="R5">
        <v>174.33</v>
      </c>
      <c r="S5">
        <v>85.32</v>
      </c>
      <c r="T5">
        <v>33897.75</v>
      </c>
      <c r="U5">
        <v>0.49</v>
      </c>
      <c r="V5">
        <v>0.69</v>
      </c>
      <c r="W5">
        <v>4.08</v>
      </c>
      <c r="X5">
        <v>1.99</v>
      </c>
      <c r="Y5">
        <v>2</v>
      </c>
      <c r="Z5">
        <v>10</v>
      </c>
      <c r="AA5">
        <v>125.7083992692568</v>
      </c>
      <c r="AB5">
        <v>171.99977774329051</v>
      </c>
      <c r="AC5">
        <v>155.5843603587229</v>
      </c>
      <c r="AD5">
        <v>125708.3992692568</v>
      </c>
      <c r="AE5">
        <v>171999.7777432905</v>
      </c>
      <c r="AF5">
        <v>6.1534858194486352E-6</v>
      </c>
      <c r="AG5">
        <v>6</v>
      </c>
      <c r="AH5">
        <v>155584.36035872289</v>
      </c>
    </row>
    <row r="6" spans="1:34" x14ac:dyDescent="0.25">
      <c r="A6">
        <v>4</v>
      </c>
      <c r="B6">
        <v>85</v>
      </c>
      <c r="C6" t="s">
        <v>34</v>
      </c>
      <c r="D6">
        <v>4.2549999999999999</v>
      </c>
      <c r="E6">
        <v>23.5</v>
      </c>
      <c r="F6">
        <v>19.98</v>
      </c>
      <c r="G6">
        <v>35.25</v>
      </c>
      <c r="H6">
        <v>0.51</v>
      </c>
      <c r="I6">
        <v>34</v>
      </c>
      <c r="J6">
        <v>173.71</v>
      </c>
      <c r="K6">
        <v>51.39</v>
      </c>
      <c r="L6">
        <v>5</v>
      </c>
      <c r="M6">
        <v>32</v>
      </c>
      <c r="N6">
        <v>32.32</v>
      </c>
      <c r="O6">
        <v>21658.78</v>
      </c>
      <c r="P6">
        <v>227.07</v>
      </c>
      <c r="Q6">
        <v>1304.26</v>
      </c>
      <c r="R6">
        <v>158.41999999999999</v>
      </c>
      <c r="S6">
        <v>85.32</v>
      </c>
      <c r="T6">
        <v>25994.51</v>
      </c>
      <c r="U6">
        <v>0.54</v>
      </c>
      <c r="V6">
        <v>0.7</v>
      </c>
      <c r="W6">
        <v>4.07</v>
      </c>
      <c r="X6">
        <v>1.52</v>
      </c>
      <c r="Y6">
        <v>2</v>
      </c>
      <c r="Z6">
        <v>10</v>
      </c>
      <c r="AA6">
        <v>111.7517047463606</v>
      </c>
      <c r="AB6">
        <v>152.9036125711668</v>
      </c>
      <c r="AC6">
        <v>138.3107063889845</v>
      </c>
      <c r="AD6">
        <v>111751.7047463606</v>
      </c>
      <c r="AE6">
        <v>152903.6125711668</v>
      </c>
      <c r="AF6">
        <v>6.3637668096815923E-6</v>
      </c>
      <c r="AG6">
        <v>5</v>
      </c>
      <c r="AH6">
        <v>138310.70638898449</v>
      </c>
    </row>
    <row r="7" spans="1:34" x14ac:dyDescent="0.25">
      <c r="A7">
        <v>5</v>
      </c>
      <c r="B7">
        <v>85</v>
      </c>
      <c r="C7" t="s">
        <v>34</v>
      </c>
      <c r="D7">
        <v>4.3628</v>
      </c>
      <c r="E7">
        <v>22.92</v>
      </c>
      <c r="F7">
        <v>19.63</v>
      </c>
      <c r="G7">
        <v>43.63</v>
      </c>
      <c r="H7">
        <v>0.61</v>
      </c>
      <c r="I7">
        <v>27</v>
      </c>
      <c r="J7">
        <v>175.18</v>
      </c>
      <c r="K7">
        <v>51.39</v>
      </c>
      <c r="L7">
        <v>6</v>
      </c>
      <c r="M7">
        <v>25</v>
      </c>
      <c r="N7">
        <v>32.79</v>
      </c>
      <c r="O7">
        <v>21840.16</v>
      </c>
      <c r="P7">
        <v>215.97</v>
      </c>
      <c r="Q7">
        <v>1304.3499999999999</v>
      </c>
      <c r="R7">
        <v>147</v>
      </c>
      <c r="S7">
        <v>85.32</v>
      </c>
      <c r="T7">
        <v>20318.38</v>
      </c>
      <c r="U7">
        <v>0.57999999999999996</v>
      </c>
      <c r="V7">
        <v>0.71</v>
      </c>
      <c r="W7">
        <v>4.05</v>
      </c>
      <c r="X7">
        <v>1.18</v>
      </c>
      <c r="Y7">
        <v>2</v>
      </c>
      <c r="Z7">
        <v>10</v>
      </c>
      <c r="AA7">
        <v>107.5094956162016</v>
      </c>
      <c r="AB7">
        <v>147.099234886228</v>
      </c>
      <c r="AC7">
        <v>133.06029036379911</v>
      </c>
      <c r="AD7">
        <v>107509.4956162016</v>
      </c>
      <c r="AE7">
        <v>147099.23488622799</v>
      </c>
      <c r="AF7">
        <v>6.5249922061759932E-6</v>
      </c>
      <c r="AG7">
        <v>5</v>
      </c>
      <c r="AH7">
        <v>133060.29036379911</v>
      </c>
    </row>
    <row r="8" spans="1:34" x14ac:dyDescent="0.25">
      <c r="A8">
        <v>6</v>
      </c>
      <c r="B8">
        <v>85</v>
      </c>
      <c r="C8" t="s">
        <v>34</v>
      </c>
      <c r="D8">
        <v>4.4409000000000001</v>
      </c>
      <c r="E8">
        <v>22.52</v>
      </c>
      <c r="F8">
        <v>19.399999999999999</v>
      </c>
      <c r="G8">
        <v>52.91</v>
      </c>
      <c r="H8">
        <v>0.7</v>
      </c>
      <c r="I8">
        <v>22</v>
      </c>
      <c r="J8">
        <v>176.66</v>
      </c>
      <c r="K8">
        <v>51.39</v>
      </c>
      <c r="L8">
        <v>7</v>
      </c>
      <c r="M8">
        <v>20</v>
      </c>
      <c r="N8">
        <v>33.270000000000003</v>
      </c>
      <c r="O8">
        <v>22022.17</v>
      </c>
      <c r="P8">
        <v>205.1</v>
      </c>
      <c r="Q8">
        <v>1304.44</v>
      </c>
      <c r="R8">
        <v>139</v>
      </c>
      <c r="S8">
        <v>85.32</v>
      </c>
      <c r="T8">
        <v>16343.7</v>
      </c>
      <c r="U8">
        <v>0.61</v>
      </c>
      <c r="V8">
        <v>0.72</v>
      </c>
      <c r="W8">
        <v>4.04</v>
      </c>
      <c r="X8">
        <v>0.95</v>
      </c>
      <c r="Y8">
        <v>2</v>
      </c>
      <c r="Z8">
        <v>10</v>
      </c>
      <c r="AA8">
        <v>104.03397398309281</v>
      </c>
      <c r="AB8">
        <v>142.34387285861791</v>
      </c>
      <c r="AC8">
        <v>128.75877341391021</v>
      </c>
      <c r="AD8">
        <v>104033.9739830928</v>
      </c>
      <c r="AE8">
        <v>142343.87285861789</v>
      </c>
      <c r="AF8">
        <v>6.6417983607790794E-6</v>
      </c>
      <c r="AG8">
        <v>5</v>
      </c>
      <c r="AH8">
        <v>128758.7734139102</v>
      </c>
    </row>
    <row r="9" spans="1:34" x14ac:dyDescent="0.25">
      <c r="A9">
        <v>7</v>
      </c>
      <c r="B9">
        <v>85</v>
      </c>
      <c r="C9" t="s">
        <v>34</v>
      </c>
      <c r="D9">
        <v>4.4809000000000001</v>
      </c>
      <c r="E9">
        <v>22.32</v>
      </c>
      <c r="F9">
        <v>19.3</v>
      </c>
      <c r="G9">
        <v>60.95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15</v>
      </c>
      <c r="N9">
        <v>33.75</v>
      </c>
      <c r="O9">
        <v>22204.83</v>
      </c>
      <c r="P9">
        <v>196.17</v>
      </c>
      <c r="Q9">
        <v>1304.32</v>
      </c>
      <c r="R9">
        <v>135.66999999999999</v>
      </c>
      <c r="S9">
        <v>85.32</v>
      </c>
      <c r="T9">
        <v>14693.56</v>
      </c>
      <c r="U9">
        <v>0.63</v>
      </c>
      <c r="V9">
        <v>0.73</v>
      </c>
      <c r="W9">
        <v>4.04</v>
      </c>
      <c r="X9">
        <v>0.85</v>
      </c>
      <c r="Y9">
        <v>2</v>
      </c>
      <c r="Z9">
        <v>10</v>
      </c>
      <c r="AA9">
        <v>101.6651945825565</v>
      </c>
      <c r="AB9">
        <v>139.10280437963399</v>
      </c>
      <c r="AC9">
        <v>125.8270279616913</v>
      </c>
      <c r="AD9">
        <v>101665.19458255651</v>
      </c>
      <c r="AE9">
        <v>139102.80437963401</v>
      </c>
      <c r="AF9">
        <v>6.7016222555821974E-6</v>
      </c>
      <c r="AG9">
        <v>5</v>
      </c>
      <c r="AH9">
        <v>125827.0279616913</v>
      </c>
    </row>
    <row r="10" spans="1:34" x14ac:dyDescent="0.25">
      <c r="A10">
        <v>8</v>
      </c>
      <c r="B10">
        <v>85</v>
      </c>
      <c r="C10" t="s">
        <v>34</v>
      </c>
      <c r="D10">
        <v>4.5171000000000001</v>
      </c>
      <c r="E10">
        <v>22.14</v>
      </c>
      <c r="F10">
        <v>19.190000000000001</v>
      </c>
      <c r="G10">
        <v>67.73</v>
      </c>
      <c r="H10">
        <v>0.89</v>
      </c>
      <c r="I10">
        <v>17</v>
      </c>
      <c r="J10">
        <v>179.63</v>
      </c>
      <c r="K10">
        <v>51.39</v>
      </c>
      <c r="L10">
        <v>9</v>
      </c>
      <c r="M10">
        <v>5</v>
      </c>
      <c r="N10">
        <v>34.24</v>
      </c>
      <c r="O10">
        <v>22388.15</v>
      </c>
      <c r="P10">
        <v>190.12</v>
      </c>
      <c r="Q10">
        <v>1304.27</v>
      </c>
      <c r="R10">
        <v>131.37</v>
      </c>
      <c r="S10">
        <v>85.32</v>
      </c>
      <c r="T10">
        <v>12552.99</v>
      </c>
      <c r="U10">
        <v>0.65</v>
      </c>
      <c r="V10">
        <v>0.73</v>
      </c>
      <c r="W10">
        <v>4.05</v>
      </c>
      <c r="X10">
        <v>0.74</v>
      </c>
      <c r="Y10">
        <v>2</v>
      </c>
      <c r="Z10">
        <v>10</v>
      </c>
      <c r="AA10">
        <v>99.929901283622954</v>
      </c>
      <c r="AB10">
        <v>136.72849953229709</v>
      </c>
      <c r="AC10">
        <v>123.67932343662569</v>
      </c>
      <c r="AD10">
        <v>99929.901283622952</v>
      </c>
      <c r="AE10">
        <v>136728.49953229711</v>
      </c>
      <c r="AF10">
        <v>6.7557628803790182E-6</v>
      </c>
      <c r="AG10">
        <v>5</v>
      </c>
      <c r="AH10">
        <v>123679.32343662569</v>
      </c>
    </row>
    <row r="11" spans="1:34" x14ac:dyDescent="0.25">
      <c r="A11">
        <v>9</v>
      </c>
      <c r="B11">
        <v>85</v>
      </c>
      <c r="C11" t="s">
        <v>34</v>
      </c>
      <c r="D11">
        <v>4.5163000000000002</v>
      </c>
      <c r="E11">
        <v>22.14</v>
      </c>
      <c r="F11">
        <v>19.190000000000001</v>
      </c>
      <c r="G11">
        <v>67.739999999999995</v>
      </c>
      <c r="H11">
        <v>0.98</v>
      </c>
      <c r="I11">
        <v>17</v>
      </c>
      <c r="J11">
        <v>181.12</v>
      </c>
      <c r="K11">
        <v>51.39</v>
      </c>
      <c r="L11">
        <v>10</v>
      </c>
      <c r="M11">
        <v>0</v>
      </c>
      <c r="N11">
        <v>34.729999999999997</v>
      </c>
      <c r="O11">
        <v>22572.13</v>
      </c>
      <c r="P11">
        <v>190.43</v>
      </c>
      <c r="Q11">
        <v>1304.24</v>
      </c>
      <c r="R11">
        <v>131.34</v>
      </c>
      <c r="S11">
        <v>85.32</v>
      </c>
      <c r="T11">
        <v>12539.27</v>
      </c>
      <c r="U11">
        <v>0.65</v>
      </c>
      <c r="V11">
        <v>0.73</v>
      </c>
      <c r="W11">
        <v>4.0599999999999996</v>
      </c>
      <c r="X11">
        <v>0.74</v>
      </c>
      <c r="Y11">
        <v>2</v>
      </c>
      <c r="Z11">
        <v>10</v>
      </c>
      <c r="AA11">
        <v>99.999528614158734</v>
      </c>
      <c r="AB11">
        <v>136.8237667176771</v>
      </c>
      <c r="AC11">
        <v>123.76549845554131</v>
      </c>
      <c r="AD11">
        <v>99999.528614158728</v>
      </c>
      <c r="AE11">
        <v>136823.76671767709</v>
      </c>
      <c r="AF11">
        <v>6.7545664024829557E-6</v>
      </c>
      <c r="AG11">
        <v>5</v>
      </c>
      <c r="AH11">
        <v>123765.4984555414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4.0171999999999999</v>
      </c>
      <c r="E2">
        <v>24.89</v>
      </c>
      <c r="F2">
        <v>22.17</v>
      </c>
      <c r="G2">
        <v>16.63</v>
      </c>
      <c r="H2">
        <v>0.34</v>
      </c>
      <c r="I2">
        <v>80</v>
      </c>
      <c r="J2">
        <v>51.33</v>
      </c>
      <c r="K2">
        <v>24.83</v>
      </c>
      <c r="L2">
        <v>1</v>
      </c>
      <c r="M2">
        <v>65</v>
      </c>
      <c r="N2">
        <v>5.51</v>
      </c>
      <c r="O2">
        <v>6564.78</v>
      </c>
      <c r="P2">
        <v>107.65</v>
      </c>
      <c r="Q2">
        <v>1304.94</v>
      </c>
      <c r="R2">
        <v>231.9</v>
      </c>
      <c r="S2">
        <v>85.32</v>
      </c>
      <c r="T2">
        <v>62501.88</v>
      </c>
      <c r="U2">
        <v>0.37</v>
      </c>
      <c r="V2">
        <v>0.63</v>
      </c>
      <c r="W2">
        <v>4.16</v>
      </c>
      <c r="X2">
        <v>3.71</v>
      </c>
      <c r="Y2">
        <v>2</v>
      </c>
      <c r="Z2">
        <v>10</v>
      </c>
      <c r="AA2">
        <v>83.704365316413899</v>
      </c>
      <c r="AB2">
        <v>114.528005401846</v>
      </c>
      <c r="AC2">
        <v>103.5976133073885</v>
      </c>
      <c r="AD2">
        <v>83704.365316413896</v>
      </c>
      <c r="AE2">
        <v>114528.00540184601</v>
      </c>
      <c r="AF2">
        <v>7.1902483404604757E-6</v>
      </c>
      <c r="AG2">
        <v>6</v>
      </c>
      <c r="AH2">
        <v>103597.6133073885</v>
      </c>
    </row>
    <row r="3" spans="1:34" x14ac:dyDescent="0.25">
      <c r="A3">
        <v>1</v>
      </c>
      <c r="B3">
        <v>20</v>
      </c>
      <c r="C3" t="s">
        <v>34</v>
      </c>
      <c r="D3">
        <v>4.1430999999999996</v>
      </c>
      <c r="E3">
        <v>24.14</v>
      </c>
      <c r="F3">
        <v>21.57</v>
      </c>
      <c r="G3">
        <v>19.32</v>
      </c>
      <c r="H3">
        <v>0.66</v>
      </c>
      <c r="I3">
        <v>67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102.81</v>
      </c>
      <c r="Q3">
        <v>1304.73</v>
      </c>
      <c r="R3">
        <v>209.18</v>
      </c>
      <c r="S3">
        <v>85.32</v>
      </c>
      <c r="T3">
        <v>51207.37</v>
      </c>
      <c r="U3">
        <v>0.41</v>
      </c>
      <c r="V3">
        <v>0.65</v>
      </c>
      <c r="W3">
        <v>4.21</v>
      </c>
      <c r="X3">
        <v>3.11</v>
      </c>
      <c r="Y3">
        <v>2</v>
      </c>
      <c r="Z3">
        <v>10</v>
      </c>
      <c r="AA3">
        <v>81.197455988517007</v>
      </c>
      <c r="AB3">
        <v>111.09794146238519</v>
      </c>
      <c r="AC3">
        <v>100.4949098561837</v>
      </c>
      <c r="AD3">
        <v>81197.455988517002</v>
      </c>
      <c r="AE3">
        <v>111097.94146238521</v>
      </c>
      <c r="AF3">
        <v>7.4155924274026171E-6</v>
      </c>
      <c r="AG3">
        <v>6</v>
      </c>
      <c r="AH3">
        <v>100494.9098561837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2.5789</v>
      </c>
      <c r="E2">
        <v>38.78</v>
      </c>
      <c r="F2">
        <v>30.09</v>
      </c>
      <c r="G2">
        <v>7.55</v>
      </c>
      <c r="H2">
        <v>0.13</v>
      </c>
      <c r="I2">
        <v>239</v>
      </c>
      <c r="J2">
        <v>133.21</v>
      </c>
      <c r="K2">
        <v>46.47</v>
      </c>
      <c r="L2">
        <v>1</v>
      </c>
      <c r="M2">
        <v>237</v>
      </c>
      <c r="N2">
        <v>20.75</v>
      </c>
      <c r="O2">
        <v>16663.419999999998</v>
      </c>
      <c r="P2">
        <v>325.14999999999998</v>
      </c>
      <c r="Q2">
        <v>1305.25</v>
      </c>
      <c r="R2">
        <v>501.84</v>
      </c>
      <c r="S2">
        <v>85.32</v>
      </c>
      <c r="T2">
        <v>196677.72</v>
      </c>
      <c r="U2">
        <v>0.17</v>
      </c>
      <c r="V2">
        <v>0.47</v>
      </c>
      <c r="W2">
        <v>4.41</v>
      </c>
      <c r="X2">
        <v>11.62</v>
      </c>
      <c r="Y2">
        <v>2</v>
      </c>
      <c r="Z2">
        <v>10</v>
      </c>
      <c r="AA2">
        <v>232.99672553311109</v>
      </c>
      <c r="AB2">
        <v>318.79639896432258</v>
      </c>
      <c r="AC2">
        <v>288.3709180808184</v>
      </c>
      <c r="AD2">
        <v>232996.72553311111</v>
      </c>
      <c r="AE2">
        <v>318796.39896432258</v>
      </c>
      <c r="AF2">
        <v>4.0099219567247434E-6</v>
      </c>
      <c r="AG2">
        <v>9</v>
      </c>
      <c r="AH2">
        <v>288370.91808081837</v>
      </c>
    </row>
    <row r="3" spans="1:34" x14ac:dyDescent="0.25">
      <c r="A3">
        <v>1</v>
      </c>
      <c r="B3">
        <v>65</v>
      </c>
      <c r="C3" t="s">
        <v>34</v>
      </c>
      <c r="D3">
        <v>3.7073</v>
      </c>
      <c r="E3">
        <v>26.97</v>
      </c>
      <c r="F3">
        <v>22.45</v>
      </c>
      <c r="G3">
        <v>15.66</v>
      </c>
      <c r="H3">
        <v>0.26</v>
      </c>
      <c r="I3">
        <v>86</v>
      </c>
      <c r="J3">
        <v>134.55000000000001</v>
      </c>
      <c r="K3">
        <v>46.47</v>
      </c>
      <c r="L3">
        <v>2</v>
      </c>
      <c r="M3">
        <v>84</v>
      </c>
      <c r="N3">
        <v>21.09</v>
      </c>
      <c r="O3">
        <v>16828.84</v>
      </c>
      <c r="P3">
        <v>233.94</v>
      </c>
      <c r="Q3">
        <v>1304.5899999999999</v>
      </c>
      <c r="R3">
        <v>242.51</v>
      </c>
      <c r="S3">
        <v>85.32</v>
      </c>
      <c r="T3">
        <v>67778.960000000006</v>
      </c>
      <c r="U3">
        <v>0.35</v>
      </c>
      <c r="V3">
        <v>0.63</v>
      </c>
      <c r="W3">
        <v>4.1500000000000004</v>
      </c>
      <c r="X3">
        <v>3.99</v>
      </c>
      <c r="Y3">
        <v>2</v>
      </c>
      <c r="Z3">
        <v>10</v>
      </c>
      <c r="AA3">
        <v>130.65217909402489</v>
      </c>
      <c r="AB3">
        <v>178.76407540370761</v>
      </c>
      <c r="AC3">
        <v>161.70308294418339</v>
      </c>
      <c r="AD3">
        <v>130652.1790940248</v>
      </c>
      <c r="AE3">
        <v>178764.0754037076</v>
      </c>
      <c r="AF3">
        <v>5.7644668929255269E-6</v>
      </c>
      <c r="AG3">
        <v>6</v>
      </c>
      <c r="AH3">
        <v>161703.08294418341</v>
      </c>
    </row>
    <row r="4" spans="1:34" x14ac:dyDescent="0.25">
      <c r="A4">
        <v>2</v>
      </c>
      <c r="B4">
        <v>65</v>
      </c>
      <c r="C4" t="s">
        <v>34</v>
      </c>
      <c r="D4">
        <v>4.109</v>
      </c>
      <c r="E4">
        <v>24.34</v>
      </c>
      <c r="F4">
        <v>20.77</v>
      </c>
      <c r="G4">
        <v>24.43</v>
      </c>
      <c r="H4">
        <v>0.39</v>
      </c>
      <c r="I4">
        <v>51</v>
      </c>
      <c r="J4">
        <v>135.9</v>
      </c>
      <c r="K4">
        <v>46.47</v>
      </c>
      <c r="L4">
        <v>3</v>
      </c>
      <c r="M4">
        <v>49</v>
      </c>
      <c r="N4">
        <v>21.43</v>
      </c>
      <c r="O4">
        <v>16994.64</v>
      </c>
      <c r="P4">
        <v>207.63</v>
      </c>
      <c r="Q4">
        <v>1304.47</v>
      </c>
      <c r="R4">
        <v>185.35</v>
      </c>
      <c r="S4">
        <v>85.32</v>
      </c>
      <c r="T4">
        <v>39373.64</v>
      </c>
      <c r="U4">
        <v>0.46</v>
      </c>
      <c r="V4">
        <v>0.68</v>
      </c>
      <c r="W4">
        <v>4.09</v>
      </c>
      <c r="X4">
        <v>2.31</v>
      </c>
      <c r="Y4">
        <v>2</v>
      </c>
      <c r="Z4">
        <v>10</v>
      </c>
      <c r="AA4">
        <v>115.6834559083476</v>
      </c>
      <c r="AB4">
        <v>158.28320796761409</v>
      </c>
      <c r="AC4">
        <v>143.1768807511061</v>
      </c>
      <c r="AD4">
        <v>115683.45590834761</v>
      </c>
      <c r="AE4">
        <v>158283.20796761409</v>
      </c>
      <c r="AF4">
        <v>6.3890687192919342E-6</v>
      </c>
      <c r="AG4">
        <v>6</v>
      </c>
      <c r="AH4">
        <v>143176.8807511061</v>
      </c>
    </row>
    <row r="5" spans="1:34" x14ac:dyDescent="0.25">
      <c r="A5">
        <v>3</v>
      </c>
      <c r="B5">
        <v>65</v>
      </c>
      <c r="C5" t="s">
        <v>34</v>
      </c>
      <c r="D5">
        <v>4.3033999999999999</v>
      </c>
      <c r="E5">
        <v>23.24</v>
      </c>
      <c r="F5">
        <v>20.079999999999998</v>
      </c>
      <c r="G5">
        <v>33.46</v>
      </c>
      <c r="H5">
        <v>0.52</v>
      </c>
      <c r="I5">
        <v>36</v>
      </c>
      <c r="J5">
        <v>137.25</v>
      </c>
      <c r="K5">
        <v>46.47</v>
      </c>
      <c r="L5">
        <v>4</v>
      </c>
      <c r="M5">
        <v>34</v>
      </c>
      <c r="N5">
        <v>21.78</v>
      </c>
      <c r="O5">
        <v>17160.919999999998</v>
      </c>
      <c r="P5">
        <v>191.76</v>
      </c>
      <c r="Q5">
        <v>1304.43</v>
      </c>
      <c r="R5">
        <v>162.03</v>
      </c>
      <c r="S5">
        <v>85.32</v>
      </c>
      <c r="T5">
        <v>27790.880000000001</v>
      </c>
      <c r="U5">
        <v>0.53</v>
      </c>
      <c r="V5">
        <v>0.7</v>
      </c>
      <c r="W5">
        <v>4.0599999999999996</v>
      </c>
      <c r="X5">
        <v>1.62</v>
      </c>
      <c r="Y5">
        <v>2</v>
      </c>
      <c r="Z5">
        <v>10</v>
      </c>
      <c r="AA5">
        <v>100.6045767273488</v>
      </c>
      <c r="AB5">
        <v>137.65162023898219</v>
      </c>
      <c r="AC5">
        <v>124.5143427986731</v>
      </c>
      <c r="AD5">
        <v>100604.5767273488</v>
      </c>
      <c r="AE5">
        <v>137651.6202389822</v>
      </c>
      <c r="AF5">
        <v>6.6913405516186204E-6</v>
      </c>
      <c r="AG5">
        <v>5</v>
      </c>
      <c r="AH5">
        <v>124514.3427986731</v>
      </c>
    </row>
    <row r="6" spans="1:34" x14ac:dyDescent="0.25">
      <c r="A6">
        <v>4</v>
      </c>
      <c r="B6">
        <v>65</v>
      </c>
      <c r="C6" t="s">
        <v>34</v>
      </c>
      <c r="D6">
        <v>4.4333</v>
      </c>
      <c r="E6">
        <v>22.56</v>
      </c>
      <c r="F6">
        <v>19.64</v>
      </c>
      <c r="G6">
        <v>43.65</v>
      </c>
      <c r="H6">
        <v>0.64</v>
      </c>
      <c r="I6">
        <v>27</v>
      </c>
      <c r="J6">
        <v>138.6</v>
      </c>
      <c r="K6">
        <v>46.47</v>
      </c>
      <c r="L6">
        <v>5</v>
      </c>
      <c r="M6">
        <v>25</v>
      </c>
      <c r="N6">
        <v>22.13</v>
      </c>
      <c r="O6">
        <v>17327.689999999999</v>
      </c>
      <c r="P6">
        <v>177.61</v>
      </c>
      <c r="Q6">
        <v>1304.31</v>
      </c>
      <c r="R6">
        <v>147.37</v>
      </c>
      <c r="S6">
        <v>85.32</v>
      </c>
      <c r="T6">
        <v>20503.509999999998</v>
      </c>
      <c r="U6">
        <v>0.57999999999999996</v>
      </c>
      <c r="V6">
        <v>0.71</v>
      </c>
      <c r="W6">
        <v>4.05</v>
      </c>
      <c r="X6">
        <v>1.19</v>
      </c>
      <c r="Y6">
        <v>2</v>
      </c>
      <c r="Z6">
        <v>10</v>
      </c>
      <c r="AA6">
        <v>95.74034150784847</v>
      </c>
      <c r="AB6">
        <v>130.9961590167527</v>
      </c>
      <c r="AC6">
        <v>118.4940694544925</v>
      </c>
      <c r="AD6">
        <v>95740.341507848469</v>
      </c>
      <c r="AE6">
        <v>130996.1590167527</v>
      </c>
      <c r="AF6">
        <v>6.8933215753801252E-6</v>
      </c>
      <c r="AG6">
        <v>5</v>
      </c>
      <c r="AH6">
        <v>118494.06945449251</v>
      </c>
    </row>
    <row r="7" spans="1:34" x14ac:dyDescent="0.25">
      <c r="A7">
        <v>5</v>
      </c>
      <c r="B7">
        <v>65</v>
      </c>
      <c r="C7" t="s">
        <v>34</v>
      </c>
      <c r="D7">
        <v>4.5057999999999998</v>
      </c>
      <c r="E7">
        <v>22.19</v>
      </c>
      <c r="F7">
        <v>19.41</v>
      </c>
      <c r="G7">
        <v>52.95</v>
      </c>
      <c r="H7">
        <v>0.76</v>
      </c>
      <c r="I7">
        <v>22</v>
      </c>
      <c r="J7">
        <v>139.94999999999999</v>
      </c>
      <c r="K7">
        <v>46.47</v>
      </c>
      <c r="L7">
        <v>6</v>
      </c>
      <c r="M7">
        <v>7</v>
      </c>
      <c r="N7">
        <v>22.49</v>
      </c>
      <c r="O7">
        <v>17494.97</v>
      </c>
      <c r="P7">
        <v>166.87</v>
      </c>
      <c r="Q7">
        <v>1304.47</v>
      </c>
      <c r="R7">
        <v>139.16</v>
      </c>
      <c r="S7">
        <v>85.32</v>
      </c>
      <c r="T7">
        <v>16421.939999999999</v>
      </c>
      <c r="U7">
        <v>0.61</v>
      </c>
      <c r="V7">
        <v>0.72</v>
      </c>
      <c r="W7">
        <v>4.05</v>
      </c>
      <c r="X7">
        <v>0.96</v>
      </c>
      <c r="Y7">
        <v>2</v>
      </c>
      <c r="Z7">
        <v>10</v>
      </c>
      <c r="AA7">
        <v>92.61203860022448</v>
      </c>
      <c r="AB7">
        <v>126.71587696755969</v>
      </c>
      <c r="AC7">
        <v>114.6222915166596</v>
      </c>
      <c r="AD7">
        <v>92612.038600224478</v>
      </c>
      <c r="AE7">
        <v>126715.8769675597</v>
      </c>
      <c r="AF7">
        <v>7.0060515539999017E-6</v>
      </c>
      <c r="AG7">
        <v>5</v>
      </c>
      <c r="AH7">
        <v>114622.29151665961</v>
      </c>
    </row>
    <row r="8" spans="1:34" x14ac:dyDescent="0.25">
      <c r="A8">
        <v>6</v>
      </c>
      <c r="B8">
        <v>65</v>
      </c>
      <c r="C8" t="s">
        <v>34</v>
      </c>
      <c r="D8">
        <v>4.5015000000000001</v>
      </c>
      <c r="E8">
        <v>22.21</v>
      </c>
      <c r="F8">
        <v>19.440000000000001</v>
      </c>
      <c r="G8">
        <v>53.01</v>
      </c>
      <c r="H8">
        <v>0.88</v>
      </c>
      <c r="I8">
        <v>22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166.86</v>
      </c>
      <c r="Q8">
        <v>1304.43</v>
      </c>
      <c r="R8">
        <v>139.46</v>
      </c>
      <c r="S8">
        <v>85.32</v>
      </c>
      <c r="T8">
        <v>16574.919999999998</v>
      </c>
      <c r="U8">
        <v>0.61</v>
      </c>
      <c r="V8">
        <v>0.72</v>
      </c>
      <c r="W8">
        <v>4.07</v>
      </c>
      <c r="X8">
        <v>0.98</v>
      </c>
      <c r="Y8">
        <v>2</v>
      </c>
      <c r="Z8">
        <v>10</v>
      </c>
      <c r="AA8">
        <v>92.684226078925604</v>
      </c>
      <c r="AB8">
        <v>126.8146470606054</v>
      </c>
      <c r="AC8">
        <v>114.7116351306497</v>
      </c>
      <c r="AD8">
        <v>92684.226078925611</v>
      </c>
      <c r="AE8">
        <v>126814.6470606053</v>
      </c>
      <c r="AF8">
        <v>6.9993655000955572E-6</v>
      </c>
      <c r="AG8">
        <v>5</v>
      </c>
      <c r="AH8">
        <v>114711.63513064969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2.3279000000000001</v>
      </c>
      <c r="E2">
        <v>42.96</v>
      </c>
      <c r="F2">
        <v>32.19</v>
      </c>
      <c r="G2">
        <v>6.95</v>
      </c>
      <c r="H2">
        <v>0.12</v>
      </c>
      <c r="I2">
        <v>278</v>
      </c>
      <c r="J2">
        <v>150.44</v>
      </c>
      <c r="K2">
        <v>49.1</v>
      </c>
      <c r="L2">
        <v>1</v>
      </c>
      <c r="M2">
        <v>276</v>
      </c>
      <c r="N2">
        <v>25.34</v>
      </c>
      <c r="O2">
        <v>18787.759999999998</v>
      </c>
      <c r="P2">
        <v>378.06</v>
      </c>
      <c r="Q2">
        <v>1305.08</v>
      </c>
      <c r="R2">
        <v>572.79</v>
      </c>
      <c r="S2">
        <v>85.32</v>
      </c>
      <c r="T2">
        <v>231961.4</v>
      </c>
      <c r="U2">
        <v>0.15</v>
      </c>
      <c r="V2">
        <v>0.44</v>
      </c>
      <c r="W2">
        <v>4.49</v>
      </c>
      <c r="X2">
        <v>13.72</v>
      </c>
      <c r="Y2">
        <v>2</v>
      </c>
      <c r="Z2">
        <v>10</v>
      </c>
      <c r="AA2">
        <v>277.73418745278468</v>
      </c>
      <c r="AB2">
        <v>380.0081680404947</v>
      </c>
      <c r="AC2">
        <v>343.74072182752258</v>
      </c>
      <c r="AD2">
        <v>277734.18745278468</v>
      </c>
      <c r="AE2">
        <v>380008.16804049473</v>
      </c>
      <c r="AF2">
        <v>3.546528997480049E-6</v>
      </c>
      <c r="AG2">
        <v>9</v>
      </c>
      <c r="AH2">
        <v>343740.72182752262</v>
      </c>
    </row>
    <row r="3" spans="1:34" x14ac:dyDescent="0.25">
      <c r="A3">
        <v>1</v>
      </c>
      <c r="B3">
        <v>75</v>
      </c>
      <c r="C3" t="s">
        <v>34</v>
      </c>
      <c r="D3">
        <v>3.5535000000000001</v>
      </c>
      <c r="E3">
        <v>28.14</v>
      </c>
      <c r="F3">
        <v>22.93</v>
      </c>
      <c r="G3">
        <v>14.33</v>
      </c>
      <c r="H3">
        <v>0.23</v>
      </c>
      <c r="I3">
        <v>96</v>
      </c>
      <c r="J3">
        <v>151.83000000000001</v>
      </c>
      <c r="K3">
        <v>49.1</v>
      </c>
      <c r="L3">
        <v>2</v>
      </c>
      <c r="M3">
        <v>94</v>
      </c>
      <c r="N3">
        <v>25.73</v>
      </c>
      <c r="O3">
        <v>18959.54</v>
      </c>
      <c r="P3">
        <v>261.73</v>
      </c>
      <c r="Q3">
        <v>1304.6500000000001</v>
      </c>
      <c r="R3">
        <v>258.60000000000002</v>
      </c>
      <c r="S3">
        <v>85.32</v>
      </c>
      <c r="T3">
        <v>75775.38</v>
      </c>
      <c r="U3">
        <v>0.33</v>
      </c>
      <c r="V3">
        <v>0.61</v>
      </c>
      <c r="W3">
        <v>4.17</v>
      </c>
      <c r="X3">
        <v>4.47</v>
      </c>
      <c r="Y3">
        <v>2</v>
      </c>
      <c r="Z3">
        <v>10</v>
      </c>
      <c r="AA3">
        <v>143.7283524539389</v>
      </c>
      <c r="AB3">
        <v>196.6554726747874</v>
      </c>
      <c r="AC3">
        <v>177.88695037045079</v>
      </c>
      <c r="AD3">
        <v>143728.35245393889</v>
      </c>
      <c r="AE3">
        <v>196655.47267478739</v>
      </c>
      <c r="AF3">
        <v>5.4137165653788188E-6</v>
      </c>
      <c r="AG3">
        <v>6</v>
      </c>
      <c r="AH3">
        <v>177886.9503704508</v>
      </c>
    </row>
    <row r="4" spans="1:34" x14ac:dyDescent="0.25">
      <c r="A4">
        <v>2</v>
      </c>
      <c r="B4">
        <v>75</v>
      </c>
      <c r="C4" t="s">
        <v>34</v>
      </c>
      <c r="D4">
        <v>3.9899</v>
      </c>
      <c r="E4">
        <v>25.06</v>
      </c>
      <c r="F4">
        <v>21.05</v>
      </c>
      <c r="G4">
        <v>22.15</v>
      </c>
      <c r="H4">
        <v>0.35</v>
      </c>
      <c r="I4">
        <v>57</v>
      </c>
      <c r="J4">
        <v>153.22999999999999</v>
      </c>
      <c r="K4">
        <v>49.1</v>
      </c>
      <c r="L4">
        <v>3</v>
      </c>
      <c r="M4">
        <v>55</v>
      </c>
      <c r="N4">
        <v>26.13</v>
      </c>
      <c r="O4">
        <v>19131.849999999999</v>
      </c>
      <c r="P4">
        <v>232.74</v>
      </c>
      <c r="Q4">
        <v>1304.48</v>
      </c>
      <c r="R4">
        <v>194.47</v>
      </c>
      <c r="S4">
        <v>85.32</v>
      </c>
      <c r="T4">
        <v>43904.86</v>
      </c>
      <c r="U4">
        <v>0.44</v>
      </c>
      <c r="V4">
        <v>0.67</v>
      </c>
      <c r="W4">
        <v>4.1100000000000003</v>
      </c>
      <c r="X4">
        <v>2.59</v>
      </c>
      <c r="Y4">
        <v>2</v>
      </c>
      <c r="Z4">
        <v>10</v>
      </c>
      <c r="AA4">
        <v>125.3765047517993</v>
      </c>
      <c r="AB4">
        <v>171.54566502235261</v>
      </c>
      <c r="AC4">
        <v>155.17358751852001</v>
      </c>
      <c r="AD4">
        <v>125376.50475179929</v>
      </c>
      <c r="AE4">
        <v>171545.66502235259</v>
      </c>
      <c r="AF4">
        <v>6.0785669689615731E-6</v>
      </c>
      <c r="AG4">
        <v>6</v>
      </c>
      <c r="AH4">
        <v>155173.58751852001</v>
      </c>
    </row>
    <row r="5" spans="1:34" x14ac:dyDescent="0.25">
      <c r="A5">
        <v>3</v>
      </c>
      <c r="B5">
        <v>75</v>
      </c>
      <c r="C5" t="s">
        <v>34</v>
      </c>
      <c r="D5">
        <v>4.2058999999999997</v>
      </c>
      <c r="E5">
        <v>23.78</v>
      </c>
      <c r="F5">
        <v>20.28</v>
      </c>
      <c r="G5">
        <v>30.42</v>
      </c>
      <c r="H5">
        <v>0.46</v>
      </c>
      <c r="I5">
        <v>40</v>
      </c>
      <c r="J5">
        <v>154.63</v>
      </c>
      <c r="K5">
        <v>49.1</v>
      </c>
      <c r="L5">
        <v>4</v>
      </c>
      <c r="M5">
        <v>38</v>
      </c>
      <c r="N5">
        <v>26.53</v>
      </c>
      <c r="O5">
        <v>19304.72</v>
      </c>
      <c r="P5">
        <v>216.32</v>
      </c>
      <c r="Q5">
        <v>1304.33</v>
      </c>
      <c r="R5">
        <v>168.31</v>
      </c>
      <c r="S5">
        <v>85.32</v>
      </c>
      <c r="T5">
        <v>30908.41</v>
      </c>
      <c r="U5">
        <v>0.51</v>
      </c>
      <c r="V5">
        <v>0.69</v>
      </c>
      <c r="W5">
        <v>4.09</v>
      </c>
      <c r="X5">
        <v>1.82</v>
      </c>
      <c r="Y5">
        <v>2</v>
      </c>
      <c r="Z5">
        <v>10</v>
      </c>
      <c r="AA5">
        <v>108.992123455244</v>
      </c>
      <c r="AB5">
        <v>149.12783170452869</v>
      </c>
      <c r="AC5">
        <v>134.89528074891541</v>
      </c>
      <c r="AD5">
        <v>108992.123455244</v>
      </c>
      <c r="AE5">
        <v>149127.83170452871</v>
      </c>
      <c r="AF5">
        <v>6.4076404959411208E-6</v>
      </c>
      <c r="AG5">
        <v>5</v>
      </c>
      <c r="AH5">
        <v>134895.28074891539</v>
      </c>
    </row>
    <row r="6" spans="1:34" x14ac:dyDescent="0.25">
      <c r="A6">
        <v>4</v>
      </c>
      <c r="B6">
        <v>75</v>
      </c>
      <c r="C6" t="s">
        <v>34</v>
      </c>
      <c r="D6">
        <v>4.3529</v>
      </c>
      <c r="E6">
        <v>22.97</v>
      </c>
      <c r="F6">
        <v>19.78</v>
      </c>
      <c r="G6">
        <v>39.56</v>
      </c>
      <c r="H6">
        <v>0.56999999999999995</v>
      </c>
      <c r="I6">
        <v>30</v>
      </c>
      <c r="J6">
        <v>156.03</v>
      </c>
      <c r="K6">
        <v>49.1</v>
      </c>
      <c r="L6">
        <v>5</v>
      </c>
      <c r="M6">
        <v>28</v>
      </c>
      <c r="N6">
        <v>26.94</v>
      </c>
      <c r="O6">
        <v>19478.150000000001</v>
      </c>
      <c r="P6">
        <v>202.18</v>
      </c>
      <c r="Q6">
        <v>1304.3399999999999</v>
      </c>
      <c r="R6">
        <v>151.76</v>
      </c>
      <c r="S6">
        <v>85.32</v>
      </c>
      <c r="T6">
        <v>22684.09</v>
      </c>
      <c r="U6">
        <v>0.56000000000000005</v>
      </c>
      <c r="V6">
        <v>0.71</v>
      </c>
      <c r="W6">
        <v>4.0599999999999996</v>
      </c>
      <c r="X6">
        <v>1.33</v>
      </c>
      <c r="Y6">
        <v>2</v>
      </c>
      <c r="Z6">
        <v>10</v>
      </c>
      <c r="AA6">
        <v>103.4690434969301</v>
      </c>
      <c r="AB6">
        <v>141.57091004447639</v>
      </c>
      <c r="AC6">
        <v>128.05958108588999</v>
      </c>
      <c r="AD6">
        <v>103469.0434969301</v>
      </c>
      <c r="AE6">
        <v>141570.91004447639</v>
      </c>
      <c r="AF6">
        <v>6.6315933129133137E-6</v>
      </c>
      <c r="AG6">
        <v>5</v>
      </c>
      <c r="AH6">
        <v>128059.58108588991</v>
      </c>
    </row>
    <row r="7" spans="1:34" x14ac:dyDescent="0.25">
      <c r="A7">
        <v>5</v>
      </c>
      <c r="B7">
        <v>75</v>
      </c>
      <c r="C7" t="s">
        <v>34</v>
      </c>
      <c r="D7">
        <v>4.4402999999999997</v>
      </c>
      <c r="E7">
        <v>22.52</v>
      </c>
      <c r="F7">
        <v>19.510000000000002</v>
      </c>
      <c r="G7">
        <v>48.78</v>
      </c>
      <c r="H7">
        <v>0.67</v>
      </c>
      <c r="I7">
        <v>24</v>
      </c>
      <c r="J7">
        <v>157.44</v>
      </c>
      <c r="K7">
        <v>49.1</v>
      </c>
      <c r="L7">
        <v>6</v>
      </c>
      <c r="M7">
        <v>22</v>
      </c>
      <c r="N7">
        <v>27.35</v>
      </c>
      <c r="O7">
        <v>19652.13</v>
      </c>
      <c r="P7">
        <v>190.79</v>
      </c>
      <c r="Q7">
        <v>1304.28</v>
      </c>
      <c r="R7">
        <v>142.84</v>
      </c>
      <c r="S7">
        <v>85.32</v>
      </c>
      <c r="T7">
        <v>18256.63</v>
      </c>
      <c r="U7">
        <v>0.6</v>
      </c>
      <c r="V7">
        <v>0.72</v>
      </c>
      <c r="W7">
        <v>4.04</v>
      </c>
      <c r="X7">
        <v>1.06</v>
      </c>
      <c r="Y7">
        <v>2</v>
      </c>
      <c r="Z7">
        <v>10</v>
      </c>
      <c r="AA7">
        <v>99.799820290025352</v>
      </c>
      <c r="AB7">
        <v>136.5505169780885</v>
      </c>
      <c r="AC7">
        <v>123.51832728759059</v>
      </c>
      <c r="AD7">
        <v>99799.820290025353</v>
      </c>
      <c r="AE7">
        <v>136550.5169780885</v>
      </c>
      <c r="AF7">
        <v>6.7647462122559642E-6</v>
      </c>
      <c r="AG7">
        <v>5</v>
      </c>
      <c r="AH7">
        <v>123518.3272875906</v>
      </c>
    </row>
    <row r="8" spans="1:34" x14ac:dyDescent="0.25">
      <c r="A8">
        <v>6</v>
      </c>
      <c r="B8">
        <v>75</v>
      </c>
      <c r="C8" t="s">
        <v>34</v>
      </c>
      <c r="D8">
        <v>4.4992000000000001</v>
      </c>
      <c r="E8">
        <v>22.23</v>
      </c>
      <c r="F8">
        <v>19.34</v>
      </c>
      <c r="G8">
        <v>58.02</v>
      </c>
      <c r="H8">
        <v>0.78</v>
      </c>
      <c r="I8">
        <v>20</v>
      </c>
      <c r="J8">
        <v>158.86000000000001</v>
      </c>
      <c r="K8">
        <v>49.1</v>
      </c>
      <c r="L8">
        <v>7</v>
      </c>
      <c r="M8">
        <v>14</v>
      </c>
      <c r="N8">
        <v>27.77</v>
      </c>
      <c r="O8">
        <v>19826.68</v>
      </c>
      <c r="P8">
        <v>181.33</v>
      </c>
      <c r="Q8">
        <v>1304.3</v>
      </c>
      <c r="R8">
        <v>136.71</v>
      </c>
      <c r="S8">
        <v>85.32</v>
      </c>
      <c r="T8">
        <v>15207.01</v>
      </c>
      <c r="U8">
        <v>0.62</v>
      </c>
      <c r="V8">
        <v>0.73</v>
      </c>
      <c r="W8">
        <v>4.05</v>
      </c>
      <c r="X8">
        <v>0.88</v>
      </c>
      <c r="Y8">
        <v>2</v>
      </c>
      <c r="Z8">
        <v>10</v>
      </c>
      <c r="AA8">
        <v>97.073526637230671</v>
      </c>
      <c r="AB8">
        <v>132.82028172674941</v>
      </c>
      <c r="AC8">
        <v>120.14410045322001</v>
      </c>
      <c r="AD8">
        <v>97073.526637230665</v>
      </c>
      <c r="AE8">
        <v>132820.28172674941</v>
      </c>
      <c r="AF8">
        <v>6.8544796878999249E-6</v>
      </c>
      <c r="AG8">
        <v>5</v>
      </c>
      <c r="AH8">
        <v>120144.10045322</v>
      </c>
    </row>
    <row r="9" spans="1:34" x14ac:dyDescent="0.25">
      <c r="A9">
        <v>7</v>
      </c>
      <c r="B9">
        <v>75</v>
      </c>
      <c r="C9" t="s">
        <v>34</v>
      </c>
      <c r="D9">
        <v>4.5128000000000004</v>
      </c>
      <c r="E9">
        <v>22.16</v>
      </c>
      <c r="F9">
        <v>19.3</v>
      </c>
      <c r="G9">
        <v>60.95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</v>
      </c>
      <c r="N9">
        <v>28.19</v>
      </c>
      <c r="O9">
        <v>20001.93</v>
      </c>
      <c r="P9">
        <v>178.57</v>
      </c>
      <c r="Q9">
        <v>1304.3399999999999</v>
      </c>
      <c r="R9">
        <v>134.88999999999999</v>
      </c>
      <c r="S9">
        <v>85.32</v>
      </c>
      <c r="T9">
        <v>14304.41</v>
      </c>
      <c r="U9">
        <v>0.63</v>
      </c>
      <c r="V9">
        <v>0.73</v>
      </c>
      <c r="W9">
        <v>4.0599999999999996</v>
      </c>
      <c r="X9">
        <v>0.85</v>
      </c>
      <c r="Y9">
        <v>2</v>
      </c>
      <c r="Z9">
        <v>10</v>
      </c>
      <c r="AA9">
        <v>96.34235940607401</v>
      </c>
      <c r="AB9">
        <v>131.81986646425969</v>
      </c>
      <c r="AC9">
        <v>119.23916341929031</v>
      </c>
      <c r="AD9">
        <v>96342.359406074014</v>
      </c>
      <c r="AE9">
        <v>131819.86646425971</v>
      </c>
      <c r="AF9">
        <v>6.87519913219123E-6</v>
      </c>
      <c r="AG9">
        <v>5</v>
      </c>
      <c r="AH9">
        <v>119239.1634192903</v>
      </c>
    </row>
    <row r="10" spans="1:34" x14ac:dyDescent="0.25">
      <c r="A10">
        <v>8</v>
      </c>
      <c r="B10">
        <v>75</v>
      </c>
      <c r="C10" t="s">
        <v>34</v>
      </c>
      <c r="D10">
        <v>4.5126999999999997</v>
      </c>
      <c r="E10">
        <v>22.16</v>
      </c>
      <c r="F10">
        <v>19.3</v>
      </c>
      <c r="G10">
        <v>60.96</v>
      </c>
      <c r="H10">
        <v>0.99</v>
      </c>
      <c r="I10">
        <v>19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179.9</v>
      </c>
      <c r="Q10">
        <v>1304.33</v>
      </c>
      <c r="R10">
        <v>134.87</v>
      </c>
      <c r="S10">
        <v>85.32</v>
      </c>
      <c r="T10">
        <v>14294.65</v>
      </c>
      <c r="U10">
        <v>0.63</v>
      </c>
      <c r="V10">
        <v>0.73</v>
      </c>
      <c r="W10">
        <v>4.0599999999999996</v>
      </c>
      <c r="X10">
        <v>0.85</v>
      </c>
      <c r="Y10">
        <v>2</v>
      </c>
      <c r="Z10">
        <v>10</v>
      </c>
      <c r="AA10">
        <v>96.600146310393725</v>
      </c>
      <c r="AB10">
        <v>132.17258187950529</v>
      </c>
      <c r="AC10">
        <v>119.5582161703442</v>
      </c>
      <c r="AD10">
        <v>96600.146310393728</v>
      </c>
      <c r="AE10">
        <v>132172.58187950531</v>
      </c>
      <c r="AF10">
        <v>6.8750467833361461E-6</v>
      </c>
      <c r="AG10">
        <v>5</v>
      </c>
      <c r="AH10">
        <v>119558.2161703442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1.8652</v>
      </c>
      <c r="E2">
        <v>53.61</v>
      </c>
      <c r="F2">
        <v>37.299999999999997</v>
      </c>
      <c r="G2">
        <v>6.02</v>
      </c>
      <c r="H2">
        <v>0.1</v>
      </c>
      <c r="I2">
        <v>372</v>
      </c>
      <c r="J2">
        <v>185.69</v>
      </c>
      <c r="K2">
        <v>53.44</v>
      </c>
      <c r="L2">
        <v>1</v>
      </c>
      <c r="M2">
        <v>370</v>
      </c>
      <c r="N2">
        <v>36.26</v>
      </c>
      <c r="O2">
        <v>23136.14</v>
      </c>
      <c r="P2">
        <v>503.98</v>
      </c>
      <c r="Q2">
        <v>1305.68</v>
      </c>
      <c r="R2">
        <v>746.97</v>
      </c>
      <c r="S2">
        <v>85.32</v>
      </c>
      <c r="T2">
        <v>318577.84000000003</v>
      </c>
      <c r="U2">
        <v>0.11</v>
      </c>
      <c r="V2">
        <v>0.38</v>
      </c>
      <c r="W2">
        <v>4.6399999999999997</v>
      </c>
      <c r="X2">
        <v>18.82</v>
      </c>
      <c r="Y2">
        <v>2</v>
      </c>
      <c r="Z2">
        <v>10</v>
      </c>
      <c r="AA2">
        <v>434.39409774283968</v>
      </c>
      <c r="AB2">
        <v>594.35716864681126</v>
      </c>
      <c r="AC2">
        <v>537.63255465668419</v>
      </c>
      <c r="AD2">
        <v>434394.09774283972</v>
      </c>
      <c r="AE2">
        <v>594357.16864681127</v>
      </c>
      <c r="AF2">
        <v>2.7427884039529529E-6</v>
      </c>
      <c r="AG2">
        <v>12</v>
      </c>
      <c r="AH2">
        <v>537632.55465668417</v>
      </c>
    </row>
    <row r="3" spans="1:34" x14ac:dyDescent="0.25">
      <c r="A3">
        <v>1</v>
      </c>
      <c r="B3">
        <v>95</v>
      </c>
      <c r="C3" t="s">
        <v>34</v>
      </c>
      <c r="D3">
        <v>3.2593000000000001</v>
      </c>
      <c r="E3">
        <v>30.68</v>
      </c>
      <c r="F3">
        <v>23.89</v>
      </c>
      <c r="G3">
        <v>12.36</v>
      </c>
      <c r="H3">
        <v>0.19</v>
      </c>
      <c r="I3">
        <v>116</v>
      </c>
      <c r="J3">
        <v>187.21</v>
      </c>
      <c r="K3">
        <v>53.44</v>
      </c>
      <c r="L3">
        <v>2</v>
      </c>
      <c r="M3">
        <v>114</v>
      </c>
      <c r="N3">
        <v>36.770000000000003</v>
      </c>
      <c r="O3">
        <v>23322.880000000001</v>
      </c>
      <c r="P3">
        <v>316.85000000000002</v>
      </c>
      <c r="Q3">
        <v>1304.55</v>
      </c>
      <c r="R3">
        <v>291.08</v>
      </c>
      <c r="S3">
        <v>85.32</v>
      </c>
      <c r="T3">
        <v>91915.5</v>
      </c>
      <c r="U3">
        <v>0.28999999999999998</v>
      </c>
      <c r="V3">
        <v>0.59</v>
      </c>
      <c r="W3">
        <v>4.2</v>
      </c>
      <c r="X3">
        <v>5.44</v>
      </c>
      <c r="Y3">
        <v>2</v>
      </c>
      <c r="Z3">
        <v>10</v>
      </c>
      <c r="AA3">
        <v>181.10628261024121</v>
      </c>
      <c r="AB3">
        <v>247.79760571251259</v>
      </c>
      <c r="AC3">
        <v>224.14815000950631</v>
      </c>
      <c r="AD3">
        <v>181106.28261024109</v>
      </c>
      <c r="AE3">
        <v>247797.6057125126</v>
      </c>
      <c r="AF3">
        <v>4.7928212765407786E-6</v>
      </c>
      <c r="AG3">
        <v>7</v>
      </c>
      <c r="AH3">
        <v>224148.15000950629</v>
      </c>
    </row>
    <row r="4" spans="1:34" x14ac:dyDescent="0.25">
      <c r="A4">
        <v>2</v>
      </c>
      <c r="B4">
        <v>95</v>
      </c>
      <c r="C4" t="s">
        <v>34</v>
      </c>
      <c r="D4">
        <v>3.7536</v>
      </c>
      <c r="E4">
        <v>26.64</v>
      </c>
      <c r="F4">
        <v>21.6</v>
      </c>
      <c r="G4">
        <v>18.79</v>
      </c>
      <c r="H4">
        <v>0.28000000000000003</v>
      </c>
      <c r="I4">
        <v>69</v>
      </c>
      <c r="J4">
        <v>188.73</v>
      </c>
      <c r="K4">
        <v>53.44</v>
      </c>
      <c r="L4">
        <v>3</v>
      </c>
      <c r="M4">
        <v>67</v>
      </c>
      <c r="N4">
        <v>37.29</v>
      </c>
      <c r="O4">
        <v>23510.33</v>
      </c>
      <c r="P4">
        <v>280.95</v>
      </c>
      <c r="Q4">
        <v>1304.5</v>
      </c>
      <c r="R4">
        <v>213.76</v>
      </c>
      <c r="S4">
        <v>85.32</v>
      </c>
      <c r="T4">
        <v>53487.72</v>
      </c>
      <c r="U4">
        <v>0.4</v>
      </c>
      <c r="V4">
        <v>0.65</v>
      </c>
      <c r="W4">
        <v>4.12</v>
      </c>
      <c r="X4">
        <v>3.15</v>
      </c>
      <c r="Y4">
        <v>2</v>
      </c>
      <c r="Z4">
        <v>10</v>
      </c>
      <c r="AA4">
        <v>145.5869261885172</v>
      </c>
      <c r="AB4">
        <v>199.19845525292251</v>
      </c>
      <c r="AC4">
        <v>180.18723426042791</v>
      </c>
      <c r="AD4">
        <v>145586.92618851719</v>
      </c>
      <c r="AE4">
        <v>199198.45525292249</v>
      </c>
      <c r="AF4">
        <v>5.5196925547275392E-6</v>
      </c>
      <c r="AG4">
        <v>6</v>
      </c>
      <c r="AH4">
        <v>180187.23426042791</v>
      </c>
    </row>
    <row r="5" spans="1:34" x14ac:dyDescent="0.25">
      <c r="A5">
        <v>3</v>
      </c>
      <c r="B5">
        <v>95</v>
      </c>
      <c r="C5" t="s">
        <v>34</v>
      </c>
      <c r="D5">
        <v>4.0042999999999997</v>
      </c>
      <c r="E5">
        <v>24.97</v>
      </c>
      <c r="F5">
        <v>20.68</v>
      </c>
      <c r="G5">
        <v>25.32</v>
      </c>
      <c r="H5">
        <v>0.37</v>
      </c>
      <c r="I5">
        <v>49</v>
      </c>
      <c r="J5">
        <v>190.25</v>
      </c>
      <c r="K5">
        <v>53.44</v>
      </c>
      <c r="L5">
        <v>4</v>
      </c>
      <c r="M5">
        <v>47</v>
      </c>
      <c r="N5">
        <v>37.82</v>
      </c>
      <c r="O5">
        <v>23698.48</v>
      </c>
      <c r="P5">
        <v>262.48</v>
      </c>
      <c r="Q5">
        <v>1304.69</v>
      </c>
      <c r="R5">
        <v>182.11</v>
      </c>
      <c r="S5">
        <v>85.32</v>
      </c>
      <c r="T5">
        <v>37762.74</v>
      </c>
      <c r="U5">
        <v>0.47</v>
      </c>
      <c r="V5">
        <v>0.68</v>
      </c>
      <c r="W5">
        <v>4.09</v>
      </c>
      <c r="X5">
        <v>2.2200000000000002</v>
      </c>
      <c r="Y5">
        <v>2</v>
      </c>
      <c r="Z5">
        <v>10</v>
      </c>
      <c r="AA5">
        <v>134.727168923291</v>
      </c>
      <c r="AB5">
        <v>184.33965626397011</v>
      </c>
      <c r="AC5">
        <v>166.74653819252109</v>
      </c>
      <c r="AD5">
        <v>134727.168923291</v>
      </c>
      <c r="AE5">
        <v>184339.6562639701</v>
      </c>
      <c r="AF5">
        <v>5.8883484912871601E-6</v>
      </c>
      <c r="AG5">
        <v>6</v>
      </c>
      <c r="AH5">
        <v>166746.53819252111</v>
      </c>
    </row>
    <row r="6" spans="1:34" x14ac:dyDescent="0.25">
      <c r="A6">
        <v>4</v>
      </c>
      <c r="B6">
        <v>95</v>
      </c>
      <c r="C6" t="s">
        <v>34</v>
      </c>
      <c r="D6">
        <v>4.1707999999999998</v>
      </c>
      <c r="E6">
        <v>23.98</v>
      </c>
      <c r="F6">
        <v>20.13</v>
      </c>
      <c r="G6">
        <v>32.64</v>
      </c>
      <c r="H6">
        <v>0.46</v>
      </c>
      <c r="I6">
        <v>37</v>
      </c>
      <c r="J6">
        <v>191.78</v>
      </c>
      <c r="K6">
        <v>53.44</v>
      </c>
      <c r="L6">
        <v>5</v>
      </c>
      <c r="M6">
        <v>35</v>
      </c>
      <c r="N6">
        <v>38.35</v>
      </c>
      <c r="O6">
        <v>23887.360000000001</v>
      </c>
      <c r="P6">
        <v>249.58</v>
      </c>
      <c r="Q6">
        <v>1304.3</v>
      </c>
      <c r="R6">
        <v>163.71</v>
      </c>
      <c r="S6">
        <v>85.32</v>
      </c>
      <c r="T6">
        <v>28624.639999999999</v>
      </c>
      <c r="U6">
        <v>0.52</v>
      </c>
      <c r="V6">
        <v>0.7</v>
      </c>
      <c r="W6">
        <v>4.07</v>
      </c>
      <c r="X6">
        <v>1.68</v>
      </c>
      <c r="Y6">
        <v>2</v>
      </c>
      <c r="Z6">
        <v>10</v>
      </c>
      <c r="AA6">
        <v>119.505347514478</v>
      </c>
      <c r="AB6">
        <v>163.51248867307689</v>
      </c>
      <c r="AC6">
        <v>147.9070862453828</v>
      </c>
      <c r="AD6">
        <v>119505.34751447799</v>
      </c>
      <c r="AE6">
        <v>163512.48867307691</v>
      </c>
      <c r="AF6">
        <v>6.1331877949855122E-6</v>
      </c>
      <c r="AG6">
        <v>5</v>
      </c>
      <c r="AH6">
        <v>147907.08624538279</v>
      </c>
    </row>
    <row r="7" spans="1:34" x14ac:dyDescent="0.25">
      <c r="A7">
        <v>5</v>
      </c>
      <c r="B7">
        <v>95</v>
      </c>
      <c r="C7" t="s">
        <v>34</v>
      </c>
      <c r="D7">
        <v>4.2767999999999997</v>
      </c>
      <c r="E7">
        <v>23.38</v>
      </c>
      <c r="F7">
        <v>19.8</v>
      </c>
      <c r="G7">
        <v>39.590000000000003</v>
      </c>
      <c r="H7">
        <v>0.55000000000000004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240.17</v>
      </c>
      <c r="Q7">
        <v>1304.33</v>
      </c>
      <c r="R7">
        <v>152.49</v>
      </c>
      <c r="S7">
        <v>85.32</v>
      </c>
      <c r="T7">
        <v>23048.43</v>
      </c>
      <c r="U7">
        <v>0.56000000000000005</v>
      </c>
      <c r="V7">
        <v>0.71</v>
      </c>
      <c r="W7">
        <v>4.0599999999999996</v>
      </c>
      <c r="X7">
        <v>1.34</v>
      </c>
      <c r="Y7">
        <v>2</v>
      </c>
      <c r="Z7">
        <v>10</v>
      </c>
      <c r="AA7">
        <v>115.37658029850709</v>
      </c>
      <c r="AB7">
        <v>157.8633272198341</v>
      </c>
      <c r="AC7">
        <v>142.79707283258779</v>
      </c>
      <c r="AD7">
        <v>115376.58029850711</v>
      </c>
      <c r="AE7">
        <v>157863.32721983409</v>
      </c>
      <c r="AF7">
        <v>6.2890614658084869E-6</v>
      </c>
      <c r="AG7">
        <v>5</v>
      </c>
      <c r="AH7">
        <v>142797.07283258779</v>
      </c>
    </row>
    <row r="8" spans="1:34" x14ac:dyDescent="0.25">
      <c r="A8">
        <v>6</v>
      </c>
      <c r="B8">
        <v>95</v>
      </c>
      <c r="C8" t="s">
        <v>34</v>
      </c>
      <c r="D8">
        <v>4.3564999999999996</v>
      </c>
      <c r="E8">
        <v>22.95</v>
      </c>
      <c r="F8">
        <v>19.55</v>
      </c>
      <c r="G8">
        <v>46.93</v>
      </c>
      <c r="H8">
        <v>0.64</v>
      </c>
      <c r="I8">
        <v>25</v>
      </c>
      <c r="J8">
        <v>194.86</v>
      </c>
      <c r="K8">
        <v>53.44</v>
      </c>
      <c r="L8">
        <v>7</v>
      </c>
      <c r="M8">
        <v>23</v>
      </c>
      <c r="N8">
        <v>39.43</v>
      </c>
      <c r="O8">
        <v>24267.279999999999</v>
      </c>
      <c r="P8">
        <v>229.97</v>
      </c>
      <c r="Q8">
        <v>1304.27</v>
      </c>
      <c r="R8">
        <v>144.22999999999999</v>
      </c>
      <c r="S8">
        <v>85.32</v>
      </c>
      <c r="T8">
        <v>18942.62</v>
      </c>
      <c r="U8">
        <v>0.59</v>
      </c>
      <c r="V8">
        <v>0.72</v>
      </c>
      <c r="W8">
        <v>4.05</v>
      </c>
      <c r="X8">
        <v>1.1000000000000001</v>
      </c>
      <c r="Y8">
        <v>2</v>
      </c>
      <c r="Z8">
        <v>10</v>
      </c>
      <c r="AA8">
        <v>111.777994805812</v>
      </c>
      <c r="AB8">
        <v>152.93958379034379</v>
      </c>
      <c r="AC8">
        <v>138.34324456548919</v>
      </c>
      <c r="AD8">
        <v>111777.99480581201</v>
      </c>
      <c r="AE8">
        <v>152939.58379034381</v>
      </c>
      <c r="AF8">
        <v>6.4062608201914224E-6</v>
      </c>
      <c r="AG8">
        <v>5</v>
      </c>
      <c r="AH8">
        <v>138343.24456548921</v>
      </c>
    </row>
    <row r="9" spans="1:34" x14ac:dyDescent="0.25">
      <c r="A9">
        <v>7</v>
      </c>
      <c r="B9">
        <v>95</v>
      </c>
      <c r="C9" t="s">
        <v>34</v>
      </c>
      <c r="D9">
        <v>4.4169</v>
      </c>
      <c r="E9">
        <v>22.64</v>
      </c>
      <c r="F9">
        <v>19.39</v>
      </c>
      <c r="G9">
        <v>55.4</v>
      </c>
      <c r="H9">
        <v>0.72</v>
      </c>
      <c r="I9">
        <v>21</v>
      </c>
      <c r="J9">
        <v>196.41</v>
      </c>
      <c r="K9">
        <v>53.44</v>
      </c>
      <c r="L9">
        <v>8</v>
      </c>
      <c r="M9">
        <v>19</v>
      </c>
      <c r="N9">
        <v>39.979999999999997</v>
      </c>
      <c r="O9">
        <v>24458.36</v>
      </c>
      <c r="P9">
        <v>220.79</v>
      </c>
      <c r="Q9">
        <v>1304.28</v>
      </c>
      <c r="R9">
        <v>138.72999999999999</v>
      </c>
      <c r="S9">
        <v>85.32</v>
      </c>
      <c r="T9">
        <v>16215.04</v>
      </c>
      <c r="U9">
        <v>0.62</v>
      </c>
      <c r="V9">
        <v>0.72</v>
      </c>
      <c r="W9">
        <v>4.04</v>
      </c>
      <c r="X9">
        <v>0.94</v>
      </c>
      <c r="Y9">
        <v>2</v>
      </c>
      <c r="Z9">
        <v>10</v>
      </c>
      <c r="AA9">
        <v>108.88273265126359</v>
      </c>
      <c r="AB9">
        <v>148.9781583805412</v>
      </c>
      <c r="AC9">
        <v>134.75989203690139</v>
      </c>
      <c r="AD9">
        <v>108882.73265126361</v>
      </c>
      <c r="AE9">
        <v>148978.15838054119</v>
      </c>
      <c r="AF9">
        <v>6.495079402433948E-6</v>
      </c>
      <c r="AG9">
        <v>5</v>
      </c>
      <c r="AH9">
        <v>134759.89203690141</v>
      </c>
    </row>
    <row r="10" spans="1:34" x14ac:dyDescent="0.25">
      <c r="A10">
        <v>8</v>
      </c>
      <c r="B10">
        <v>95</v>
      </c>
      <c r="C10" t="s">
        <v>34</v>
      </c>
      <c r="D10">
        <v>4.4695999999999998</v>
      </c>
      <c r="E10">
        <v>22.37</v>
      </c>
      <c r="F10">
        <v>19.23</v>
      </c>
      <c r="G10">
        <v>64.12</v>
      </c>
      <c r="H10">
        <v>0.81</v>
      </c>
      <c r="I10">
        <v>18</v>
      </c>
      <c r="J10">
        <v>197.97</v>
      </c>
      <c r="K10">
        <v>53.44</v>
      </c>
      <c r="L10">
        <v>9</v>
      </c>
      <c r="M10">
        <v>16</v>
      </c>
      <c r="N10">
        <v>40.53</v>
      </c>
      <c r="O10">
        <v>24650.18</v>
      </c>
      <c r="P10">
        <v>212.61</v>
      </c>
      <c r="Q10">
        <v>1304.26</v>
      </c>
      <c r="R10">
        <v>133.58000000000001</v>
      </c>
      <c r="S10">
        <v>85.32</v>
      </c>
      <c r="T10">
        <v>13652.46</v>
      </c>
      <c r="U10">
        <v>0.64</v>
      </c>
      <c r="V10">
        <v>0.73</v>
      </c>
      <c r="W10">
        <v>4.03</v>
      </c>
      <c r="X10">
        <v>0.78</v>
      </c>
      <c r="Y10">
        <v>2</v>
      </c>
      <c r="Z10">
        <v>10</v>
      </c>
      <c r="AA10">
        <v>106.36594282764089</v>
      </c>
      <c r="AB10">
        <v>145.5345755109316</v>
      </c>
      <c r="AC10">
        <v>131.64495988326729</v>
      </c>
      <c r="AD10">
        <v>106365.9428276409</v>
      </c>
      <c r="AE10">
        <v>145534.57551093161</v>
      </c>
      <c r="AF10">
        <v>6.57257508594688E-6</v>
      </c>
      <c r="AG10">
        <v>5</v>
      </c>
      <c r="AH10">
        <v>131644.95988326741</v>
      </c>
    </row>
    <row r="11" spans="1:34" x14ac:dyDescent="0.25">
      <c r="A11">
        <v>9</v>
      </c>
      <c r="B11">
        <v>95</v>
      </c>
      <c r="C11" t="s">
        <v>34</v>
      </c>
      <c r="D11">
        <v>4.5018000000000002</v>
      </c>
      <c r="E11">
        <v>22.21</v>
      </c>
      <c r="F11">
        <v>19.149999999999999</v>
      </c>
      <c r="G11">
        <v>71.81</v>
      </c>
      <c r="H11">
        <v>0.89</v>
      </c>
      <c r="I11">
        <v>16</v>
      </c>
      <c r="J11">
        <v>199.53</v>
      </c>
      <c r="K11">
        <v>53.44</v>
      </c>
      <c r="L11">
        <v>10</v>
      </c>
      <c r="M11">
        <v>9</v>
      </c>
      <c r="N11">
        <v>41.1</v>
      </c>
      <c r="O11">
        <v>24842.77</v>
      </c>
      <c r="P11">
        <v>204.85</v>
      </c>
      <c r="Q11">
        <v>1304.3</v>
      </c>
      <c r="R11">
        <v>130.41999999999999</v>
      </c>
      <c r="S11">
        <v>85.32</v>
      </c>
      <c r="T11">
        <v>12086.21</v>
      </c>
      <c r="U11">
        <v>0.65</v>
      </c>
      <c r="V11">
        <v>0.73</v>
      </c>
      <c r="W11">
        <v>4.04</v>
      </c>
      <c r="X11">
        <v>0.69</v>
      </c>
      <c r="Y11">
        <v>2</v>
      </c>
      <c r="Z11">
        <v>10</v>
      </c>
      <c r="AA11">
        <v>104.34144262814161</v>
      </c>
      <c r="AB11">
        <v>142.76456502333281</v>
      </c>
      <c r="AC11">
        <v>129.1393153088699</v>
      </c>
      <c r="AD11">
        <v>104341.44262814159</v>
      </c>
      <c r="AE11">
        <v>142764.56502333281</v>
      </c>
      <c r="AF11">
        <v>6.6199253897251801E-6</v>
      </c>
      <c r="AG11">
        <v>5</v>
      </c>
      <c r="AH11">
        <v>129139.3153088699</v>
      </c>
    </row>
    <row r="12" spans="1:34" x14ac:dyDescent="0.25">
      <c r="A12">
        <v>10</v>
      </c>
      <c r="B12">
        <v>95</v>
      </c>
      <c r="C12" t="s">
        <v>34</v>
      </c>
      <c r="D12">
        <v>4.5197000000000003</v>
      </c>
      <c r="E12">
        <v>22.13</v>
      </c>
      <c r="F12">
        <v>19.100000000000001</v>
      </c>
      <c r="G12">
        <v>76.39</v>
      </c>
      <c r="H12">
        <v>0.97</v>
      </c>
      <c r="I12">
        <v>15</v>
      </c>
      <c r="J12">
        <v>201.1</v>
      </c>
      <c r="K12">
        <v>53.44</v>
      </c>
      <c r="L12">
        <v>11</v>
      </c>
      <c r="M12">
        <v>1</v>
      </c>
      <c r="N12">
        <v>41.66</v>
      </c>
      <c r="O12">
        <v>25036.12</v>
      </c>
      <c r="P12">
        <v>201.26</v>
      </c>
      <c r="Q12">
        <v>1304.3800000000001</v>
      </c>
      <c r="R12">
        <v>128.21</v>
      </c>
      <c r="S12">
        <v>85.32</v>
      </c>
      <c r="T12">
        <v>10985.45</v>
      </c>
      <c r="U12">
        <v>0.67</v>
      </c>
      <c r="V12">
        <v>0.73</v>
      </c>
      <c r="W12">
        <v>4.05</v>
      </c>
      <c r="X12">
        <v>0.64</v>
      </c>
      <c r="Y12">
        <v>2</v>
      </c>
      <c r="Z12">
        <v>10</v>
      </c>
      <c r="AA12">
        <v>103.36220544216521</v>
      </c>
      <c r="AB12">
        <v>141.42472950458489</v>
      </c>
      <c r="AC12">
        <v>127.9273518115599</v>
      </c>
      <c r="AD12">
        <v>103362.2054421652</v>
      </c>
      <c r="AE12">
        <v>141424.72950458489</v>
      </c>
      <c r="AF12">
        <v>6.6462474530056642E-6</v>
      </c>
      <c r="AG12">
        <v>5</v>
      </c>
      <c r="AH12">
        <v>127927.3518115599</v>
      </c>
    </row>
    <row r="13" spans="1:34" x14ac:dyDescent="0.25">
      <c r="A13">
        <v>11</v>
      </c>
      <c r="B13">
        <v>95</v>
      </c>
      <c r="C13" t="s">
        <v>34</v>
      </c>
      <c r="D13">
        <v>4.5198999999999998</v>
      </c>
      <c r="E13">
        <v>22.12</v>
      </c>
      <c r="F13">
        <v>19.100000000000001</v>
      </c>
      <c r="G13">
        <v>76.39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202.79</v>
      </c>
      <c r="Q13">
        <v>1304.3800000000001</v>
      </c>
      <c r="R13">
        <v>128.15</v>
      </c>
      <c r="S13">
        <v>85.32</v>
      </c>
      <c r="T13">
        <v>10955.27</v>
      </c>
      <c r="U13">
        <v>0.67</v>
      </c>
      <c r="V13">
        <v>0.73</v>
      </c>
      <c r="W13">
        <v>4.05</v>
      </c>
      <c r="X13">
        <v>0.64</v>
      </c>
      <c r="Y13">
        <v>2</v>
      </c>
      <c r="Z13">
        <v>10</v>
      </c>
      <c r="AA13">
        <v>103.6543531925405</v>
      </c>
      <c r="AB13">
        <v>141.82445894529729</v>
      </c>
      <c r="AC13">
        <v>128.28893163547471</v>
      </c>
      <c r="AD13">
        <v>103654.3531925405</v>
      </c>
      <c r="AE13">
        <v>141824.45894529729</v>
      </c>
      <c r="AF13">
        <v>6.6465415542713669E-6</v>
      </c>
      <c r="AG13">
        <v>5</v>
      </c>
      <c r="AH13">
        <v>128288.9316354746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1.7503</v>
      </c>
      <c r="E2">
        <v>57.13</v>
      </c>
      <c r="F2">
        <v>38.979999999999997</v>
      </c>
      <c r="G2">
        <v>5.82</v>
      </c>
      <c r="H2">
        <v>0.09</v>
      </c>
      <c r="I2">
        <v>402</v>
      </c>
      <c r="J2">
        <v>194.77</v>
      </c>
      <c r="K2">
        <v>54.38</v>
      </c>
      <c r="L2">
        <v>1</v>
      </c>
      <c r="M2">
        <v>400</v>
      </c>
      <c r="N2">
        <v>39.4</v>
      </c>
      <c r="O2">
        <v>24256.19</v>
      </c>
      <c r="P2">
        <v>543.42999999999995</v>
      </c>
      <c r="Q2">
        <v>1305.5</v>
      </c>
      <c r="R2">
        <v>805</v>
      </c>
      <c r="S2">
        <v>85.32</v>
      </c>
      <c r="T2">
        <v>347445.25</v>
      </c>
      <c r="U2">
        <v>0.11</v>
      </c>
      <c r="V2">
        <v>0.36</v>
      </c>
      <c r="W2">
        <v>4.6900000000000004</v>
      </c>
      <c r="X2">
        <v>20.51</v>
      </c>
      <c r="Y2">
        <v>2</v>
      </c>
      <c r="Z2">
        <v>10</v>
      </c>
      <c r="AA2">
        <v>482.90398291431057</v>
      </c>
      <c r="AB2">
        <v>660.7305336435104</v>
      </c>
      <c r="AC2">
        <v>597.67133885370129</v>
      </c>
      <c r="AD2">
        <v>482903.98291431059</v>
      </c>
      <c r="AE2">
        <v>660730.53364351043</v>
      </c>
      <c r="AF2">
        <v>2.5534151346269061E-6</v>
      </c>
      <c r="AG2">
        <v>12</v>
      </c>
      <c r="AH2">
        <v>597671.33885370125</v>
      </c>
    </row>
    <row r="3" spans="1:34" x14ac:dyDescent="0.25">
      <c r="A3">
        <v>1</v>
      </c>
      <c r="B3">
        <v>100</v>
      </c>
      <c r="C3" t="s">
        <v>34</v>
      </c>
      <c r="D3">
        <v>3.1890000000000001</v>
      </c>
      <c r="E3">
        <v>31.36</v>
      </c>
      <c r="F3">
        <v>24.14</v>
      </c>
      <c r="G3">
        <v>11.97</v>
      </c>
      <c r="H3">
        <v>0.18</v>
      </c>
      <c r="I3">
        <v>121</v>
      </c>
      <c r="J3">
        <v>196.32</v>
      </c>
      <c r="K3">
        <v>54.38</v>
      </c>
      <c r="L3">
        <v>2</v>
      </c>
      <c r="M3">
        <v>119</v>
      </c>
      <c r="N3">
        <v>39.950000000000003</v>
      </c>
      <c r="O3">
        <v>24447.22</v>
      </c>
      <c r="P3">
        <v>330.83</v>
      </c>
      <c r="Q3">
        <v>1305.24</v>
      </c>
      <c r="R3">
        <v>299.36</v>
      </c>
      <c r="S3">
        <v>85.32</v>
      </c>
      <c r="T3">
        <v>96028.98</v>
      </c>
      <c r="U3">
        <v>0.28999999999999998</v>
      </c>
      <c r="V3">
        <v>0.57999999999999996</v>
      </c>
      <c r="W3">
        <v>4.2</v>
      </c>
      <c r="X3">
        <v>5.67</v>
      </c>
      <c r="Y3">
        <v>2</v>
      </c>
      <c r="Z3">
        <v>10</v>
      </c>
      <c r="AA3">
        <v>189.0139681397001</v>
      </c>
      <c r="AB3">
        <v>258.61724991637709</v>
      </c>
      <c r="AC3">
        <v>233.93518255602339</v>
      </c>
      <c r="AD3">
        <v>189013.9681397001</v>
      </c>
      <c r="AE3">
        <v>258617.2499163771</v>
      </c>
      <c r="AF3">
        <v>4.6522543931470063E-6</v>
      </c>
      <c r="AG3">
        <v>7</v>
      </c>
      <c r="AH3">
        <v>233935.18255602341</v>
      </c>
    </row>
    <row r="4" spans="1:34" x14ac:dyDescent="0.25">
      <c r="A4">
        <v>2</v>
      </c>
      <c r="B4">
        <v>100</v>
      </c>
      <c r="C4" t="s">
        <v>34</v>
      </c>
      <c r="D4">
        <v>3.6922999999999999</v>
      </c>
      <c r="E4">
        <v>27.08</v>
      </c>
      <c r="F4">
        <v>21.77</v>
      </c>
      <c r="G4">
        <v>18.14</v>
      </c>
      <c r="H4">
        <v>0.27</v>
      </c>
      <c r="I4">
        <v>72</v>
      </c>
      <c r="J4">
        <v>197.88</v>
      </c>
      <c r="K4">
        <v>54.38</v>
      </c>
      <c r="L4">
        <v>3</v>
      </c>
      <c r="M4">
        <v>70</v>
      </c>
      <c r="N4">
        <v>40.5</v>
      </c>
      <c r="O4">
        <v>24639</v>
      </c>
      <c r="P4">
        <v>293.05</v>
      </c>
      <c r="Q4">
        <v>1304.43</v>
      </c>
      <c r="R4">
        <v>219.19</v>
      </c>
      <c r="S4">
        <v>85.32</v>
      </c>
      <c r="T4">
        <v>56187.44</v>
      </c>
      <c r="U4">
        <v>0.39</v>
      </c>
      <c r="V4">
        <v>0.64</v>
      </c>
      <c r="W4">
        <v>4.13</v>
      </c>
      <c r="X4">
        <v>3.31</v>
      </c>
      <c r="Y4">
        <v>2</v>
      </c>
      <c r="Z4">
        <v>10</v>
      </c>
      <c r="AA4">
        <v>151.07089388218401</v>
      </c>
      <c r="AB4">
        <v>206.7018617869733</v>
      </c>
      <c r="AC4">
        <v>186.9745262059686</v>
      </c>
      <c r="AD4">
        <v>151070.893882184</v>
      </c>
      <c r="AE4">
        <v>206701.86178697331</v>
      </c>
      <c r="AF4">
        <v>5.3864907167816528E-6</v>
      </c>
      <c r="AG4">
        <v>6</v>
      </c>
      <c r="AH4">
        <v>186974.52620596861</v>
      </c>
    </row>
    <row r="5" spans="1:34" x14ac:dyDescent="0.25">
      <c r="A5">
        <v>3</v>
      </c>
      <c r="B5">
        <v>100</v>
      </c>
      <c r="C5" t="s">
        <v>34</v>
      </c>
      <c r="D5">
        <v>3.9550000000000001</v>
      </c>
      <c r="E5">
        <v>25.28</v>
      </c>
      <c r="F5">
        <v>20.78</v>
      </c>
      <c r="G5">
        <v>24.45</v>
      </c>
      <c r="H5">
        <v>0.36</v>
      </c>
      <c r="I5">
        <v>51</v>
      </c>
      <c r="J5">
        <v>199.44</v>
      </c>
      <c r="K5">
        <v>54.38</v>
      </c>
      <c r="L5">
        <v>4</v>
      </c>
      <c r="M5">
        <v>49</v>
      </c>
      <c r="N5">
        <v>41.06</v>
      </c>
      <c r="O5">
        <v>24831.54</v>
      </c>
      <c r="P5">
        <v>273.87</v>
      </c>
      <c r="Q5">
        <v>1304.3699999999999</v>
      </c>
      <c r="R5">
        <v>185.82</v>
      </c>
      <c r="S5">
        <v>85.32</v>
      </c>
      <c r="T5">
        <v>39610.79</v>
      </c>
      <c r="U5">
        <v>0.46</v>
      </c>
      <c r="V5">
        <v>0.68</v>
      </c>
      <c r="W5">
        <v>4.09</v>
      </c>
      <c r="X5">
        <v>2.33</v>
      </c>
      <c r="Y5">
        <v>2</v>
      </c>
      <c r="Z5">
        <v>10</v>
      </c>
      <c r="AA5">
        <v>139.18876334429041</v>
      </c>
      <c r="AB5">
        <v>190.44420658243251</v>
      </c>
      <c r="AC5">
        <v>172.26847879638149</v>
      </c>
      <c r="AD5">
        <v>139188.76334429029</v>
      </c>
      <c r="AE5">
        <v>190444.2065824325</v>
      </c>
      <c r="AF5">
        <v>5.7697291078383227E-6</v>
      </c>
      <c r="AG5">
        <v>6</v>
      </c>
      <c r="AH5">
        <v>172268.4787963815</v>
      </c>
    </row>
    <row r="6" spans="1:34" x14ac:dyDescent="0.25">
      <c r="A6">
        <v>4</v>
      </c>
      <c r="B6">
        <v>100</v>
      </c>
      <c r="C6" t="s">
        <v>34</v>
      </c>
      <c r="D6">
        <v>4.1265000000000001</v>
      </c>
      <c r="E6">
        <v>24.23</v>
      </c>
      <c r="F6">
        <v>20.2</v>
      </c>
      <c r="G6">
        <v>31.08</v>
      </c>
      <c r="H6">
        <v>0.44</v>
      </c>
      <c r="I6">
        <v>39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261.35000000000002</v>
      </c>
      <c r="Q6">
        <v>1304.32</v>
      </c>
      <c r="R6">
        <v>166.17</v>
      </c>
      <c r="S6">
        <v>85.32</v>
      </c>
      <c r="T6">
        <v>29845.82</v>
      </c>
      <c r="U6">
        <v>0.51</v>
      </c>
      <c r="V6">
        <v>0.69</v>
      </c>
      <c r="W6">
        <v>4.07</v>
      </c>
      <c r="X6">
        <v>1.74</v>
      </c>
      <c r="Y6">
        <v>2</v>
      </c>
      <c r="Z6">
        <v>10</v>
      </c>
      <c r="AA6">
        <v>132.32502329561109</v>
      </c>
      <c r="AB6">
        <v>181.05293464099429</v>
      </c>
      <c r="AC6">
        <v>163.77349666829821</v>
      </c>
      <c r="AD6">
        <v>132325.02329561111</v>
      </c>
      <c r="AE6">
        <v>181052.9346409943</v>
      </c>
      <c r="AF6">
        <v>6.019920901010073E-6</v>
      </c>
      <c r="AG6">
        <v>6</v>
      </c>
      <c r="AH6">
        <v>163773.4966682982</v>
      </c>
    </row>
    <row r="7" spans="1:34" x14ac:dyDescent="0.25">
      <c r="A7">
        <v>5</v>
      </c>
      <c r="B7">
        <v>100</v>
      </c>
      <c r="C7" t="s">
        <v>34</v>
      </c>
      <c r="D7">
        <v>4.2427000000000001</v>
      </c>
      <c r="E7">
        <v>23.57</v>
      </c>
      <c r="F7">
        <v>19.850000000000001</v>
      </c>
      <c r="G7">
        <v>38.409999999999997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250.58</v>
      </c>
      <c r="Q7">
        <v>1304.43</v>
      </c>
      <c r="R7">
        <v>154.19999999999999</v>
      </c>
      <c r="S7">
        <v>85.32</v>
      </c>
      <c r="T7">
        <v>23897.88</v>
      </c>
      <c r="U7">
        <v>0.55000000000000004</v>
      </c>
      <c r="V7">
        <v>0.71</v>
      </c>
      <c r="W7">
        <v>4.0599999999999996</v>
      </c>
      <c r="X7">
        <v>1.39</v>
      </c>
      <c r="Y7">
        <v>2</v>
      </c>
      <c r="Z7">
        <v>10</v>
      </c>
      <c r="AA7">
        <v>118.8503858680332</v>
      </c>
      <c r="AB7">
        <v>162.616341253543</v>
      </c>
      <c r="AC7">
        <v>147.0964658778181</v>
      </c>
      <c r="AD7">
        <v>118850.38586803321</v>
      </c>
      <c r="AE7">
        <v>162616.34125354301</v>
      </c>
      <c r="AF7">
        <v>6.189438605771341E-6</v>
      </c>
      <c r="AG7">
        <v>5</v>
      </c>
      <c r="AH7">
        <v>147096.46587781809</v>
      </c>
    </row>
    <row r="8" spans="1:34" x14ac:dyDescent="0.25">
      <c r="A8">
        <v>6</v>
      </c>
      <c r="B8">
        <v>100</v>
      </c>
      <c r="C8" t="s">
        <v>34</v>
      </c>
      <c r="D8">
        <v>4.3219000000000003</v>
      </c>
      <c r="E8">
        <v>23.14</v>
      </c>
      <c r="F8">
        <v>19.61</v>
      </c>
      <c r="G8">
        <v>45.25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241.46</v>
      </c>
      <c r="Q8">
        <v>1304.27</v>
      </c>
      <c r="R8">
        <v>146.25</v>
      </c>
      <c r="S8">
        <v>85.32</v>
      </c>
      <c r="T8">
        <v>19948.36</v>
      </c>
      <c r="U8">
        <v>0.57999999999999996</v>
      </c>
      <c r="V8">
        <v>0.72</v>
      </c>
      <c r="W8">
        <v>4.05</v>
      </c>
      <c r="X8">
        <v>1.1599999999999999</v>
      </c>
      <c r="Y8">
        <v>2</v>
      </c>
      <c r="Z8">
        <v>10</v>
      </c>
      <c r="AA8">
        <v>115.3951869793059</v>
      </c>
      <c r="AB8">
        <v>157.88878570137189</v>
      </c>
      <c r="AC8">
        <v>142.82010159237879</v>
      </c>
      <c r="AD8">
        <v>115395.1869793059</v>
      </c>
      <c r="AE8">
        <v>157888.7857013719</v>
      </c>
      <c r="AF8">
        <v>6.3049790723556116E-6</v>
      </c>
      <c r="AG8">
        <v>5</v>
      </c>
      <c r="AH8">
        <v>142820.10159237881</v>
      </c>
    </row>
    <row r="9" spans="1:34" x14ac:dyDescent="0.25">
      <c r="A9">
        <v>7</v>
      </c>
      <c r="B9">
        <v>100</v>
      </c>
      <c r="C9" t="s">
        <v>34</v>
      </c>
      <c r="D9">
        <v>4.3875999999999999</v>
      </c>
      <c r="E9">
        <v>22.79</v>
      </c>
      <c r="F9">
        <v>19.420000000000002</v>
      </c>
      <c r="G9">
        <v>52.96</v>
      </c>
      <c r="H9">
        <v>0.69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233.48</v>
      </c>
      <c r="Q9">
        <v>1304.31</v>
      </c>
      <c r="R9">
        <v>139.41</v>
      </c>
      <c r="S9">
        <v>85.32</v>
      </c>
      <c r="T9">
        <v>16548.23</v>
      </c>
      <c r="U9">
        <v>0.61</v>
      </c>
      <c r="V9">
        <v>0.72</v>
      </c>
      <c r="W9">
        <v>4.05</v>
      </c>
      <c r="X9">
        <v>0.96</v>
      </c>
      <c r="Y9">
        <v>2</v>
      </c>
      <c r="Z9">
        <v>10</v>
      </c>
      <c r="AA9">
        <v>112.5512405061274</v>
      </c>
      <c r="AB9">
        <v>153.99757267070751</v>
      </c>
      <c r="AC9">
        <v>139.30026047200801</v>
      </c>
      <c r="AD9">
        <v>112551.2405061274</v>
      </c>
      <c r="AE9">
        <v>153997.57267070751</v>
      </c>
      <c r="AF9">
        <v>6.4008251412266561E-6</v>
      </c>
      <c r="AG9">
        <v>5</v>
      </c>
      <c r="AH9">
        <v>139300.260472008</v>
      </c>
    </row>
    <row r="10" spans="1:34" x14ac:dyDescent="0.25">
      <c r="A10">
        <v>8</v>
      </c>
      <c r="B10">
        <v>100</v>
      </c>
      <c r="C10" t="s">
        <v>34</v>
      </c>
      <c r="D10">
        <v>4.4390999999999998</v>
      </c>
      <c r="E10">
        <v>22.53</v>
      </c>
      <c r="F10">
        <v>19.27</v>
      </c>
      <c r="G10">
        <v>60.86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224.48</v>
      </c>
      <c r="Q10">
        <v>1304.29</v>
      </c>
      <c r="R10">
        <v>134.54</v>
      </c>
      <c r="S10">
        <v>85.32</v>
      </c>
      <c r="T10">
        <v>14127.46</v>
      </c>
      <c r="U10">
        <v>0.63</v>
      </c>
      <c r="V10">
        <v>0.73</v>
      </c>
      <c r="W10">
        <v>4.04</v>
      </c>
      <c r="X10">
        <v>0.82</v>
      </c>
      <c r="Y10">
        <v>2</v>
      </c>
      <c r="Z10">
        <v>10</v>
      </c>
      <c r="AA10">
        <v>109.84130398225049</v>
      </c>
      <c r="AB10">
        <v>150.28971796477919</v>
      </c>
      <c r="AC10">
        <v>135.94627821520561</v>
      </c>
      <c r="AD10">
        <v>109841.30398225049</v>
      </c>
      <c r="AE10">
        <v>150289.71796477921</v>
      </c>
      <c r="AF10">
        <v>6.4759556213919333E-6</v>
      </c>
      <c r="AG10">
        <v>5</v>
      </c>
      <c r="AH10">
        <v>135946.27821520559</v>
      </c>
    </row>
    <row r="11" spans="1:34" x14ac:dyDescent="0.25">
      <c r="A11">
        <v>9</v>
      </c>
      <c r="B11">
        <v>100</v>
      </c>
      <c r="C11" t="s">
        <v>34</v>
      </c>
      <c r="D11">
        <v>4.4751000000000003</v>
      </c>
      <c r="E11">
        <v>22.35</v>
      </c>
      <c r="F11">
        <v>19.170000000000002</v>
      </c>
      <c r="G11">
        <v>67.650000000000006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216.79</v>
      </c>
      <c r="Q11">
        <v>1304.24</v>
      </c>
      <c r="R11">
        <v>131.16999999999999</v>
      </c>
      <c r="S11">
        <v>85.32</v>
      </c>
      <c r="T11">
        <v>12456.24</v>
      </c>
      <c r="U11">
        <v>0.65</v>
      </c>
      <c r="V11">
        <v>0.73</v>
      </c>
      <c r="W11">
        <v>4.03</v>
      </c>
      <c r="X11">
        <v>0.71</v>
      </c>
      <c r="Y11">
        <v>2</v>
      </c>
      <c r="Z11">
        <v>10</v>
      </c>
      <c r="AA11">
        <v>107.71705469481429</v>
      </c>
      <c r="AB11">
        <v>147.383226374446</v>
      </c>
      <c r="AC11">
        <v>133.3171781029663</v>
      </c>
      <c r="AD11">
        <v>107717.0546948143</v>
      </c>
      <c r="AE11">
        <v>147383.22637444601</v>
      </c>
      <c r="AF11">
        <v>6.5284740152938761E-6</v>
      </c>
      <c r="AG11">
        <v>5</v>
      </c>
      <c r="AH11">
        <v>133317.17810296631</v>
      </c>
    </row>
    <row r="12" spans="1:34" x14ac:dyDescent="0.25">
      <c r="A12">
        <v>10</v>
      </c>
      <c r="B12">
        <v>100</v>
      </c>
      <c r="C12" t="s">
        <v>34</v>
      </c>
      <c r="D12">
        <v>4.5052000000000003</v>
      </c>
      <c r="E12">
        <v>22.2</v>
      </c>
      <c r="F12">
        <v>19.100000000000001</v>
      </c>
      <c r="G12">
        <v>76.39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8</v>
      </c>
      <c r="N12">
        <v>45.17</v>
      </c>
      <c r="O12">
        <v>26201.54</v>
      </c>
      <c r="P12">
        <v>210.03</v>
      </c>
      <c r="Q12">
        <v>1304.29</v>
      </c>
      <c r="R12">
        <v>128.72999999999999</v>
      </c>
      <c r="S12">
        <v>85.32</v>
      </c>
      <c r="T12">
        <v>11246.65</v>
      </c>
      <c r="U12">
        <v>0.66</v>
      </c>
      <c r="V12">
        <v>0.73</v>
      </c>
      <c r="W12">
        <v>4.03</v>
      </c>
      <c r="X12">
        <v>0.64</v>
      </c>
      <c r="Y12">
        <v>2</v>
      </c>
      <c r="Z12">
        <v>10</v>
      </c>
      <c r="AA12">
        <v>105.9176128189052</v>
      </c>
      <c r="AB12">
        <v>144.92115061405559</v>
      </c>
      <c r="AC12">
        <v>131.09007939760181</v>
      </c>
      <c r="AD12">
        <v>105917.6128189052</v>
      </c>
      <c r="AE12">
        <v>144921.15061405569</v>
      </c>
      <c r="AF12">
        <v>6.5723852279729993E-6</v>
      </c>
      <c r="AG12">
        <v>5</v>
      </c>
      <c r="AH12">
        <v>131090.0793976018</v>
      </c>
    </row>
    <row r="13" spans="1:34" x14ac:dyDescent="0.25">
      <c r="A13">
        <v>11</v>
      </c>
      <c r="B13">
        <v>100</v>
      </c>
      <c r="C13" t="s">
        <v>34</v>
      </c>
      <c r="D13">
        <v>4.5015000000000001</v>
      </c>
      <c r="E13">
        <v>22.22</v>
      </c>
      <c r="F13">
        <v>19.11</v>
      </c>
      <c r="G13">
        <v>76.459999999999994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208.47</v>
      </c>
      <c r="Q13">
        <v>1304.3800000000001</v>
      </c>
      <c r="R13">
        <v>128.76</v>
      </c>
      <c r="S13">
        <v>85.32</v>
      </c>
      <c r="T13">
        <v>11260</v>
      </c>
      <c r="U13">
        <v>0.66</v>
      </c>
      <c r="V13">
        <v>0.73</v>
      </c>
      <c r="W13">
        <v>4.05</v>
      </c>
      <c r="X13">
        <v>0.66</v>
      </c>
      <c r="Y13">
        <v>2</v>
      </c>
      <c r="Z13">
        <v>10</v>
      </c>
      <c r="AA13">
        <v>105.6765137063028</v>
      </c>
      <c r="AB13">
        <v>144.59126817165111</v>
      </c>
      <c r="AC13">
        <v>130.7916804725073</v>
      </c>
      <c r="AD13">
        <v>105676.51370630279</v>
      </c>
      <c r="AE13">
        <v>144591.26817165111</v>
      </c>
      <c r="AF13">
        <v>6.5669875041552996E-6</v>
      </c>
      <c r="AG13">
        <v>5</v>
      </c>
      <c r="AH13">
        <v>130791.6804725073</v>
      </c>
    </row>
    <row r="14" spans="1:34" x14ac:dyDescent="0.25">
      <c r="A14">
        <v>12</v>
      </c>
      <c r="B14">
        <v>100</v>
      </c>
      <c r="C14" t="s">
        <v>34</v>
      </c>
      <c r="D14">
        <v>4.5011000000000001</v>
      </c>
      <c r="E14">
        <v>22.22</v>
      </c>
      <c r="F14">
        <v>19.12</v>
      </c>
      <c r="G14">
        <v>76.47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209.23</v>
      </c>
      <c r="Q14">
        <v>1304.3800000000001</v>
      </c>
      <c r="R14">
        <v>128.72</v>
      </c>
      <c r="S14">
        <v>85.32</v>
      </c>
      <c r="T14">
        <v>11238.63</v>
      </c>
      <c r="U14">
        <v>0.66</v>
      </c>
      <c r="V14">
        <v>0.73</v>
      </c>
      <c r="W14">
        <v>4.05</v>
      </c>
      <c r="X14">
        <v>0.66</v>
      </c>
      <c r="Y14">
        <v>2</v>
      </c>
      <c r="Z14">
        <v>10</v>
      </c>
      <c r="AA14">
        <v>105.83954138040851</v>
      </c>
      <c r="AB14">
        <v>144.8143298276357</v>
      </c>
      <c r="AC14">
        <v>130.9934534371138</v>
      </c>
      <c r="AD14">
        <v>105839.5413804085</v>
      </c>
      <c r="AE14">
        <v>144814.32982763569</v>
      </c>
      <c r="AF14">
        <v>6.5664039664452781E-6</v>
      </c>
      <c r="AG14">
        <v>5</v>
      </c>
      <c r="AH14">
        <v>130993.4534371138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2.8431999999999999</v>
      </c>
      <c r="E2">
        <v>35.17</v>
      </c>
      <c r="F2">
        <v>28.24</v>
      </c>
      <c r="G2">
        <v>8.35</v>
      </c>
      <c r="H2">
        <v>0.15</v>
      </c>
      <c r="I2">
        <v>203</v>
      </c>
      <c r="J2">
        <v>116.05</v>
      </c>
      <c r="K2">
        <v>43.4</v>
      </c>
      <c r="L2">
        <v>1</v>
      </c>
      <c r="M2">
        <v>201</v>
      </c>
      <c r="N2">
        <v>16.649999999999999</v>
      </c>
      <c r="O2">
        <v>14546.17</v>
      </c>
      <c r="P2">
        <v>276.87</v>
      </c>
      <c r="Q2">
        <v>1304.99</v>
      </c>
      <c r="R2">
        <v>438.92</v>
      </c>
      <c r="S2">
        <v>85.32</v>
      </c>
      <c r="T2">
        <v>165398.48000000001</v>
      </c>
      <c r="U2">
        <v>0.19</v>
      </c>
      <c r="V2">
        <v>0.5</v>
      </c>
      <c r="W2">
        <v>4.34</v>
      </c>
      <c r="X2">
        <v>9.77</v>
      </c>
      <c r="Y2">
        <v>2</v>
      </c>
      <c r="Z2">
        <v>10</v>
      </c>
      <c r="AA2">
        <v>189.014018530399</v>
      </c>
      <c r="AB2">
        <v>258.61731886315442</v>
      </c>
      <c r="AC2">
        <v>233.9352449226171</v>
      </c>
      <c r="AD2">
        <v>189014.01853039899</v>
      </c>
      <c r="AE2">
        <v>258617.31886315439</v>
      </c>
      <c r="AF2">
        <v>4.5231414210942851E-6</v>
      </c>
      <c r="AG2">
        <v>8</v>
      </c>
      <c r="AH2">
        <v>233935.2449226171</v>
      </c>
    </row>
    <row r="3" spans="1:34" x14ac:dyDescent="0.25">
      <c r="A3">
        <v>1</v>
      </c>
      <c r="B3">
        <v>55</v>
      </c>
      <c r="C3" t="s">
        <v>34</v>
      </c>
      <c r="D3">
        <v>3.8791000000000002</v>
      </c>
      <c r="E3">
        <v>25.78</v>
      </c>
      <c r="F3">
        <v>21.9</v>
      </c>
      <c r="G3">
        <v>17.52</v>
      </c>
      <c r="H3">
        <v>0.3</v>
      </c>
      <c r="I3">
        <v>75</v>
      </c>
      <c r="J3">
        <v>117.34</v>
      </c>
      <c r="K3">
        <v>43.4</v>
      </c>
      <c r="L3">
        <v>2</v>
      </c>
      <c r="M3">
        <v>73</v>
      </c>
      <c r="N3">
        <v>16.940000000000001</v>
      </c>
      <c r="O3">
        <v>14705.49</v>
      </c>
      <c r="P3">
        <v>204.35</v>
      </c>
      <c r="Q3">
        <v>1304.58</v>
      </c>
      <c r="R3">
        <v>223.71</v>
      </c>
      <c r="S3">
        <v>85.32</v>
      </c>
      <c r="T3">
        <v>58435.31</v>
      </c>
      <c r="U3">
        <v>0.38</v>
      </c>
      <c r="V3">
        <v>0.64</v>
      </c>
      <c r="W3">
        <v>4.13</v>
      </c>
      <c r="X3">
        <v>3.45</v>
      </c>
      <c r="Y3">
        <v>2</v>
      </c>
      <c r="Z3">
        <v>10</v>
      </c>
      <c r="AA3">
        <v>117.6264898595086</v>
      </c>
      <c r="AB3">
        <v>160.94175274019929</v>
      </c>
      <c r="AC3">
        <v>145.58169774188761</v>
      </c>
      <c r="AD3">
        <v>117626.4898595086</v>
      </c>
      <c r="AE3">
        <v>160941.7527401993</v>
      </c>
      <c r="AF3">
        <v>6.1711163078808533E-6</v>
      </c>
      <c r="AG3">
        <v>6</v>
      </c>
      <c r="AH3">
        <v>145581.69774188759</v>
      </c>
    </row>
    <row r="4" spans="1:34" x14ac:dyDescent="0.25">
      <c r="A4">
        <v>2</v>
      </c>
      <c r="B4">
        <v>55</v>
      </c>
      <c r="C4" t="s">
        <v>34</v>
      </c>
      <c r="D4">
        <v>4.2286000000000001</v>
      </c>
      <c r="E4">
        <v>23.65</v>
      </c>
      <c r="F4">
        <v>20.49</v>
      </c>
      <c r="G4">
        <v>27.32</v>
      </c>
      <c r="H4">
        <v>0.45</v>
      </c>
      <c r="I4">
        <v>45</v>
      </c>
      <c r="J4">
        <v>118.63</v>
      </c>
      <c r="K4">
        <v>43.4</v>
      </c>
      <c r="L4">
        <v>3</v>
      </c>
      <c r="M4">
        <v>43</v>
      </c>
      <c r="N4">
        <v>17.23</v>
      </c>
      <c r="O4">
        <v>14865.24</v>
      </c>
      <c r="P4">
        <v>180.48</v>
      </c>
      <c r="Q4">
        <v>1304.28</v>
      </c>
      <c r="R4">
        <v>176.31</v>
      </c>
      <c r="S4">
        <v>85.32</v>
      </c>
      <c r="T4">
        <v>34885.870000000003</v>
      </c>
      <c r="U4">
        <v>0.48</v>
      </c>
      <c r="V4">
        <v>0.68</v>
      </c>
      <c r="W4">
        <v>4.07</v>
      </c>
      <c r="X4">
        <v>2.04</v>
      </c>
      <c r="Y4">
        <v>2</v>
      </c>
      <c r="Z4">
        <v>10</v>
      </c>
      <c r="AA4">
        <v>97.733623724295782</v>
      </c>
      <c r="AB4">
        <v>133.72345568269961</v>
      </c>
      <c r="AC4">
        <v>120.9610767544272</v>
      </c>
      <c r="AD4">
        <v>97733.623724295787</v>
      </c>
      <c r="AE4">
        <v>133723.4556826996</v>
      </c>
      <c r="AF4">
        <v>6.7271228943582219E-6</v>
      </c>
      <c r="AG4">
        <v>5</v>
      </c>
      <c r="AH4">
        <v>120961.07675442719</v>
      </c>
    </row>
    <row r="5" spans="1:34" x14ac:dyDescent="0.25">
      <c r="A5">
        <v>3</v>
      </c>
      <c r="B5">
        <v>55</v>
      </c>
      <c r="C5" t="s">
        <v>34</v>
      </c>
      <c r="D5">
        <v>4.4100999999999999</v>
      </c>
      <c r="E5">
        <v>22.68</v>
      </c>
      <c r="F5">
        <v>19.850000000000001</v>
      </c>
      <c r="G5">
        <v>38.42</v>
      </c>
      <c r="H5">
        <v>0.59</v>
      </c>
      <c r="I5">
        <v>31</v>
      </c>
      <c r="J5">
        <v>119.93</v>
      </c>
      <c r="K5">
        <v>43.4</v>
      </c>
      <c r="L5">
        <v>4</v>
      </c>
      <c r="M5">
        <v>29</v>
      </c>
      <c r="N5">
        <v>17.53</v>
      </c>
      <c r="O5">
        <v>15025.44</v>
      </c>
      <c r="P5">
        <v>162.59</v>
      </c>
      <c r="Q5">
        <v>1304.3900000000001</v>
      </c>
      <c r="R5">
        <v>154.13999999999999</v>
      </c>
      <c r="S5">
        <v>85.32</v>
      </c>
      <c r="T5">
        <v>23868.79</v>
      </c>
      <c r="U5">
        <v>0.55000000000000004</v>
      </c>
      <c r="V5">
        <v>0.71</v>
      </c>
      <c r="W5">
        <v>4.0599999999999996</v>
      </c>
      <c r="X5">
        <v>1.39</v>
      </c>
      <c r="Y5">
        <v>2</v>
      </c>
      <c r="Z5">
        <v>10</v>
      </c>
      <c r="AA5">
        <v>91.377659685699157</v>
      </c>
      <c r="AB5">
        <v>125.0269452797527</v>
      </c>
      <c r="AC5">
        <v>113.0945490987058</v>
      </c>
      <c r="AD5">
        <v>91377.659685699153</v>
      </c>
      <c r="AE5">
        <v>125026.9452797527</v>
      </c>
      <c r="AF5">
        <v>7.0158645122284423E-6</v>
      </c>
      <c r="AG5">
        <v>5</v>
      </c>
      <c r="AH5">
        <v>113094.5490987058</v>
      </c>
    </row>
    <row r="6" spans="1:34" x14ac:dyDescent="0.25">
      <c r="A6">
        <v>4</v>
      </c>
      <c r="B6">
        <v>55</v>
      </c>
      <c r="C6" t="s">
        <v>34</v>
      </c>
      <c r="D6">
        <v>4.4901</v>
      </c>
      <c r="E6">
        <v>22.27</v>
      </c>
      <c r="F6">
        <v>19.59</v>
      </c>
      <c r="G6">
        <v>47.02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1</v>
      </c>
      <c r="N6">
        <v>17.829999999999998</v>
      </c>
      <c r="O6">
        <v>15186.08</v>
      </c>
      <c r="P6">
        <v>153.99</v>
      </c>
      <c r="Q6">
        <v>1304.75</v>
      </c>
      <c r="R6">
        <v>144.30000000000001</v>
      </c>
      <c r="S6">
        <v>85.32</v>
      </c>
      <c r="T6">
        <v>18980.14</v>
      </c>
      <c r="U6">
        <v>0.59</v>
      </c>
      <c r="V6">
        <v>0.72</v>
      </c>
      <c r="W6">
        <v>4.08</v>
      </c>
      <c r="X6">
        <v>1.1299999999999999</v>
      </c>
      <c r="Y6">
        <v>2</v>
      </c>
      <c r="Z6">
        <v>10</v>
      </c>
      <c r="AA6">
        <v>88.619202765772528</v>
      </c>
      <c r="AB6">
        <v>121.2527028273804</v>
      </c>
      <c r="AC6">
        <v>109.6805150488042</v>
      </c>
      <c r="AD6">
        <v>88619.202765772527</v>
      </c>
      <c r="AE6">
        <v>121252.7028273804</v>
      </c>
      <c r="AF6">
        <v>7.1431335448985122E-6</v>
      </c>
      <c r="AG6">
        <v>5</v>
      </c>
      <c r="AH6">
        <v>109680.5150488042</v>
      </c>
    </row>
    <row r="7" spans="1:34" x14ac:dyDescent="0.25">
      <c r="A7">
        <v>5</v>
      </c>
      <c r="B7">
        <v>55</v>
      </c>
      <c r="C7" t="s">
        <v>34</v>
      </c>
      <c r="D7">
        <v>4.49</v>
      </c>
      <c r="E7">
        <v>22.27</v>
      </c>
      <c r="F7">
        <v>19.59</v>
      </c>
      <c r="G7">
        <v>47.02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155.5</v>
      </c>
      <c r="Q7">
        <v>1304.75</v>
      </c>
      <c r="R7">
        <v>144.28</v>
      </c>
      <c r="S7">
        <v>85.32</v>
      </c>
      <c r="T7">
        <v>18967.22</v>
      </c>
      <c r="U7">
        <v>0.59</v>
      </c>
      <c r="V7">
        <v>0.72</v>
      </c>
      <c r="W7">
        <v>4.08</v>
      </c>
      <c r="X7">
        <v>1.1299999999999999</v>
      </c>
      <c r="Y7">
        <v>2</v>
      </c>
      <c r="Z7">
        <v>10</v>
      </c>
      <c r="AA7">
        <v>88.913056307561448</v>
      </c>
      <c r="AB7">
        <v>121.6547662071591</v>
      </c>
      <c r="AC7">
        <v>110.0442060639165</v>
      </c>
      <c r="AD7">
        <v>88913.056307561448</v>
      </c>
      <c r="AE7">
        <v>121654.7662071591</v>
      </c>
      <c r="AF7">
        <v>7.1429744586076753E-6</v>
      </c>
      <c r="AG7">
        <v>5</v>
      </c>
      <c r="AH7">
        <v>110044.2060639165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1.7503</v>
      </c>
      <c r="E2">
        <v>57.13</v>
      </c>
      <c r="F2">
        <v>38.979999999999997</v>
      </c>
      <c r="G2">
        <v>5.82</v>
      </c>
      <c r="H2">
        <v>0.09</v>
      </c>
      <c r="I2">
        <v>402</v>
      </c>
      <c r="J2">
        <v>194.77</v>
      </c>
      <c r="K2">
        <v>54.38</v>
      </c>
      <c r="L2">
        <v>1</v>
      </c>
      <c r="M2">
        <v>400</v>
      </c>
      <c r="N2">
        <v>39.4</v>
      </c>
      <c r="O2">
        <v>24256.19</v>
      </c>
      <c r="P2">
        <v>543.42999999999995</v>
      </c>
      <c r="Q2">
        <v>1305.5</v>
      </c>
      <c r="R2">
        <v>805</v>
      </c>
      <c r="S2">
        <v>85.32</v>
      </c>
      <c r="T2">
        <v>347445.25</v>
      </c>
      <c r="U2">
        <v>0.11</v>
      </c>
      <c r="V2">
        <v>0.36</v>
      </c>
      <c r="W2">
        <v>4.6900000000000004</v>
      </c>
      <c r="X2">
        <v>20.51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3.1890000000000001</v>
      </c>
      <c r="E3">
        <v>31.36</v>
      </c>
      <c r="F3">
        <v>24.14</v>
      </c>
      <c r="G3">
        <v>11.97</v>
      </c>
      <c r="H3">
        <v>0.18</v>
      </c>
      <c r="I3">
        <v>121</v>
      </c>
      <c r="J3">
        <v>196.32</v>
      </c>
      <c r="K3">
        <v>54.38</v>
      </c>
      <c r="L3">
        <v>2</v>
      </c>
      <c r="M3">
        <v>119</v>
      </c>
      <c r="N3">
        <v>39.950000000000003</v>
      </c>
      <c r="O3">
        <v>24447.22</v>
      </c>
      <c r="P3">
        <v>330.83</v>
      </c>
      <c r="Q3">
        <v>1305.24</v>
      </c>
      <c r="R3">
        <v>299.36</v>
      </c>
      <c r="S3">
        <v>85.32</v>
      </c>
      <c r="T3">
        <v>96028.98</v>
      </c>
      <c r="U3">
        <v>0.28999999999999998</v>
      </c>
      <c r="V3">
        <v>0.57999999999999996</v>
      </c>
      <c r="W3">
        <v>4.2</v>
      </c>
      <c r="X3">
        <v>5.67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3.6922999999999999</v>
      </c>
      <c r="E4">
        <v>27.08</v>
      </c>
      <c r="F4">
        <v>21.77</v>
      </c>
      <c r="G4">
        <v>18.14</v>
      </c>
      <c r="H4">
        <v>0.27</v>
      </c>
      <c r="I4">
        <v>72</v>
      </c>
      <c r="J4">
        <v>197.88</v>
      </c>
      <c r="K4">
        <v>54.38</v>
      </c>
      <c r="L4">
        <v>3</v>
      </c>
      <c r="M4">
        <v>70</v>
      </c>
      <c r="N4">
        <v>40.5</v>
      </c>
      <c r="O4">
        <v>24639</v>
      </c>
      <c r="P4">
        <v>293.05</v>
      </c>
      <c r="Q4">
        <v>1304.43</v>
      </c>
      <c r="R4">
        <v>219.19</v>
      </c>
      <c r="S4">
        <v>85.32</v>
      </c>
      <c r="T4">
        <v>56187.44</v>
      </c>
      <c r="U4">
        <v>0.39</v>
      </c>
      <c r="V4">
        <v>0.64</v>
      </c>
      <c r="W4">
        <v>4.13</v>
      </c>
      <c r="X4">
        <v>3.31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3.9550000000000001</v>
      </c>
      <c r="E5">
        <v>25.28</v>
      </c>
      <c r="F5">
        <v>20.78</v>
      </c>
      <c r="G5">
        <v>24.45</v>
      </c>
      <c r="H5">
        <v>0.36</v>
      </c>
      <c r="I5">
        <v>51</v>
      </c>
      <c r="J5">
        <v>199.44</v>
      </c>
      <c r="K5">
        <v>54.38</v>
      </c>
      <c r="L5">
        <v>4</v>
      </c>
      <c r="M5">
        <v>49</v>
      </c>
      <c r="N5">
        <v>41.06</v>
      </c>
      <c r="O5">
        <v>24831.54</v>
      </c>
      <c r="P5">
        <v>273.87</v>
      </c>
      <c r="Q5">
        <v>1304.3699999999999</v>
      </c>
      <c r="R5">
        <v>185.82</v>
      </c>
      <c r="S5">
        <v>85.32</v>
      </c>
      <c r="T5">
        <v>39610.79</v>
      </c>
      <c r="U5">
        <v>0.46</v>
      </c>
      <c r="V5">
        <v>0.68</v>
      </c>
      <c r="W5">
        <v>4.09</v>
      </c>
      <c r="X5">
        <v>2.33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4.1265000000000001</v>
      </c>
      <c r="E6">
        <v>24.23</v>
      </c>
      <c r="F6">
        <v>20.2</v>
      </c>
      <c r="G6">
        <v>31.08</v>
      </c>
      <c r="H6">
        <v>0.44</v>
      </c>
      <c r="I6">
        <v>39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261.35000000000002</v>
      </c>
      <c r="Q6">
        <v>1304.32</v>
      </c>
      <c r="R6">
        <v>166.17</v>
      </c>
      <c r="S6">
        <v>85.32</v>
      </c>
      <c r="T6">
        <v>29845.82</v>
      </c>
      <c r="U6">
        <v>0.51</v>
      </c>
      <c r="V6">
        <v>0.69</v>
      </c>
      <c r="W6">
        <v>4.07</v>
      </c>
      <c r="X6">
        <v>1.74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4.2427000000000001</v>
      </c>
      <c r="E7">
        <v>23.57</v>
      </c>
      <c r="F7">
        <v>19.850000000000001</v>
      </c>
      <c r="G7">
        <v>38.409999999999997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250.58</v>
      </c>
      <c r="Q7">
        <v>1304.43</v>
      </c>
      <c r="R7">
        <v>154.19999999999999</v>
      </c>
      <c r="S7">
        <v>85.32</v>
      </c>
      <c r="T7">
        <v>23897.88</v>
      </c>
      <c r="U7">
        <v>0.55000000000000004</v>
      </c>
      <c r="V7">
        <v>0.71</v>
      </c>
      <c r="W7">
        <v>4.0599999999999996</v>
      </c>
      <c r="X7">
        <v>1.39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4.3219000000000003</v>
      </c>
      <c r="E8">
        <v>23.14</v>
      </c>
      <c r="F8">
        <v>19.61</v>
      </c>
      <c r="G8">
        <v>45.25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241.46</v>
      </c>
      <c r="Q8">
        <v>1304.27</v>
      </c>
      <c r="R8">
        <v>146.25</v>
      </c>
      <c r="S8">
        <v>85.32</v>
      </c>
      <c r="T8">
        <v>19948.36</v>
      </c>
      <c r="U8">
        <v>0.57999999999999996</v>
      </c>
      <c r="V8">
        <v>0.72</v>
      </c>
      <c r="W8">
        <v>4.05</v>
      </c>
      <c r="X8">
        <v>1.1599999999999999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4.3875999999999999</v>
      </c>
      <c r="E9">
        <v>22.79</v>
      </c>
      <c r="F9">
        <v>19.420000000000002</v>
      </c>
      <c r="G9">
        <v>52.96</v>
      </c>
      <c r="H9">
        <v>0.69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233.48</v>
      </c>
      <c r="Q9">
        <v>1304.31</v>
      </c>
      <c r="R9">
        <v>139.41</v>
      </c>
      <c r="S9">
        <v>85.32</v>
      </c>
      <c r="T9">
        <v>16548.23</v>
      </c>
      <c r="U9">
        <v>0.61</v>
      </c>
      <c r="V9">
        <v>0.72</v>
      </c>
      <c r="W9">
        <v>4.05</v>
      </c>
      <c r="X9">
        <v>0.96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4.4390999999999998</v>
      </c>
      <c r="E10">
        <v>22.53</v>
      </c>
      <c r="F10">
        <v>19.27</v>
      </c>
      <c r="G10">
        <v>60.86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224.48</v>
      </c>
      <c r="Q10">
        <v>1304.29</v>
      </c>
      <c r="R10">
        <v>134.54</v>
      </c>
      <c r="S10">
        <v>85.32</v>
      </c>
      <c r="T10">
        <v>14127.46</v>
      </c>
      <c r="U10">
        <v>0.63</v>
      </c>
      <c r="V10">
        <v>0.73</v>
      </c>
      <c r="W10">
        <v>4.04</v>
      </c>
      <c r="X10">
        <v>0.82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4.4751000000000003</v>
      </c>
      <c r="E11">
        <v>22.35</v>
      </c>
      <c r="F11">
        <v>19.170000000000002</v>
      </c>
      <c r="G11">
        <v>67.650000000000006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216.79</v>
      </c>
      <c r="Q11">
        <v>1304.24</v>
      </c>
      <c r="R11">
        <v>131.16999999999999</v>
      </c>
      <c r="S11">
        <v>85.32</v>
      </c>
      <c r="T11">
        <v>12456.24</v>
      </c>
      <c r="U11">
        <v>0.65</v>
      </c>
      <c r="V11">
        <v>0.73</v>
      </c>
      <c r="W11">
        <v>4.03</v>
      </c>
      <c r="X11">
        <v>0.71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4.5052000000000003</v>
      </c>
      <c r="E12">
        <v>22.2</v>
      </c>
      <c r="F12">
        <v>19.100000000000001</v>
      </c>
      <c r="G12">
        <v>76.39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8</v>
      </c>
      <c r="N12">
        <v>45.17</v>
      </c>
      <c r="O12">
        <v>26201.54</v>
      </c>
      <c r="P12">
        <v>210.03</v>
      </c>
      <c r="Q12">
        <v>1304.29</v>
      </c>
      <c r="R12">
        <v>128.72999999999999</v>
      </c>
      <c r="S12">
        <v>85.32</v>
      </c>
      <c r="T12">
        <v>11246.65</v>
      </c>
      <c r="U12">
        <v>0.66</v>
      </c>
      <c r="V12">
        <v>0.73</v>
      </c>
      <c r="W12">
        <v>4.03</v>
      </c>
      <c r="X12">
        <v>0.64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4.5015000000000001</v>
      </c>
      <c r="E13">
        <v>22.22</v>
      </c>
      <c r="F13">
        <v>19.11</v>
      </c>
      <c r="G13">
        <v>76.459999999999994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208.47</v>
      </c>
      <c r="Q13">
        <v>1304.3800000000001</v>
      </c>
      <c r="R13">
        <v>128.76</v>
      </c>
      <c r="S13">
        <v>85.32</v>
      </c>
      <c r="T13">
        <v>11260</v>
      </c>
      <c r="U13">
        <v>0.66</v>
      </c>
      <c r="V13">
        <v>0.73</v>
      </c>
      <c r="W13">
        <v>4.05</v>
      </c>
      <c r="X13">
        <v>0.66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4.5011000000000001</v>
      </c>
      <c r="E14">
        <v>22.22</v>
      </c>
      <c r="F14">
        <v>19.12</v>
      </c>
      <c r="G14">
        <v>76.47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209.23</v>
      </c>
      <c r="Q14">
        <v>1304.3800000000001</v>
      </c>
      <c r="R14">
        <v>128.72</v>
      </c>
      <c r="S14">
        <v>85.32</v>
      </c>
      <c r="T14">
        <v>11238.63</v>
      </c>
      <c r="U14">
        <v>0.66</v>
      </c>
      <c r="V14">
        <v>0.73</v>
      </c>
      <c r="W14">
        <v>4.05</v>
      </c>
      <c r="X14">
        <v>0.66</v>
      </c>
      <c r="Y14">
        <v>2</v>
      </c>
      <c r="Z14">
        <v>10</v>
      </c>
    </row>
    <row r="15" spans="1:26" x14ac:dyDescent="0.25">
      <c r="A15">
        <v>0</v>
      </c>
      <c r="B15">
        <v>40</v>
      </c>
      <c r="C15" t="s">
        <v>34</v>
      </c>
      <c r="D15">
        <v>3.2829000000000002</v>
      </c>
      <c r="E15">
        <v>30.46</v>
      </c>
      <c r="F15">
        <v>25.65</v>
      </c>
      <c r="G15">
        <v>10.119999999999999</v>
      </c>
      <c r="H15">
        <v>0.2</v>
      </c>
      <c r="I15">
        <v>152</v>
      </c>
      <c r="J15">
        <v>89.87</v>
      </c>
      <c r="K15">
        <v>37.549999999999997</v>
      </c>
      <c r="L15">
        <v>1</v>
      </c>
      <c r="M15">
        <v>150</v>
      </c>
      <c r="N15">
        <v>11.32</v>
      </c>
      <c r="O15">
        <v>11317.98</v>
      </c>
      <c r="P15">
        <v>207.84</v>
      </c>
      <c r="Q15">
        <v>1304.6099999999999</v>
      </c>
      <c r="R15">
        <v>351.26</v>
      </c>
      <c r="S15">
        <v>85.32</v>
      </c>
      <c r="T15">
        <v>121824.91</v>
      </c>
      <c r="U15">
        <v>0.24</v>
      </c>
      <c r="V15">
        <v>0.55000000000000004</v>
      </c>
      <c r="W15">
        <v>4.25</v>
      </c>
      <c r="X15">
        <v>7.19</v>
      </c>
      <c r="Y15">
        <v>2</v>
      </c>
      <c r="Z15">
        <v>10</v>
      </c>
    </row>
    <row r="16" spans="1:26" x14ac:dyDescent="0.25">
      <c r="A16">
        <v>1</v>
      </c>
      <c r="B16">
        <v>40</v>
      </c>
      <c r="C16" t="s">
        <v>34</v>
      </c>
      <c r="D16">
        <v>4.1401000000000003</v>
      </c>
      <c r="E16">
        <v>24.15</v>
      </c>
      <c r="F16">
        <v>21.12</v>
      </c>
      <c r="G16">
        <v>21.85</v>
      </c>
      <c r="H16">
        <v>0.39</v>
      </c>
      <c r="I16">
        <v>58</v>
      </c>
      <c r="J16">
        <v>91.1</v>
      </c>
      <c r="K16">
        <v>37.549999999999997</v>
      </c>
      <c r="L16">
        <v>2</v>
      </c>
      <c r="M16">
        <v>56</v>
      </c>
      <c r="N16">
        <v>11.54</v>
      </c>
      <c r="O16">
        <v>11468.97</v>
      </c>
      <c r="P16">
        <v>157.33000000000001</v>
      </c>
      <c r="Q16">
        <v>1304.67</v>
      </c>
      <c r="R16">
        <v>197.21</v>
      </c>
      <c r="S16">
        <v>85.32</v>
      </c>
      <c r="T16">
        <v>45268.9</v>
      </c>
      <c r="U16">
        <v>0.43</v>
      </c>
      <c r="V16">
        <v>0.66</v>
      </c>
      <c r="W16">
        <v>4.0999999999999996</v>
      </c>
      <c r="X16">
        <v>2.66</v>
      </c>
      <c r="Y16">
        <v>2</v>
      </c>
      <c r="Z16">
        <v>10</v>
      </c>
    </row>
    <row r="17" spans="1:26" x14ac:dyDescent="0.25">
      <c r="A17">
        <v>2</v>
      </c>
      <c r="B17">
        <v>40</v>
      </c>
      <c r="C17" t="s">
        <v>34</v>
      </c>
      <c r="D17">
        <v>4.4183000000000003</v>
      </c>
      <c r="E17">
        <v>22.63</v>
      </c>
      <c r="F17">
        <v>20.03</v>
      </c>
      <c r="G17">
        <v>34.340000000000003</v>
      </c>
      <c r="H17">
        <v>0.56999999999999995</v>
      </c>
      <c r="I17">
        <v>35</v>
      </c>
      <c r="J17">
        <v>92.32</v>
      </c>
      <c r="K17">
        <v>37.549999999999997</v>
      </c>
      <c r="L17">
        <v>3</v>
      </c>
      <c r="M17">
        <v>14</v>
      </c>
      <c r="N17">
        <v>11.77</v>
      </c>
      <c r="O17">
        <v>11620.34</v>
      </c>
      <c r="P17">
        <v>135.59</v>
      </c>
      <c r="Q17">
        <v>1304.6199999999999</v>
      </c>
      <c r="R17">
        <v>159.37</v>
      </c>
      <c r="S17">
        <v>85.32</v>
      </c>
      <c r="T17">
        <v>26463.1</v>
      </c>
      <c r="U17">
        <v>0.54</v>
      </c>
      <c r="V17">
        <v>0.7</v>
      </c>
      <c r="W17">
        <v>4.09</v>
      </c>
      <c r="X17">
        <v>1.58</v>
      </c>
      <c r="Y17">
        <v>2</v>
      </c>
      <c r="Z17">
        <v>10</v>
      </c>
    </row>
    <row r="18" spans="1:26" x14ac:dyDescent="0.25">
      <c r="A18">
        <v>3</v>
      </c>
      <c r="B18">
        <v>40</v>
      </c>
      <c r="C18" t="s">
        <v>34</v>
      </c>
      <c r="D18">
        <v>4.4255000000000004</v>
      </c>
      <c r="E18">
        <v>22.6</v>
      </c>
      <c r="F18">
        <v>20.010000000000002</v>
      </c>
      <c r="G18">
        <v>35.32</v>
      </c>
      <c r="H18">
        <v>0.75</v>
      </c>
      <c r="I18">
        <v>34</v>
      </c>
      <c r="J18">
        <v>93.55</v>
      </c>
      <c r="K18">
        <v>37.549999999999997</v>
      </c>
      <c r="L18">
        <v>4</v>
      </c>
      <c r="M18">
        <v>0</v>
      </c>
      <c r="N18">
        <v>12</v>
      </c>
      <c r="O18">
        <v>11772.07</v>
      </c>
      <c r="P18">
        <v>135.71</v>
      </c>
      <c r="Q18">
        <v>1304.74</v>
      </c>
      <c r="R18">
        <v>158.26</v>
      </c>
      <c r="S18">
        <v>85.32</v>
      </c>
      <c r="T18">
        <v>25914.63</v>
      </c>
      <c r="U18">
        <v>0.54</v>
      </c>
      <c r="V18">
        <v>0.7</v>
      </c>
      <c r="W18">
        <v>4.1100000000000003</v>
      </c>
      <c r="X18">
        <v>1.56</v>
      </c>
      <c r="Y18">
        <v>2</v>
      </c>
      <c r="Z18">
        <v>10</v>
      </c>
    </row>
    <row r="19" spans="1:26" x14ac:dyDescent="0.25">
      <c r="A19">
        <v>0</v>
      </c>
      <c r="B19">
        <v>30</v>
      </c>
      <c r="C19" t="s">
        <v>34</v>
      </c>
      <c r="D19">
        <v>3.6114000000000002</v>
      </c>
      <c r="E19">
        <v>27.69</v>
      </c>
      <c r="F19">
        <v>24.01</v>
      </c>
      <c r="G19">
        <v>12.21</v>
      </c>
      <c r="H19">
        <v>0.24</v>
      </c>
      <c r="I19">
        <v>118</v>
      </c>
      <c r="J19">
        <v>71.52</v>
      </c>
      <c r="K19">
        <v>32.270000000000003</v>
      </c>
      <c r="L19">
        <v>1</v>
      </c>
      <c r="M19">
        <v>116</v>
      </c>
      <c r="N19">
        <v>8.25</v>
      </c>
      <c r="O19">
        <v>9054.6</v>
      </c>
      <c r="P19">
        <v>161.16</v>
      </c>
      <c r="Q19">
        <v>1304.57</v>
      </c>
      <c r="R19">
        <v>295.13</v>
      </c>
      <c r="S19">
        <v>85.32</v>
      </c>
      <c r="T19">
        <v>93929.73</v>
      </c>
      <c r="U19">
        <v>0.28999999999999998</v>
      </c>
      <c r="V19">
        <v>0.57999999999999996</v>
      </c>
      <c r="W19">
        <v>4.2</v>
      </c>
      <c r="X19">
        <v>5.55</v>
      </c>
      <c r="Y19">
        <v>2</v>
      </c>
      <c r="Z19">
        <v>10</v>
      </c>
    </row>
    <row r="20" spans="1:26" x14ac:dyDescent="0.25">
      <c r="A20">
        <v>1</v>
      </c>
      <c r="B20">
        <v>30</v>
      </c>
      <c r="C20" t="s">
        <v>34</v>
      </c>
      <c r="D20">
        <v>4.3131000000000004</v>
      </c>
      <c r="E20">
        <v>23.18</v>
      </c>
      <c r="F20">
        <v>20.61</v>
      </c>
      <c r="G20">
        <v>26.31</v>
      </c>
      <c r="H20">
        <v>0.48</v>
      </c>
      <c r="I20">
        <v>47</v>
      </c>
      <c r="J20">
        <v>72.7</v>
      </c>
      <c r="K20">
        <v>32.270000000000003</v>
      </c>
      <c r="L20">
        <v>2</v>
      </c>
      <c r="M20">
        <v>22</v>
      </c>
      <c r="N20">
        <v>8.43</v>
      </c>
      <c r="O20">
        <v>9200.25</v>
      </c>
      <c r="P20">
        <v>121.17</v>
      </c>
      <c r="Q20">
        <v>1304.6600000000001</v>
      </c>
      <c r="R20">
        <v>178.92</v>
      </c>
      <c r="S20">
        <v>85.32</v>
      </c>
      <c r="T20">
        <v>36177.72</v>
      </c>
      <c r="U20">
        <v>0.48</v>
      </c>
      <c r="V20">
        <v>0.68</v>
      </c>
      <c r="W20">
        <v>4.12</v>
      </c>
      <c r="X20">
        <v>2.15</v>
      </c>
      <c r="Y20">
        <v>2</v>
      </c>
      <c r="Z20">
        <v>10</v>
      </c>
    </row>
    <row r="21" spans="1:26" x14ac:dyDescent="0.25">
      <c r="A21">
        <v>2</v>
      </c>
      <c r="B21">
        <v>30</v>
      </c>
      <c r="C21" t="s">
        <v>34</v>
      </c>
      <c r="D21">
        <v>4.3331999999999997</v>
      </c>
      <c r="E21">
        <v>23.08</v>
      </c>
      <c r="F21">
        <v>20.53</v>
      </c>
      <c r="G21">
        <v>27.38</v>
      </c>
      <c r="H21">
        <v>0.71</v>
      </c>
      <c r="I21">
        <v>45</v>
      </c>
      <c r="J21">
        <v>73.88</v>
      </c>
      <c r="K21">
        <v>32.270000000000003</v>
      </c>
      <c r="L21">
        <v>3</v>
      </c>
      <c r="M21">
        <v>0</v>
      </c>
      <c r="N21">
        <v>8.61</v>
      </c>
      <c r="O21">
        <v>9346.23</v>
      </c>
      <c r="P21">
        <v>121.02</v>
      </c>
      <c r="Q21">
        <v>1304.46</v>
      </c>
      <c r="R21">
        <v>175.59</v>
      </c>
      <c r="S21">
        <v>85.32</v>
      </c>
      <c r="T21">
        <v>34523.94</v>
      </c>
      <c r="U21">
        <v>0.49</v>
      </c>
      <c r="V21">
        <v>0.68</v>
      </c>
      <c r="W21">
        <v>4.1399999999999997</v>
      </c>
      <c r="X21">
        <v>2.08</v>
      </c>
      <c r="Y21">
        <v>2</v>
      </c>
      <c r="Z21">
        <v>10</v>
      </c>
    </row>
    <row r="22" spans="1:26" x14ac:dyDescent="0.25">
      <c r="A22">
        <v>0</v>
      </c>
      <c r="B22">
        <v>15</v>
      </c>
      <c r="C22" t="s">
        <v>34</v>
      </c>
      <c r="D22">
        <v>3.9683000000000002</v>
      </c>
      <c r="E22">
        <v>25.2</v>
      </c>
      <c r="F22">
        <v>22.52</v>
      </c>
      <c r="G22">
        <v>15.36</v>
      </c>
      <c r="H22">
        <v>0.43</v>
      </c>
      <c r="I22">
        <v>88</v>
      </c>
      <c r="J22">
        <v>39.78</v>
      </c>
      <c r="K22">
        <v>19.54</v>
      </c>
      <c r="L22">
        <v>1</v>
      </c>
      <c r="M22">
        <v>0</v>
      </c>
      <c r="N22">
        <v>4.24</v>
      </c>
      <c r="O22">
        <v>5140</v>
      </c>
      <c r="P22">
        <v>88.51</v>
      </c>
      <c r="Q22">
        <v>1305.2</v>
      </c>
      <c r="R22">
        <v>240.8</v>
      </c>
      <c r="S22">
        <v>85.32</v>
      </c>
      <c r="T22">
        <v>66915.149999999994</v>
      </c>
      <c r="U22">
        <v>0.35</v>
      </c>
      <c r="V22">
        <v>0.62</v>
      </c>
      <c r="W22">
        <v>4.26</v>
      </c>
      <c r="X22">
        <v>4.0599999999999996</v>
      </c>
      <c r="Y22">
        <v>2</v>
      </c>
      <c r="Z22">
        <v>10</v>
      </c>
    </row>
    <row r="23" spans="1:26" x14ac:dyDescent="0.25">
      <c r="A23">
        <v>0</v>
      </c>
      <c r="B23">
        <v>70</v>
      </c>
      <c r="C23" t="s">
        <v>34</v>
      </c>
      <c r="D23">
        <v>2.4529999999999998</v>
      </c>
      <c r="E23">
        <v>40.770000000000003</v>
      </c>
      <c r="F23">
        <v>31.09</v>
      </c>
      <c r="G23">
        <v>7.23</v>
      </c>
      <c r="H23">
        <v>0.12</v>
      </c>
      <c r="I23">
        <v>258</v>
      </c>
      <c r="J23">
        <v>141.81</v>
      </c>
      <c r="K23">
        <v>47.83</v>
      </c>
      <c r="L23">
        <v>1</v>
      </c>
      <c r="M23">
        <v>256</v>
      </c>
      <c r="N23">
        <v>22.98</v>
      </c>
      <c r="O23">
        <v>17723.39</v>
      </c>
      <c r="P23">
        <v>350.7</v>
      </c>
      <c r="Q23">
        <v>1305.6199999999999</v>
      </c>
      <c r="R23">
        <v>535.82000000000005</v>
      </c>
      <c r="S23">
        <v>85.32</v>
      </c>
      <c r="T23">
        <v>213572.11</v>
      </c>
      <c r="U23">
        <v>0.16</v>
      </c>
      <c r="V23">
        <v>0.45</v>
      </c>
      <c r="W23">
        <v>4.43</v>
      </c>
      <c r="X23">
        <v>12.62</v>
      </c>
      <c r="Y23">
        <v>2</v>
      </c>
      <c r="Z23">
        <v>10</v>
      </c>
    </row>
    <row r="24" spans="1:26" x14ac:dyDescent="0.25">
      <c r="A24">
        <v>1</v>
      </c>
      <c r="B24">
        <v>70</v>
      </c>
      <c r="C24" t="s">
        <v>34</v>
      </c>
      <c r="D24">
        <v>3.6324000000000001</v>
      </c>
      <c r="E24">
        <v>27.53</v>
      </c>
      <c r="F24">
        <v>22.67</v>
      </c>
      <c r="G24">
        <v>14.95</v>
      </c>
      <c r="H24">
        <v>0.25</v>
      </c>
      <c r="I24">
        <v>91</v>
      </c>
      <c r="J24">
        <v>143.16999999999999</v>
      </c>
      <c r="K24">
        <v>47.83</v>
      </c>
      <c r="L24">
        <v>2</v>
      </c>
      <c r="M24">
        <v>89</v>
      </c>
      <c r="N24">
        <v>23.34</v>
      </c>
      <c r="O24">
        <v>17891.86</v>
      </c>
      <c r="P24">
        <v>247.72</v>
      </c>
      <c r="Q24">
        <v>1304.6600000000001</v>
      </c>
      <c r="R24">
        <v>249.98</v>
      </c>
      <c r="S24">
        <v>85.32</v>
      </c>
      <c r="T24">
        <v>71490.61</v>
      </c>
      <c r="U24">
        <v>0.34</v>
      </c>
      <c r="V24">
        <v>0.62</v>
      </c>
      <c r="W24">
        <v>4.1500000000000004</v>
      </c>
      <c r="X24">
        <v>4.21</v>
      </c>
      <c r="Y24">
        <v>2</v>
      </c>
      <c r="Z24">
        <v>10</v>
      </c>
    </row>
    <row r="25" spans="1:26" x14ac:dyDescent="0.25">
      <c r="A25">
        <v>2</v>
      </c>
      <c r="B25">
        <v>70</v>
      </c>
      <c r="C25" t="s">
        <v>34</v>
      </c>
      <c r="D25">
        <v>4.0476999999999999</v>
      </c>
      <c r="E25">
        <v>24.71</v>
      </c>
      <c r="F25">
        <v>20.92</v>
      </c>
      <c r="G25">
        <v>23.24</v>
      </c>
      <c r="H25">
        <v>0.37</v>
      </c>
      <c r="I25">
        <v>54</v>
      </c>
      <c r="J25">
        <v>144.54</v>
      </c>
      <c r="K25">
        <v>47.83</v>
      </c>
      <c r="L25">
        <v>3</v>
      </c>
      <c r="M25">
        <v>52</v>
      </c>
      <c r="N25">
        <v>23.71</v>
      </c>
      <c r="O25">
        <v>18060.849999999999</v>
      </c>
      <c r="P25">
        <v>220.26</v>
      </c>
      <c r="Q25">
        <v>1304.5</v>
      </c>
      <c r="R25">
        <v>190.54</v>
      </c>
      <c r="S25">
        <v>85.32</v>
      </c>
      <c r="T25">
        <v>41955.839999999997</v>
      </c>
      <c r="U25">
        <v>0.45</v>
      </c>
      <c r="V25">
        <v>0.67</v>
      </c>
      <c r="W25">
        <v>4.09</v>
      </c>
      <c r="X25">
        <v>2.46</v>
      </c>
      <c r="Y25">
        <v>2</v>
      </c>
      <c r="Z25">
        <v>10</v>
      </c>
    </row>
    <row r="26" spans="1:26" x14ac:dyDescent="0.25">
      <c r="A26">
        <v>3</v>
      </c>
      <c r="B26">
        <v>70</v>
      </c>
      <c r="C26" t="s">
        <v>34</v>
      </c>
      <c r="D26">
        <v>4.2568000000000001</v>
      </c>
      <c r="E26">
        <v>23.49</v>
      </c>
      <c r="F26">
        <v>20.170000000000002</v>
      </c>
      <c r="G26">
        <v>31.84</v>
      </c>
      <c r="H26">
        <v>0.49</v>
      </c>
      <c r="I26">
        <v>38</v>
      </c>
      <c r="J26">
        <v>145.91999999999999</v>
      </c>
      <c r="K26">
        <v>47.83</v>
      </c>
      <c r="L26">
        <v>4</v>
      </c>
      <c r="M26">
        <v>36</v>
      </c>
      <c r="N26">
        <v>24.09</v>
      </c>
      <c r="O26">
        <v>18230.349999999999</v>
      </c>
      <c r="P26">
        <v>203.84</v>
      </c>
      <c r="Q26">
        <v>1304.29</v>
      </c>
      <c r="R26">
        <v>164.81</v>
      </c>
      <c r="S26">
        <v>85.32</v>
      </c>
      <c r="T26">
        <v>29169.97</v>
      </c>
      <c r="U26">
        <v>0.52</v>
      </c>
      <c r="V26">
        <v>0.7</v>
      </c>
      <c r="W26">
        <v>4.07</v>
      </c>
      <c r="X26">
        <v>1.71</v>
      </c>
      <c r="Y26">
        <v>2</v>
      </c>
      <c r="Z26">
        <v>10</v>
      </c>
    </row>
    <row r="27" spans="1:26" x14ac:dyDescent="0.25">
      <c r="A27">
        <v>4</v>
      </c>
      <c r="B27">
        <v>70</v>
      </c>
      <c r="C27" t="s">
        <v>34</v>
      </c>
      <c r="D27">
        <v>4.3840000000000003</v>
      </c>
      <c r="E27">
        <v>22.81</v>
      </c>
      <c r="F27">
        <v>19.739999999999998</v>
      </c>
      <c r="G27">
        <v>40.85</v>
      </c>
      <c r="H27">
        <v>0.6</v>
      </c>
      <c r="I27">
        <v>29</v>
      </c>
      <c r="J27">
        <v>147.30000000000001</v>
      </c>
      <c r="K27">
        <v>47.83</v>
      </c>
      <c r="L27">
        <v>5</v>
      </c>
      <c r="M27">
        <v>27</v>
      </c>
      <c r="N27">
        <v>24.47</v>
      </c>
      <c r="O27">
        <v>18400.38</v>
      </c>
      <c r="P27">
        <v>190.74</v>
      </c>
      <c r="Q27">
        <v>1304.3599999999999</v>
      </c>
      <c r="R27">
        <v>150.52000000000001</v>
      </c>
      <c r="S27">
        <v>85.32</v>
      </c>
      <c r="T27">
        <v>22067.19</v>
      </c>
      <c r="U27">
        <v>0.56999999999999995</v>
      </c>
      <c r="V27">
        <v>0.71</v>
      </c>
      <c r="W27">
        <v>4.0599999999999996</v>
      </c>
      <c r="X27">
        <v>1.29</v>
      </c>
      <c r="Y27">
        <v>2</v>
      </c>
      <c r="Z27">
        <v>10</v>
      </c>
    </row>
    <row r="28" spans="1:26" x14ac:dyDescent="0.25">
      <c r="A28">
        <v>5</v>
      </c>
      <c r="B28">
        <v>70</v>
      </c>
      <c r="C28" t="s">
        <v>34</v>
      </c>
      <c r="D28">
        <v>4.4718999999999998</v>
      </c>
      <c r="E28">
        <v>22.36</v>
      </c>
      <c r="F28">
        <v>19.47</v>
      </c>
      <c r="G28">
        <v>50.79</v>
      </c>
      <c r="H28">
        <v>0.71</v>
      </c>
      <c r="I28">
        <v>23</v>
      </c>
      <c r="J28">
        <v>148.68</v>
      </c>
      <c r="K28">
        <v>47.83</v>
      </c>
      <c r="L28">
        <v>6</v>
      </c>
      <c r="M28">
        <v>20</v>
      </c>
      <c r="N28">
        <v>24.85</v>
      </c>
      <c r="O28">
        <v>18570.939999999999</v>
      </c>
      <c r="P28">
        <v>177.86</v>
      </c>
      <c r="Q28">
        <v>1304.3499999999999</v>
      </c>
      <c r="R28">
        <v>141.46</v>
      </c>
      <c r="S28">
        <v>85.32</v>
      </c>
      <c r="T28">
        <v>17568.349999999999</v>
      </c>
      <c r="U28">
        <v>0.6</v>
      </c>
      <c r="V28">
        <v>0.72</v>
      </c>
      <c r="W28">
        <v>4.04</v>
      </c>
      <c r="X28">
        <v>1.01</v>
      </c>
      <c r="Y28">
        <v>2</v>
      </c>
      <c r="Z28">
        <v>10</v>
      </c>
    </row>
    <row r="29" spans="1:26" x14ac:dyDescent="0.25">
      <c r="A29">
        <v>6</v>
      </c>
      <c r="B29">
        <v>70</v>
      </c>
      <c r="C29" t="s">
        <v>34</v>
      </c>
      <c r="D29">
        <v>4.5160999999999998</v>
      </c>
      <c r="E29">
        <v>22.14</v>
      </c>
      <c r="F29">
        <v>19.34</v>
      </c>
      <c r="G29">
        <v>58.01</v>
      </c>
      <c r="H29">
        <v>0.83</v>
      </c>
      <c r="I29">
        <v>20</v>
      </c>
      <c r="J29">
        <v>150.07</v>
      </c>
      <c r="K29">
        <v>47.83</v>
      </c>
      <c r="L29">
        <v>7</v>
      </c>
      <c r="M29">
        <v>2</v>
      </c>
      <c r="N29">
        <v>25.24</v>
      </c>
      <c r="O29">
        <v>18742.03</v>
      </c>
      <c r="P29">
        <v>172</v>
      </c>
      <c r="Q29">
        <v>1304.3</v>
      </c>
      <c r="R29">
        <v>136.16</v>
      </c>
      <c r="S29">
        <v>85.32</v>
      </c>
      <c r="T29">
        <v>14933.3</v>
      </c>
      <c r="U29">
        <v>0.63</v>
      </c>
      <c r="V29">
        <v>0.73</v>
      </c>
      <c r="W29">
        <v>4.0599999999999996</v>
      </c>
      <c r="X29">
        <v>0.88</v>
      </c>
      <c r="Y29">
        <v>2</v>
      </c>
      <c r="Z29">
        <v>10</v>
      </c>
    </row>
    <row r="30" spans="1:26" x14ac:dyDescent="0.25">
      <c r="A30">
        <v>7</v>
      </c>
      <c r="B30">
        <v>70</v>
      </c>
      <c r="C30" t="s">
        <v>34</v>
      </c>
      <c r="D30">
        <v>4.5153999999999996</v>
      </c>
      <c r="E30">
        <v>22.15</v>
      </c>
      <c r="F30">
        <v>19.34</v>
      </c>
      <c r="G30">
        <v>58.02</v>
      </c>
      <c r="H30">
        <v>0.94</v>
      </c>
      <c r="I30">
        <v>20</v>
      </c>
      <c r="J30">
        <v>151.46</v>
      </c>
      <c r="K30">
        <v>47.83</v>
      </c>
      <c r="L30">
        <v>8</v>
      </c>
      <c r="M30">
        <v>0</v>
      </c>
      <c r="N30">
        <v>25.63</v>
      </c>
      <c r="O30">
        <v>18913.66</v>
      </c>
      <c r="P30">
        <v>173.51</v>
      </c>
      <c r="Q30">
        <v>1304.3900000000001</v>
      </c>
      <c r="R30">
        <v>136.28</v>
      </c>
      <c r="S30">
        <v>85.32</v>
      </c>
      <c r="T30">
        <v>14993.12</v>
      </c>
      <c r="U30">
        <v>0.63</v>
      </c>
      <c r="V30">
        <v>0.73</v>
      </c>
      <c r="W30">
        <v>4.0599999999999996</v>
      </c>
      <c r="X30">
        <v>0.89</v>
      </c>
      <c r="Y30">
        <v>2</v>
      </c>
      <c r="Z30">
        <v>10</v>
      </c>
    </row>
    <row r="31" spans="1:26" x14ac:dyDescent="0.25">
      <c r="A31">
        <v>0</v>
      </c>
      <c r="B31">
        <v>90</v>
      </c>
      <c r="C31" t="s">
        <v>34</v>
      </c>
      <c r="D31">
        <v>1.982</v>
      </c>
      <c r="E31">
        <v>50.46</v>
      </c>
      <c r="F31">
        <v>35.770000000000003</v>
      </c>
      <c r="G31">
        <v>6.22</v>
      </c>
      <c r="H31">
        <v>0.1</v>
      </c>
      <c r="I31">
        <v>345</v>
      </c>
      <c r="J31">
        <v>176.73</v>
      </c>
      <c r="K31">
        <v>52.44</v>
      </c>
      <c r="L31">
        <v>1</v>
      </c>
      <c r="M31">
        <v>343</v>
      </c>
      <c r="N31">
        <v>33.29</v>
      </c>
      <c r="O31">
        <v>22031.19</v>
      </c>
      <c r="P31">
        <v>467.77</v>
      </c>
      <c r="Q31">
        <v>1306</v>
      </c>
      <c r="R31">
        <v>695.26</v>
      </c>
      <c r="S31">
        <v>85.32</v>
      </c>
      <c r="T31">
        <v>292859.01</v>
      </c>
      <c r="U31">
        <v>0.12</v>
      </c>
      <c r="V31">
        <v>0.39</v>
      </c>
      <c r="W31">
        <v>4.58</v>
      </c>
      <c r="X31">
        <v>17.29</v>
      </c>
      <c r="Y31">
        <v>2</v>
      </c>
      <c r="Z31">
        <v>10</v>
      </c>
    </row>
    <row r="32" spans="1:26" x14ac:dyDescent="0.25">
      <c r="A32">
        <v>1</v>
      </c>
      <c r="B32">
        <v>90</v>
      </c>
      <c r="C32" t="s">
        <v>34</v>
      </c>
      <c r="D32">
        <v>3.3302</v>
      </c>
      <c r="E32">
        <v>30.03</v>
      </c>
      <c r="F32">
        <v>23.66</v>
      </c>
      <c r="G32">
        <v>12.79</v>
      </c>
      <c r="H32">
        <v>0.2</v>
      </c>
      <c r="I32">
        <v>111</v>
      </c>
      <c r="J32">
        <v>178.21</v>
      </c>
      <c r="K32">
        <v>52.44</v>
      </c>
      <c r="L32">
        <v>2</v>
      </c>
      <c r="M32">
        <v>109</v>
      </c>
      <c r="N32">
        <v>33.770000000000003</v>
      </c>
      <c r="O32">
        <v>22213.89</v>
      </c>
      <c r="P32">
        <v>303.06</v>
      </c>
      <c r="Q32">
        <v>1304.6600000000001</v>
      </c>
      <c r="R32">
        <v>283.44</v>
      </c>
      <c r="S32">
        <v>85.32</v>
      </c>
      <c r="T32">
        <v>88117.58</v>
      </c>
      <c r="U32">
        <v>0.3</v>
      </c>
      <c r="V32">
        <v>0.59</v>
      </c>
      <c r="W32">
        <v>4.1900000000000004</v>
      </c>
      <c r="X32">
        <v>5.2</v>
      </c>
      <c r="Y32">
        <v>2</v>
      </c>
      <c r="Z32">
        <v>10</v>
      </c>
    </row>
    <row r="33" spans="1:26" x14ac:dyDescent="0.25">
      <c r="A33">
        <v>2</v>
      </c>
      <c r="B33">
        <v>90</v>
      </c>
      <c r="C33" t="s">
        <v>34</v>
      </c>
      <c r="D33">
        <v>3.8169</v>
      </c>
      <c r="E33">
        <v>26.2</v>
      </c>
      <c r="F33">
        <v>21.43</v>
      </c>
      <c r="G33">
        <v>19.48</v>
      </c>
      <c r="H33">
        <v>0.3</v>
      </c>
      <c r="I33">
        <v>66</v>
      </c>
      <c r="J33">
        <v>179.7</v>
      </c>
      <c r="K33">
        <v>52.44</v>
      </c>
      <c r="L33">
        <v>3</v>
      </c>
      <c r="M33">
        <v>64</v>
      </c>
      <c r="N33">
        <v>34.26</v>
      </c>
      <c r="O33">
        <v>22397.24</v>
      </c>
      <c r="P33">
        <v>268.35000000000002</v>
      </c>
      <c r="Q33">
        <v>1304.44</v>
      </c>
      <c r="R33">
        <v>207.72</v>
      </c>
      <c r="S33">
        <v>85.32</v>
      </c>
      <c r="T33">
        <v>50482.46</v>
      </c>
      <c r="U33">
        <v>0.41</v>
      </c>
      <c r="V33">
        <v>0.65</v>
      </c>
      <c r="W33">
        <v>4.12</v>
      </c>
      <c r="X33">
        <v>2.97</v>
      </c>
      <c r="Y33">
        <v>2</v>
      </c>
      <c r="Z33">
        <v>10</v>
      </c>
    </row>
    <row r="34" spans="1:26" x14ac:dyDescent="0.25">
      <c r="A34">
        <v>3</v>
      </c>
      <c r="B34">
        <v>90</v>
      </c>
      <c r="C34" t="s">
        <v>34</v>
      </c>
      <c r="D34">
        <v>4.0525000000000002</v>
      </c>
      <c r="E34">
        <v>24.68</v>
      </c>
      <c r="F34">
        <v>20.58</v>
      </c>
      <c r="G34">
        <v>26.28</v>
      </c>
      <c r="H34">
        <v>0.39</v>
      </c>
      <c r="I34">
        <v>47</v>
      </c>
      <c r="J34">
        <v>181.19</v>
      </c>
      <c r="K34">
        <v>52.44</v>
      </c>
      <c r="L34">
        <v>4</v>
      </c>
      <c r="M34">
        <v>45</v>
      </c>
      <c r="N34">
        <v>34.75</v>
      </c>
      <c r="O34">
        <v>22581.25</v>
      </c>
      <c r="P34">
        <v>251.41</v>
      </c>
      <c r="Q34">
        <v>1304.44</v>
      </c>
      <c r="R34">
        <v>179.11</v>
      </c>
      <c r="S34">
        <v>85.32</v>
      </c>
      <c r="T34">
        <v>36273.81</v>
      </c>
      <c r="U34">
        <v>0.48</v>
      </c>
      <c r="V34">
        <v>0.68</v>
      </c>
      <c r="W34">
        <v>4.08</v>
      </c>
      <c r="X34">
        <v>2.13</v>
      </c>
      <c r="Y34">
        <v>2</v>
      </c>
      <c r="Z34">
        <v>10</v>
      </c>
    </row>
    <row r="35" spans="1:26" x14ac:dyDescent="0.25">
      <c r="A35">
        <v>4</v>
      </c>
      <c r="B35">
        <v>90</v>
      </c>
      <c r="C35" t="s">
        <v>34</v>
      </c>
      <c r="D35">
        <v>4.2064000000000004</v>
      </c>
      <c r="E35">
        <v>23.77</v>
      </c>
      <c r="F35">
        <v>20.07</v>
      </c>
      <c r="G35">
        <v>33.450000000000003</v>
      </c>
      <c r="H35">
        <v>0.49</v>
      </c>
      <c r="I35">
        <v>36</v>
      </c>
      <c r="J35">
        <v>182.69</v>
      </c>
      <c r="K35">
        <v>52.44</v>
      </c>
      <c r="L35">
        <v>5</v>
      </c>
      <c r="M35">
        <v>34</v>
      </c>
      <c r="N35">
        <v>35.25</v>
      </c>
      <c r="O35">
        <v>22766.06</v>
      </c>
      <c r="P35">
        <v>239.47</v>
      </c>
      <c r="Q35">
        <v>1304.31</v>
      </c>
      <c r="R35">
        <v>161.99</v>
      </c>
      <c r="S35">
        <v>85.32</v>
      </c>
      <c r="T35">
        <v>27768.59</v>
      </c>
      <c r="U35">
        <v>0.53</v>
      </c>
      <c r="V35">
        <v>0.7</v>
      </c>
      <c r="W35">
        <v>4.0599999999999996</v>
      </c>
      <c r="X35">
        <v>1.62</v>
      </c>
      <c r="Y35">
        <v>2</v>
      </c>
      <c r="Z35">
        <v>10</v>
      </c>
    </row>
    <row r="36" spans="1:26" x14ac:dyDescent="0.25">
      <c r="A36">
        <v>5</v>
      </c>
      <c r="B36">
        <v>90</v>
      </c>
      <c r="C36" t="s">
        <v>34</v>
      </c>
      <c r="D36">
        <v>4.3131000000000004</v>
      </c>
      <c r="E36">
        <v>23.18</v>
      </c>
      <c r="F36">
        <v>19.73</v>
      </c>
      <c r="G36">
        <v>40.83</v>
      </c>
      <c r="H36">
        <v>0.57999999999999996</v>
      </c>
      <c r="I36">
        <v>29</v>
      </c>
      <c r="J36">
        <v>184.19</v>
      </c>
      <c r="K36">
        <v>52.44</v>
      </c>
      <c r="L36">
        <v>6</v>
      </c>
      <c r="M36">
        <v>27</v>
      </c>
      <c r="N36">
        <v>35.75</v>
      </c>
      <c r="O36">
        <v>22951.43</v>
      </c>
      <c r="P36">
        <v>228.58</v>
      </c>
      <c r="Q36">
        <v>1304.25</v>
      </c>
      <c r="R36">
        <v>150.38999999999999</v>
      </c>
      <c r="S36">
        <v>85.32</v>
      </c>
      <c r="T36">
        <v>22006.19</v>
      </c>
      <c r="U36">
        <v>0.56999999999999995</v>
      </c>
      <c r="V36">
        <v>0.71</v>
      </c>
      <c r="W36">
        <v>4.05</v>
      </c>
      <c r="X36">
        <v>1.28</v>
      </c>
      <c r="Y36">
        <v>2</v>
      </c>
      <c r="Z36">
        <v>10</v>
      </c>
    </row>
    <row r="37" spans="1:26" x14ac:dyDescent="0.25">
      <c r="A37">
        <v>6</v>
      </c>
      <c r="B37">
        <v>90</v>
      </c>
      <c r="C37" t="s">
        <v>34</v>
      </c>
      <c r="D37">
        <v>4.3895</v>
      </c>
      <c r="E37">
        <v>22.78</v>
      </c>
      <c r="F37">
        <v>19.510000000000002</v>
      </c>
      <c r="G37">
        <v>48.77</v>
      </c>
      <c r="H37">
        <v>0.67</v>
      </c>
      <c r="I37">
        <v>24</v>
      </c>
      <c r="J37">
        <v>185.7</v>
      </c>
      <c r="K37">
        <v>52.44</v>
      </c>
      <c r="L37">
        <v>7</v>
      </c>
      <c r="M37">
        <v>22</v>
      </c>
      <c r="N37">
        <v>36.26</v>
      </c>
      <c r="O37">
        <v>23137.49</v>
      </c>
      <c r="P37">
        <v>219.06</v>
      </c>
      <c r="Q37">
        <v>1304.32</v>
      </c>
      <c r="R37">
        <v>142.72999999999999</v>
      </c>
      <c r="S37">
        <v>85.32</v>
      </c>
      <c r="T37">
        <v>18200.900000000001</v>
      </c>
      <c r="U37">
        <v>0.6</v>
      </c>
      <c r="V37">
        <v>0.72</v>
      </c>
      <c r="W37">
        <v>4.04</v>
      </c>
      <c r="X37">
        <v>1.05</v>
      </c>
      <c r="Y37">
        <v>2</v>
      </c>
      <c r="Z37">
        <v>10</v>
      </c>
    </row>
    <row r="38" spans="1:26" x14ac:dyDescent="0.25">
      <c r="A38">
        <v>7</v>
      </c>
      <c r="B38">
        <v>90</v>
      </c>
      <c r="C38" t="s">
        <v>34</v>
      </c>
      <c r="D38">
        <v>4.4531999999999998</v>
      </c>
      <c r="E38">
        <v>22.46</v>
      </c>
      <c r="F38">
        <v>19.32</v>
      </c>
      <c r="G38">
        <v>57.97</v>
      </c>
      <c r="H38">
        <v>0.76</v>
      </c>
      <c r="I38">
        <v>20</v>
      </c>
      <c r="J38">
        <v>187.22</v>
      </c>
      <c r="K38">
        <v>52.44</v>
      </c>
      <c r="L38">
        <v>8</v>
      </c>
      <c r="M38">
        <v>18</v>
      </c>
      <c r="N38">
        <v>36.78</v>
      </c>
      <c r="O38">
        <v>23324.240000000002</v>
      </c>
      <c r="P38">
        <v>209.83</v>
      </c>
      <c r="Q38">
        <v>1304.1500000000001</v>
      </c>
      <c r="R38">
        <v>136.30000000000001</v>
      </c>
      <c r="S38">
        <v>85.32</v>
      </c>
      <c r="T38">
        <v>15005.55</v>
      </c>
      <c r="U38">
        <v>0.63</v>
      </c>
      <c r="V38">
        <v>0.73</v>
      </c>
      <c r="W38">
        <v>4.04</v>
      </c>
      <c r="X38">
        <v>0.87</v>
      </c>
      <c r="Y38">
        <v>2</v>
      </c>
      <c r="Z38">
        <v>10</v>
      </c>
    </row>
    <row r="39" spans="1:26" x14ac:dyDescent="0.25">
      <c r="A39">
        <v>8</v>
      </c>
      <c r="B39">
        <v>90</v>
      </c>
      <c r="C39" t="s">
        <v>34</v>
      </c>
      <c r="D39">
        <v>4.5042999999999997</v>
      </c>
      <c r="E39">
        <v>22.2</v>
      </c>
      <c r="F39">
        <v>19.18</v>
      </c>
      <c r="G39">
        <v>67.680000000000007</v>
      </c>
      <c r="H39">
        <v>0.85</v>
      </c>
      <c r="I39">
        <v>17</v>
      </c>
      <c r="J39">
        <v>188.74</v>
      </c>
      <c r="K39">
        <v>52.44</v>
      </c>
      <c r="L39">
        <v>9</v>
      </c>
      <c r="M39">
        <v>12</v>
      </c>
      <c r="N39">
        <v>37.299999999999997</v>
      </c>
      <c r="O39">
        <v>23511.69</v>
      </c>
      <c r="P39">
        <v>199.57</v>
      </c>
      <c r="Q39">
        <v>1304.31</v>
      </c>
      <c r="R39">
        <v>131.33000000000001</v>
      </c>
      <c r="S39">
        <v>85.32</v>
      </c>
      <c r="T39">
        <v>12534.08</v>
      </c>
      <c r="U39">
        <v>0.65</v>
      </c>
      <c r="V39">
        <v>0.73</v>
      </c>
      <c r="W39">
        <v>4.04</v>
      </c>
      <c r="X39">
        <v>0.72</v>
      </c>
      <c r="Y39">
        <v>2</v>
      </c>
      <c r="Z39">
        <v>10</v>
      </c>
    </row>
    <row r="40" spans="1:26" x14ac:dyDescent="0.25">
      <c r="A40">
        <v>9</v>
      </c>
      <c r="B40">
        <v>90</v>
      </c>
      <c r="C40" t="s">
        <v>34</v>
      </c>
      <c r="D40">
        <v>4.5175000000000001</v>
      </c>
      <c r="E40">
        <v>22.14</v>
      </c>
      <c r="F40">
        <v>19.149999999999999</v>
      </c>
      <c r="G40">
        <v>71.8</v>
      </c>
      <c r="H40">
        <v>0.93</v>
      </c>
      <c r="I40">
        <v>16</v>
      </c>
      <c r="J40">
        <v>190.26</v>
      </c>
      <c r="K40">
        <v>52.44</v>
      </c>
      <c r="L40">
        <v>10</v>
      </c>
      <c r="M40">
        <v>2</v>
      </c>
      <c r="N40">
        <v>37.82</v>
      </c>
      <c r="O40">
        <v>23699.85</v>
      </c>
      <c r="P40">
        <v>195.88</v>
      </c>
      <c r="Q40">
        <v>1304.43</v>
      </c>
      <c r="R40">
        <v>129.93</v>
      </c>
      <c r="S40">
        <v>85.32</v>
      </c>
      <c r="T40">
        <v>11841.29</v>
      </c>
      <c r="U40">
        <v>0.66</v>
      </c>
      <c r="V40">
        <v>0.73</v>
      </c>
      <c r="W40">
        <v>4.05</v>
      </c>
      <c r="X40">
        <v>0.69</v>
      </c>
      <c r="Y40">
        <v>2</v>
      </c>
      <c r="Z40">
        <v>10</v>
      </c>
    </row>
    <row r="41" spans="1:26" x14ac:dyDescent="0.25">
      <c r="A41">
        <v>10</v>
      </c>
      <c r="B41">
        <v>90</v>
      </c>
      <c r="C41" t="s">
        <v>34</v>
      </c>
      <c r="D41">
        <v>4.5130999999999997</v>
      </c>
      <c r="E41">
        <v>22.16</v>
      </c>
      <c r="F41">
        <v>19.170000000000002</v>
      </c>
      <c r="G41">
        <v>71.88</v>
      </c>
      <c r="H41">
        <v>1.02</v>
      </c>
      <c r="I41">
        <v>16</v>
      </c>
      <c r="J41">
        <v>191.79</v>
      </c>
      <c r="K41">
        <v>52.44</v>
      </c>
      <c r="L41">
        <v>11</v>
      </c>
      <c r="M41">
        <v>0</v>
      </c>
      <c r="N41">
        <v>38.35</v>
      </c>
      <c r="O41">
        <v>23888.73</v>
      </c>
      <c r="P41">
        <v>197.54</v>
      </c>
      <c r="Q41">
        <v>1304.53</v>
      </c>
      <c r="R41">
        <v>130.36000000000001</v>
      </c>
      <c r="S41">
        <v>85.32</v>
      </c>
      <c r="T41">
        <v>12053.21</v>
      </c>
      <c r="U41">
        <v>0.65</v>
      </c>
      <c r="V41">
        <v>0.73</v>
      </c>
      <c r="W41">
        <v>4.0599999999999996</v>
      </c>
      <c r="X41">
        <v>0.71</v>
      </c>
      <c r="Y41">
        <v>2</v>
      </c>
      <c r="Z41">
        <v>10</v>
      </c>
    </row>
    <row r="42" spans="1:26" x14ac:dyDescent="0.25">
      <c r="A42">
        <v>0</v>
      </c>
      <c r="B42">
        <v>10</v>
      </c>
      <c r="C42" t="s">
        <v>34</v>
      </c>
      <c r="D42">
        <v>3.6078999999999999</v>
      </c>
      <c r="E42">
        <v>27.72</v>
      </c>
      <c r="F42">
        <v>24.6</v>
      </c>
      <c r="G42">
        <v>11.18</v>
      </c>
      <c r="H42">
        <v>0.64</v>
      </c>
      <c r="I42">
        <v>132</v>
      </c>
      <c r="J42">
        <v>26.11</v>
      </c>
      <c r="K42">
        <v>12.1</v>
      </c>
      <c r="L42">
        <v>1</v>
      </c>
      <c r="M42">
        <v>0</v>
      </c>
      <c r="N42">
        <v>3.01</v>
      </c>
      <c r="O42">
        <v>3454.41</v>
      </c>
      <c r="P42">
        <v>71.010000000000005</v>
      </c>
      <c r="Q42">
        <v>1306</v>
      </c>
      <c r="R42">
        <v>308.74</v>
      </c>
      <c r="S42">
        <v>85.32</v>
      </c>
      <c r="T42">
        <v>100665.73</v>
      </c>
      <c r="U42">
        <v>0.28000000000000003</v>
      </c>
      <c r="V42">
        <v>0.56999999999999995</v>
      </c>
      <c r="W42">
        <v>4.4000000000000004</v>
      </c>
      <c r="X42">
        <v>6.14</v>
      </c>
      <c r="Y42">
        <v>2</v>
      </c>
      <c r="Z42">
        <v>10</v>
      </c>
    </row>
    <row r="43" spans="1:26" x14ac:dyDescent="0.25">
      <c r="A43">
        <v>0</v>
      </c>
      <c r="B43">
        <v>45</v>
      </c>
      <c r="C43" t="s">
        <v>34</v>
      </c>
      <c r="D43">
        <v>3.1303999999999998</v>
      </c>
      <c r="E43">
        <v>31.95</v>
      </c>
      <c r="F43">
        <v>26.48</v>
      </c>
      <c r="G43">
        <v>9.4</v>
      </c>
      <c r="H43">
        <v>0.18</v>
      </c>
      <c r="I43">
        <v>169</v>
      </c>
      <c r="J43">
        <v>98.71</v>
      </c>
      <c r="K43">
        <v>39.72</v>
      </c>
      <c r="L43">
        <v>1</v>
      </c>
      <c r="M43">
        <v>167</v>
      </c>
      <c r="N43">
        <v>12.99</v>
      </c>
      <c r="O43">
        <v>12407.75</v>
      </c>
      <c r="P43">
        <v>230.55</v>
      </c>
      <c r="Q43">
        <v>1305.05</v>
      </c>
      <c r="R43">
        <v>379.58</v>
      </c>
      <c r="S43">
        <v>85.32</v>
      </c>
      <c r="T43">
        <v>135900.76</v>
      </c>
      <c r="U43">
        <v>0.22</v>
      </c>
      <c r="V43">
        <v>0.53</v>
      </c>
      <c r="W43">
        <v>4.2699999999999996</v>
      </c>
      <c r="X43">
        <v>8.02</v>
      </c>
      <c r="Y43">
        <v>2</v>
      </c>
      <c r="Z43">
        <v>10</v>
      </c>
    </row>
    <row r="44" spans="1:26" x14ac:dyDescent="0.25">
      <c r="A44">
        <v>1</v>
      </c>
      <c r="B44">
        <v>45</v>
      </c>
      <c r="C44" t="s">
        <v>34</v>
      </c>
      <c r="D44">
        <v>4.0514999999999999</v>
      </c>
      <c r="E44">
        <v>24.68</v>
      </c>
      <c r="F44">
        <v>21.38</v>
      </c>
      <c r="G44">
        <v>20.04</v>
      </c>
      <c r="H44">
        <v>0.35</v>
      </c>
      <c r="I44">
        <v>64</v>
      </c>
      <c r="J44">
        <v>99.95</v>
      </c>
      <c r="K44">
        <v>39.72</v>
      </c>
      <c r="L44">
        <v>2</v>
      </c>
      <c r="M44">
        <v>62</v>
      </c>
      <c r="N44">
        <v>13.24</v>
      </c>
      <c r="O44">
        <v>12561.45</v>
      </c>
      <c r="P44">
        <v>173.78</v>
      </c>
      <c r="Q44">
        <v>1304.3699999999999</v>
      </c>
      <c r="R44">
        <v>206.02</v>
      </c>
      <c r="S44">
        <v>85.32</v>
      </c>
      <c r="T44">
        <v>49646.76</v>
      </c>
      <c r="U44">
        <v>0.41</v>
      </c>
      <c r="V44">
        <v>0.66</v>
      </c>
      <c r="W44">
        <v>4.1100000000000003</v>
      </c>
      <c r="X44">
        <v>2.92</v>
      </c>
      <c r="Y44">
        <v>2</v>
      </c>
      <c r="Z44">
        <v>10</v>
      </c>
    </row>
    <row r="45" spans="1:26" x14ac:dyDescent="0.25">
      <c r="A45">
        <v>2</v>
      </c>
      <c r="B45">
        <v>45</v>
      </c>
      <c r="C45" t="s">
        <v>34</v>
      </c>
      <c r="D45">
        <v>4.3715999999999999</v>
      </c>
      <c r="E45">
        <v>22.87</v>
      </c>
      <c r="F45">
        <v>20.13</v>
      </c>
      <c r="G45">
        <v>32.64</v>
      </c>
      <c r="H45">
        <v>0.52</v>
      </c>
      <c r="I45">
        <v>37</v>
      </c>
      <c r="J45">
        <v>101.2</v>
      </c>
      <c r="K45">
        <v>39.72</v>
      </c>
      <c r="L45">
        <v>3</v>
      </c>
      <c r="M45">
        <v>34</v>
      </c>
      <c r="N45">
        <v>13.49</v>
      </c>
      <c r="O45">
        <v>12715.54</v>
      </c>
      <c r="P45">
        <v>149.4</v>
      </c>
      <c r="Q45">
        <v>1304.53</v>
      </c>
      <c r="R45">
        <v>163.53</v>
      </c>
      <c r="S45">
        <v>85.32</v>
      </c>
      <c r="T45">
        <v>28532.39</v>
      </c>
      <c r="U45">
        <v>0.52</v>
      </c>
      <c r="V45">
        <v>0.7</v>
      </c>
      <c r="W45">
        <v>4.07</v>
      </c>
      <c r="X45">
        <v>1.67</v>
      </c>
      <c r="Y45">
        <v>2</v>
      </c>
      <c r="Z45">
        <v>10</v>
      </c>
    </row>
    <row r="46" spans="1:26" x14ac:dyDescent="0.25">
      <c r="A46">
        <v>3</v>
      </c>
      <c r="B46">
        <v>45</v>
      </c>
      <c r="C46" t="s">
        <v>34</v>
      </c>
      <c r="D46">
        <v>4.4593999999999996</v>
      </c>
      <c r="E46">
        <v>22.42</v>
      </c>
      <c r="F46">
        <v>19.82</v>
      </c>
      <c r="G46">
        <v>39.64</v>
      </c>
      <c r="H46">
        <v>0.69</v>
      </c>
      <c r="I46">
        <v>30</v>
      </c>
      <c r="J46">
        <v>102.45</v>
      </c>
      <c r="K46">
        <v>39.72</v>
      </c>
      <c r="L46">
        <v>4</v>
      </c>
      <c r="M46">
        <v>0</v>
      </c>
      <c r="N46">
        <v>13.74</v>
      </c>
      <c r="O46">
        <v>12870.03</v>
      </c>
      <c r="P46">
        <v>141.22</v>
      </c>
      <c r="Q46">
        <v>1304.8399999999999</v>
      </c>
      <c r="R46">
        <v>151.80000000000001</v>
      </c>
      <c r="S46">
        <v>85.32</v>
      </c>
      <c r="T46">
        <v>22706.560000000001</v>
      </c>
      <c r="U46">
        <v>0.56000000000000005</v>
      </c>
      <c r="V46">
        <v>0.71</v>
      </c>
      <c r="W46">
        <v>4.0999999999999996</v>
      </c>
      <c r="X46">
        <v>1.36</v>
      </c>
      <c r="Y46">
        <v>2</v>
      </c>
      <c r="Z46">
        <v>10</v>
      </c>
    </row>
    <row r="47" spans="1:26" x14ac:dyDescent="0.25">
      <c r="A47">
        <v>0</v>
      </c>
      <c r="B47">
        <v>60</v>
      </c>
      <c r="C47" t="s">
        <v>34</v>
      </c>
      <c r="D47">
        <v>2.7061999999999999</v>
      </c>
      <c r="E47">
        <v>36.950000000000003</v>
      </c>
      <c r="F47">
        <v>29.17</v>
      </c>
      <c r="G47">
        <v>7.92</v>
      </c>
      <c r="H47">
        <v>0.14000000000000001</v>
      </c>
      <c r="I47">
        <v>221</v>
      </c>
      <c r="J47">
        <v>124.63</v>
      </c>
      <c r="K47">
        <v>45</v>
      </c>
      <c r="L47">
        <v>1</v>
      </c>
      <c r="M47">
        <v>219</v>
      </c>
      <c r="N47">
        <v>18.64</v>
      </c>
      <c r="O47">
        <v>15605.44</v>
      </c>
      <c r="P47">
        <v>300.77999999999997</v>
      </c>
      <c r="Q47">
        <v>1304.8699999999999</v>
      </c>
      <c r="R47">
        <v>470.28</v>
      </c>
      <c r="S47">
        <v>85.32</v>
      </c>
      <c r="T47">
        <v>180989.8</v>
      </c>
      <c r="U47">
        <v>0.18</v>
      </c>
      <c r="V47">
        <v>0.48</v>
      </c>
      <c r="W47">
        <v>4.38</v>
      </c>
      <c r="X47">
        <v>10.71</v>
      </c>
      <c r="Y47">
        <v>2</v>
      </c>
      <c r="Z47">
        <v>10</v>
      </c>
    </row>
    <row r="48" spans="1:26" x14ac:dyDescent="0.25">
      <c r="A48">
        <v>1</v>
      </c>
      <c r="B48">
        <v>60</v>
      </c>
      <c r="C48" t="s">
        <v>34</v>
      </c>
      <c r="D48">
        <v>3.802</v>
      </c>
      <c r="E48">
        <v>26.3</v>
      </c>
      <c r="F48">
        <v>22.13</v>
      </c>
      <c r="G48">
        <v>16.59</v>
      </c>
      <c r="H48">
        <v>0.28000000000000003</v>
      </c>
      <c r="I48">
        <v>80</v>
      </c>
      <c r="J48">
        <v>125.95</v>
      </c>
      <c r="K48">
        <v>45</v>
      </c>
      <c r="L48">
        <v>2</v>
      </c>
      <c r="M48">
        <v>78</v>
      </c>
      <c r="N48">
        <v>18.95</v>
      </c>
      <c r="O48">
        <v>15767.7</v>
      </c>
      <c r="P48">
        <v>218.75</v>
      </c>
      <c r="Q48">
        <v>1304.52</v>
      </c>
      <c r="R48">
        <v>231.26</v>
      </c>
      <c r="S48">
        <v>85.32</v>
      </c>
      <c r="T48">
        <v>62184.79</v>
      </c>
      <c r="U48">
        <v>0.37</v>
      </c>
      <c r="V48">
        <v>0.63</v>
      </c>
      <c r="W48">
        <v>4.1399999999999997</v>
      </c>
      <c r="X48">
        <v>3.67</v>
      </c>
      <c r="Y48">
        <v>2</v>
      </c>
      <c r="Z48">
        <v>10</v>
      </c>
    </row>
    <row r="49" spans="1:26" x14ac:dyDescent="0.25">
      <c r="A49">
        <v>2</v>
      </c>
      <c r="B49">
        <v>60</v>
      </c>
      <c r="C49" t="s">
        <v>34</v>
      </c>
      <c r="D49">
        <v>4.1657999999999999</v>
      </c>
      <c r="E49">
        <v>24.01</v>
      </c>
      <c r="F49">
        <v>20.65</v>
      </c>
      <c r="G49">
        <v>25.81</v>
      </c>
      <c r="H49">
        <v>0.42</v>
      </c>
      <c r="I49">
        <v>48</v>
      </c>
      <c r="J49">
        <v>127.27</v>
      </c>
      <c r="K49">
        <v>45</v>
      </c>
      <c r="L49">
        <v>3</v>
      </c>
      <c r="M49">
        <v>46</v>
      </c>
      <c r="N49">
        <v>19.27</v>
      </c>
      <c r="O49">
        <v>15930.42</v>
      </c>
      <c r="P49">
        <v>194.42</v>
      </c>
      <c r="Q49">
        <v>1304.6099999999999</v>
      </c>
      <c r="R49">
        <v>181.13</v>
      </c>
      <c r="S49">
        <v>85.32</v>
      </c>
      <c r="T49">
        <v>37277.99</v>
      </c>
      <c r="U49">
        <v>0.47</v>
      </c>
      <c r="V49">
        <v>0.68</v>
      </c>
      <c r="W49">
        <v>4.09</v>
      </c>
      <c r="X49">
        <v>2.19</v>
      </c>
      <c r="Y49">
        <v>2</v>
      </c>
      <c r="Z49">
        <v>10</v>
      </c>
    </row>
    <row r="50" spans="1:26" x14ac:dyDescent="0.25">
      <c r="A50">
        <v>3</v>
      </c>
      <c r="B50">
        <v>60</v>
      </c>
      <c r="C50" t="s">
        <v>34</v>
      </c>
      <c r="D50">
        <v>4.3676000000000004</v>
      </c>
      <c r="E50">
        <v>22.9</v>
      </c>
      <c r="F50">
        <v>19.920000000000002</v>
      </c>
      <c r="G50">
        <v>36.22</v>
      </c>
      <c r="H50">
        <v>0.55000000000000004</v>
      </c>
      <c r="I50">
        <v>33</v>
      </c>
      <c r="J50">
        <v>128.59</v>
      </c>
      <c r="K50">
        <v>45</v>
      </c>
      <c r="L50">
        <v>4</v>
      </c>
      <c r="M50">
        <v>31</v>
      </c>
      <c r="N50">
        <v>19.59</v>
      </c>
      <c r="O50">
        <v>16093.6</v>
      </c>
      <c r="P50">
        <v>177.29</v>
      </c>
      <c r="Q50">
        <v>1304.32</v>
      </c>
      <c r="R50">
        <v>156.44</v>
      </c>
      <c r="S50">
        <v>85.32</v>
      </c>
      <c r="T50">
        <v>25010.63</v>
      </c>
      <c r="U50">
        <v>0.55000000000000004</v>
      </c>
      <c r="V50">
        <v>0.7</v>
      </c>
      <c r="W50">
        <v>4.07</v>
      </c>
      <c r="X50">
        <v>1.47</v>
      </c>
      <c r="Y50">
        <v>2</v>
      </c>
      <c r="Z50">
        <v>10</v>
      </c>
    </row>
    <row r="51" spans="1:26" x14ac:dyDescent="0.25">
      <c r="A51">
        <v>4</v>
      </c>
      <c r="B51">
        <v>60</v>
      </c>
      <c r="C51" t="s">
        <v>34</v>
      </c>
      <c r="D51">
        <v>4.4772999999999996</v>
      </c>
      <c r="E51">
        <v>22.34</v>
      </c>
      <c r="F51">
        <v>19.559999999999999</v>
      </c>
      <c r="G51">
        <v>46.95</v>
      </c>
      <c r="H51">
        <v>0.68</v>
      </c>
      <c r="I51">
        <v>25</v>
      </c>
      <c r="J51">
        <v>129.91999999999999</v>
      </c>
      <c r="K51">
        <v>45</v>
      </c>
      <c r="L51">
        <v>5</v>
      </c>
      <c r="M51">
        <v>16</v>
      </c>
      <c r="N51">
        <v>19.920000000000002</v>
      </c>
      <c r="O51">
        <v>16257.24</v>
      </c>
      <c r="P51">
        <v>163.09</v>
      </c>
      <c r="Q51">
        <v>1304.3599999999999</v>
      </c>
      <c r="R51">
        <v>144.34</v>
      </c>
      <c r="S51">
        <v>85.32</v>
      </c>
      <c r="T51">
        <v>18998.189999999999</v>
      </c>
      <c r="U51">
        <v>0.59</v>
      </c>
      <c r="V51">
        <v>0.72</v>
      </c>
      <c r="W51">
        <v>4.0599999999999996</v>
      </c>
      <c r="X51">
        <v>1.1100000000000001</v>
      </c>
      <c r="Y51">
        <v>2</v>
      </c>
      <c r="Z51">
        <v>10</v>
      </c>
    </row>
    <row r="52" spans="1:26" x14ac:dyDescent="0.25">
      <c r="A52">
        <v>5</v>
      </c>
      <c r="B52">
        <v>60</v>
      </c>
      <c r="C52" t="s">
        <v>34</v>
      </c>
      <c r="D52">
        <v>4.5019999999999998</v>
      </c>
      <c r="E52">
        <v>22.21</v>
      </c>
      <c r="F52">
        <v>19.489999999999998</v>
      </c>
      <c r="G52">
        <v>50.85</v>
      </c>
      <c r="H52">
        <v>0.81</v>
      </c>
      <c r="I52">
        <v>23</v>
      </c>
      <c r="J52">
        <v>131.25</v>
      </c>
      <c r="K52">
        <v>45</v>
      </c>
      <c r="L52">
        <v>6</v>
      </c>
      <c r="M52">
        <v>1</v>
      </c>
      <c r="N52">
        <v>20.25</v>
      </c>
      <c r="O52">
        <v>16421.36</v>
      </c>
      <c r="P52">
        <v>160.88999999999999</v>
      </c>
      <c r="Q52">
        <v>1304.3900000000001</v>
      </c>
      <c r="R52">
        <v>141.25</v>
      </c>
      <c r="S52">
        <v>85.32</v>
      </c>
      <c r="T52">
        <v>17465.96</v>
      </c>
      <c r="U52">
        <v>0.6</v>
      </c>
      <c r="V52">
        <v>0.72</v>
      </c>
      <c r="W52">
        <v>4.07</v>
      </c>
      <c r="X52">
        <v>1.04</v>
      </c>
      <c r="Y52">
        <v>2</v>
      </c>
      <c r="Z52">
        <v>10</v>
      </c>
    </row>
    <row r="53" spans="1:26" x14ac:dyDescent="0.25">
      <c r="A53">
        <v>6</v>
      </c>
      <c r="B53">
        <v>60</v>
      </c>
      <c r="C53" t="s">
        <v>34</v>
      </c>
      <c r="D53">
        <v>4.5019999999999998</v>
      </c>
      <c r="E53">
        <v>22.21</v>
      </c>
      <c r="F53">
        <v>19.489999999999998</v>
      </c>
      <c r="G53">
        <v>50.85</v>
      </c>
      <c r="H53">
        <v>0.93</v>
      </c>
      <c r="I53">
        <v>23</v>
      </c>
      <c r="J53">
        <v>132.58000000000001</v>
      </c>
      <c r="K53">
        <v>45</v>
      </c>
      <c r="L53">
        <v>7</v>
      </c>
      <c r="M53">
        <v>0</v>
      </c>
      <c r="N53">
        <v>20.59</v>
      </c>
      <c r="O53">
        <v>16585.95</v>
      </c>
      <c r="P53">
        <v>162.41</v>
      </c>
      <c r="Q53">
        <v>1304.3900000000001</v>
      </c>
      <c r="R53">
        <v>141.22</v>
      </c>
      <c r="S53">
        <v>85.32</v>
      </c>
      <c r="T53">
        <v>17450.099999999999</v>
      </c>
      <c r="U53">
        <v>0.6</v>
      </c>
      <c r="V53">
        <v>0.72</v>
      </c>
      <c r="W53">
        <v>4.07</v>
      </c>
      <c r="X53">
        <v>1.04</v>
      </c>
      <c r="Y53">
        <v>2</v>
      </c>
      <c r="Z53">
        <v>10</v>
      </c>
    </row>
    <row r="54" spans="1:26" x14ac:dyDescent="0.25">
      <c r="A54">
        <v>0</v>
      </c>
      <c r="B54">
        <v>80</v>
      </c>
      <c r="C54" t="s">
        <v>34</v>
      </c>
      <c r="D54">
        <v>2.2088000000000001</v>
      </c>
      <c r="E54">
        <v>45.27</v>
      </c>
      <c r="F54">
        <v>33.31</v>
      </c>
      <c r="G54">
        <v>6.69</v>
      </c>
      <c r="H54">
        <v>0.11</v>
      </c>
      <c r="I54">
        <v>299</v>
      </c>
      <c r="J54">
        <v>159.12</v>
      </c>
      <c r="K54">
        <v>50.28</v>
      </c>
      <c r="L54">
        <v>1</v>
      </c>
      <c r="M54">
        <v>297</v>
      </c>
      <c r="N54">
        <v>27.84</v>
      </c>
      <c r="O54">
        <v>19859.16</v>
      </c>
      <c r="P54">
        <v>406.32</v>
      </c>
      <c r="Q54">
        <v>1305.5999999999999</v>
      </c>
      <c r="R54">
        <v>610.89</v>
      </c>
      <c r="S54">
        <v>85.32</v>
      </c>
      <c r="T54">
        <v>250906.14</v>
      </c>
      <c r="U54">
        <v>0.14000000000000001</v>
      </c>
      <c r="V54">
        <v>0.42</v>
      </c>
      <c r="W54">
        <v>4.5199999999999996</v>
      </c>
      <c r="X54">
        <v>14.84</v>
      </c>
      <c r="Y54">
        <v>2</v>
      </c>
      <c r="Z54">
        <v>10</v>
      </c>
    </row>
    <row r="55" spans="1:26" x14ac:dyDescent="0.25">
      <c r="A55">
        <v>1</v>
      </c>
      <c r="B55">
        <v>80</v>
      </c>
      <c r="C55" t="s">
        <v>34</v>
      </c>
      <c r="D55">
        <v>3.4798</v>
      </c>
      <c r="E55">
        <v>28.74</v>
      </c>
      <c r="F55">
        <v>23.16</v>
      </c>
      <c r="G55">
        <v>13.76</v>
      </c>
      <c r="H55">
        <v>0.22</v>
      </c>
      <c r="I55">
        <v>101</v>
      </c>
      <c r="J55">
        <v>160.54</v>
      </c>
      <c r="K55">
        <v>50.28</v>
      </c>
      <c r="L55">
        <v>2</v>
      </c>
      <c r="M55">
        <v>99</v>
      </c>
      <c r="N55">
        <v>28.26</v>
      </c>
      <c r="O55">
        <v>20034.400000000001</v>
      </c>
      <c r="P55">
        <v>275.36</v>
      </c>
      <c r="Q55">
        <v>1304.8599999999999</v>
      </c>
      <c r="R55">
        <v>266.64999999999998</v>
      </c>
      <c r="S55">
        <v>85.32</v>
      </c>
      <c r="T55">
        <v>79776.09</v>
      </c>
      <c r="U55">
        <v>0.32</v>
      </c>
      <c r="V55">
        <v>0.61</v>
      </c>
      <c r="W55">
        <v>4.17</v>
      </c>
      <c r="X55">
        <v>4.7</v>
      </c>
      <c r="Y55">
        <v>2</v>
      </c>
      <c r="Z55">
        <v>10</v>
      </c>
    </row>
    <row r="56" spans="1:26" x14ac:dyDescent="0.25">
      <c r="A56">
        <v>2</v>
      </c>
      <c r="B56">
        <v>80</v>
      </c>
      <c r="C56" t="s">
        <v>34</v>
      </c>
      <c r="D56">
        <v>3.9287999999999998</v>
      </c>
      <c r="E56">
        <v>25.45</v>
      </c>
      <c r="F56">
        <v>21.2</v>
      </c>
      <c r="G56">
        <v>21.2</v>
      </c>
      <c r="H56">
        <v>0.33</v>
      </c>
      <c r="I56">
        <v>60</v>
      </c>
      <c r="J56">
        <v>161.97</v>
      </c>
      <c r="K56">
        <v>50.28</v>
      </c>
      <c r="L56">
        <v>3</v>
      </c>
      <c r="M56">
        <v>58</v>
      </c>
      <c r="N56">
        <v>28.69</v>
      </c>
      <c r="O56">
        <v>20210.21</v>
      </c>
      <c r="P56">
        <v>245.13</v>
      </c>
      <c r="Q56">
        <v>1304.3599999999999</v>
      </c>
      <c r="R56">
        <v>199.31</v>
      </c>
      <c r="S56">
        <v>85.32</v>
      </c>
      <c r="T56">
        <v>46310.77</v>
      </c>
      <c r="U56">
        <v>0.43</v>
      </c>
      <c r="V56">
        <v>0.66</v>
      </c>
      <c r="W56">
        <v>4.12</v>
      </c>
      <c r="X56">
        <v>2.74</v>
      </c>
      <c r="Y56">
        <v>2</v>
      </c>
      <c r="Z56">
        <v>10</v>
      </c>
    </row>
    <row r="57" spans="1:26" x14ac:dyDescent="0.25">
      <c r="A57">
        <v>3</v>
      </c>
      <c r="B57">
        <v>80</v>
      </c>
      <c r="C57" t="s">
        <v>34</v>
      </c>
      <c r="D57">
        <v>4.1592000000000002</v>
      </c>
      <c r="E57">
        <v>24.04</v>
      </c>
      <c r="F57">
        <v>20.37</v>
      </c>
      <c r="G57">
        <v>29.09</v>
      </c>
      <c r="H57">
        <v>0.43</v>
      </c>
      <c r="I57">
        <v>42</v>
      </c>
      <c r="J57">
        <v>163.4</v>
      </c>
      <c r="K57">
        <v>50.28</v>
      </c>
      <c r="L57">
        <v>4</v>
      </c>
      <c r="M57">
        <v>40</v>
      </c>
      <c r="N57">
        <v>29.12</v>
      </c>
      <c r="O57">
        <v>20386.62</v>
      </c>
      <c r="P57">
        <v>228.21</v>
      </c>
      <c r="Q57">
        <v>1304.3</v>
      </c>
      <c r="R57">
        <v>171.75</v>
      </c>
      <c r="S57">
        <v>85.32</v>
      </c>
      <c r="T57">
        <v>32619.27</v>
      </c>
      <c r="U57">
        <v>0.5</v>
      </c>
      <c r="V57">
        <v>0.69</v>
      </c>
      <c r="W57">
        <v>4.08</v>
      </c>
      <c r="X57">
        <v>1.91</v>
      </c>
      <c r="Y57">
        <v>2</v>
      </c>
      <c r="Z57">
        <v>10</v>
      </c>
    </row>
    <row r="58" spans="1:26" x14ac:dyDescent="0.25">
      <c r="A58">
        <v>4</v>
      </c>
      <c r="B58">
        <v>80</v>
      </c>
      <c r="C58" t="s">
        <v>34</v>
      </c>
      <c r="D58">
        <v>4.3041</v>
      </c>
      <c r="E58">
        <v>23.23</v>
      </c>
      <c r="F58">
        <v>19.88</v>
      </c>
      <c r="G58">
        <v>37.270000000000003</v>
      </c>
      <c r="H58">
        <v>0.54</v>
      </c>
      <c r="I58">
        <v>32</v>
      </c>
      <c r="J58">
        <v>164.83</v>
      </c>
      <c r="K58">
        <v>50.28</v>
      </c>
      <c r="L58">
        <v>5</v>
      </c>
      <c r="M58">
        <v>30</v>
      </c>
      <c r="N58">
        <v>29.55</v>
      </c>
      <c r="O58">
        <v>20563.61</v>
      </c>
      <c r="P58">
        <v>215.21</v>
      </c>
      <c r="Q58">
        <v>1304.29</v>
      </c>
      <c r="R58">
        <v>155.16</v>
      </c>
      <c r="S58">
        <v>85.32</v>
      </c>
      <c r="T58">
        <v>24374.53</v>
      </c>
      <c r="U58">
        <v>0.55000000000000004</v>
      </c>
      <c r="V58">
        <v>0.71</v>
      </c>
      <c r="W58">
        <v>4.0599999999999996</v>
      </c>
      <c r="X58">
        <v>1.42</v>
      </c>
      <c r="Y58">
        <v>2</v>
      </c>
      <c r="Z58">
        <v>10</v>
      </c>
    </row>
    <row r="59" spans="1:26" x14ac:dyDescent="0.25">
      <c r="A59">
        <v>5</v>
      </c>
      <c r="B59">
        <v>80</v>
      </c>
      <c r="C59" t="s">
        <v>34</v>
      </c>
      <c r="D59">
        <v>4.3906999999999998</v>
      </c>
      <c r="E59">
        <v>22.78</v>
      </c>
      <c r="F59">
        <v>19.61</v>
      </c>
      <c r="G59">
        <v>45.26</v>
      </c>
      <c r="H59">
        <v>0.64</v>
      </c>
      <c r="I59">
        <v>26</v>
      </c>
      <c r="J59">
        <v>166.27</v>
      </c>
      <c r="K59">
        <v>50.28</v>
      </c>
      <c r="L59">
        <v>6</v>
      </c>
      <c r="M59">
        <v>24</v>
      </c>
      <c r="N59">
        <v>29.99</v>
      </c>
      <c r="O59">
        <v>20741.2</v>
      </c>
      <c r="P59">
        <v>204.08</v>
      </c>
      <c r="Q59">
        <v>1304.3399999999999</v>
      </c>
      <c r="R59">
        <v>146.49</v>
      </c>
      <c r="S59">
        <v>85.32</v>
      </c>
      <c r="T59">
        <v>20069.84</v>
      </c>
      <c r="U59">
        <v>0.57999999999999996</v>
      </c>
      <c r="V59">
        <v>0.72</v>
      </c>
      <c r="W59">
        <v>4.04</v>
      </c>
      <c r="X59">
        <v>1.1599999999999999</v>
      </c>
      <c r="Y59">
        <v>2</v>
      </c>
      <c r="Z59">
        <v>10</v>
      </c>
    </row>
    <row r="60" spans="1:26" x14ac:dyDescent="0.25">
      <c r="A60">
        <v>6</v>
      </c>
      <c r="B60">
        <v>80</v>
      </c>
      <c r="C60" t="s">
        <v>34</v>
      </c>
      <c r="D60">
        <v>4.4664999999999999</v>
      </c>
      <c r="E60">
        <v>22.39</v>
      </c>
      <c r="F60">
        <v>19.39</v>
      </c>
      <c r="G60">
        <v>55.39</v>
      </c>
      <c r="H60">
        <v>0.74</v>
      </c>
      <c r="I60">
        <v>21</v>
      </c>
      <c r="J60">
        <v>167.72</v>
      </c>
      <c r="K60">
        <v>50.28</v>
      </c>
      <c r="L60">
        <v>7</v>
      </c>
      <c r="M60">
        <v>19</v>
      </c>
      <c r="N60">
        <v>30.44</v>
      </c>
      <c r="O60">
        <v>20919.39</v>
      </c>
      <c r="P60">
        <v>192.88</v>
      </c>
      <c r="Q60">
        <v>1304.3800000000001</v>
      </c>
      <c r="R60">
        <v>138.66</v>
      </c>
      <c r="S60">
        <v>85.32</v>
      </c>
      <c r="T60">
        <v>16177.24</v>
      </c>
      <c r="U60">
        <v>0.62</v>
      </c>
      <c r="V60">
        <v>0.72</v>
      </c>
      <c r="W60">
        <v>4.04</v>
      </c>
      <c r="X60">
        <v>0.93</v>
      </c>
      <c r="Y60">
        <v>2</v>
      </c>
      <c r="Z60">
        <v>10</v>
      </c>
    </row>
    <row r="61" spans="1:26" x14ac:dyDescent="0.25">
      <c r="A61">
        <v>7</v>
      </c>
      <c r="B61">
        <v>80</v>
      </c>
      <c r="C61" t="s">
        <v>34</v>
      </c>
      <c r="D61">
        <v>4.5193000000000003</v>
      </c>
      <c r="E61">
        <v>22.13</v>
      </c>
      <c r="F61">
        <v>19.22</v>
      </c>
      <c r="G61">
        <v>64.08</v>
      </c>
      <c r="H61">
        <v>0.84</v>
      </c>
      <c r="I61">
        <v>18</v>
      </c>
      <c r="J61">
        <v>169.17</v>
      </c>
      <c r="K61">
        <v>50.28</v>
      </c>
      <c r="L61">
        <v>8</v>
      </c>
      <c r="M61">
        <v>9</v>
      </c>
      <c r="N61">
        <v>30.89</v>
      </c>
      <c r="O61">
        <v>21098.19</v>
      </c>
      <c r="P61">
        <v>184.8</v>
      </c>
      <c r="Q61">
        <v>1304.3699999999999</v>
      </c>
      <c r="R61">
        <v>132.88</v>
      </c>
      <c r="S61">
        <v>85.32</v>
      </c>
      <c r="T61">
        <v>13306.67</v>
      </c>
      <c r="U61">
        <v>0.64</v>
      </c>
      <c r="V61">
        <v>0.73</v>
      </c>
      <c r="W61">
        <v>4.04</v>
      </c>
      <c r="X61">
        <v>0.77</v>
      </c>
      <c r="Y61">
        <v>2</v>
      </c>
      <c r="Z61">
        <v>10</v>
      </c>
    </row>
    <row r="62" spans="1:26" x14ac:dyDescent="0.25">
      <c r="A62">
        <v>8</v>
      </c>
      <c r="B62">
        <v>80</v>
      </c>
      <c r="C62" t="s">
        <v>34</v>
      </c>
      <c r="D62">
        <v>4.5130999999999997</v>
      </c>
      <c r="E62">
        <v>22.16</v>
      </c>
      <c r="F62">
        <v>19.25</v>
      </c>
      <c r="G62">
        <v>64.180000000000007</v>
      </c>
      <c r="H62">
        <v>0.94</v>
      </c>
      <c r="I62">
        <v>18</v>
      </c>
      <c r="J62">
        <v>170.62</v>
      </c>
      <c r="K62">
        <v>50.28</v>
      </c>
      <c r="L62">
        <v>9</v>
      </c>
      <c r="M62">
        <v>1</v>
      </c>
      <c r="N62">
        <v>31.34</v>
      </c>
      <c r="O62">
        <v>21277.599999999999</v>
      </c>
      <c r="P62">
        <v>184.87</v>
      </c>
      <c r="Q62">
        <v>1304.26</v>
      </c>
      <c r="R62">
        <v>133.31</v>
      </c>
      <c r="S62">
        <v>85.32</v>
      </c>
      <c r="T62">
        <v>13520.74</v>
      </c>
      <c r="U62">
        <v>0.64</v>
      </c>
      <c r="V62">
        <v>0.73</v>
      </c>
      <c r="W62">
        <v>4.0599999999999996</v>
      </c>
      <c r="X62">
        <v>0.8</v>
      </c>
      <c r="Y62">
        <v>2</v>
      </c>
      <c r="Z62">
        <v>10</v>
      </c>
    </row>
    <row r="63" spans="1:26" x14ac:dyDescent="0.25">
      <c r="A63">
        <v>9</v>
      </c>
      <c r="B63">
        <v>80</v>
      </c>
      <c r="C63" t="s">
        <v>34</v>
      </c>
      <c r="D63">
        <v>4.5125999999999999</v>
      </c>
      <c r="E63">
        <v>22.16</v>
      </c>
      <c r="F63">
        <v>19.260000000000002</v>
      </c>
      <c r="G63">
        <v>64.19</v>
      </c>
      <c r="H63">
        <v>1.03</v>
      </c>
      <c r="I63">
        <v>18</v>
      </c>
      <c r="J63">
        <v>172.08</v>
      </c>
      <c r="K63">
        <v>50.28</v>
      </c>
      <c r="L63">
        <v>10</v>
      </c>
      <c r="M63">
        <v>0</v>
      </c>
      <c r="N63">
        <v>31.8</v>
      </c>
      <c r="O63">
        <v>21457.64</v>
      </c>
      <c r="P63">
        <v>186.29</v>
      </c>
      <c r="Q63">
        <v>1304.26</v>
      </c>
      <c r="R63">
        <v>133.32</v>
      </c>
      <c r="S63">
        <v>85.32</v>
      </c>
      <c r="T63">
        <v>13521.85</v>
      </c>
      <c r="U63">
        <v>0.64</v>
      </c>
      <c r="V63">
        <v>0.73</v>
      </c>
      <c r="W63">
        <v>4.0599999999999996</v>
      </c>
      <c r="X63">
        <v>0.8</v>
      </c>
      <c r="Y63">
        <v>2</v>
      </c>
      <c r="Z63">
        <v>10</v>
      </c>
    </row>
    <row r="64" spans="1:26" x14ac:dyDescent="0.25">
      <c r="A64">
        <v>0</v>
      </c>
      <c r="B64">
        <v>35</v>
      </c>
      <c r="C64" t="s">
        <v>34</v>
      </c>
      <c r="D64">
        <v>3.4460000000000002</v>
      </c>
      <c r="E64">
        <v>29.02</v>
      </c>
      <c r="F64">
        <v>24.8</v>
      </c>
      <c r="G64">
        <v>11.02</v>
      </c>
      <c r="H64">
        <v>0.22</v>
      </c>
      <c r="I64">
        <v>135</v>
      </c>
      <c r="J64">
        <v>80.84</v>
      </c>
      <c r="K64">
        <v>35.1</v>
      </c>
      <c r="L64">
        <v>1</v>
      </c>
      <c r="M64">
        <v>133</v>
      </c>
      <c r="N64">
        <v>9.74</v>
      </c>
      <c r="O64">
        <v>10204.209999999999</v>
      </c>
      <c r="P64">
        <v>184.62</v>
      </c>
      <c r="Q64">
        <v>1304.46</v>
      </c>
      <c r="R64">
        <v>321.83</v>
      </c>
      <c r="S64">
        <v>85.32</v>
      </c>
      <c r="T64">
        <v>107192.88</v>
      </c>
      <c r="U64">
        <v>0.27</v>
      </c>
      <c r="V64">
        <v>0.56999999999999995</v>
      </c>
      <c r="W64">
        <v>4.24</v>
      </c>
      <c r="X64">
        <v>6.34</v>
      </c>
      <c r="Y64">
        <v>2</v>
      </c>
      <c r="Z64">
        <v>10</v>
      </c>
    </row>
    <row r="65" spans="1:26" x14ac:dyDescent="0.25">
      <c r="A65">
        <v>1</v>
      </c>
      <c r="B65">
        <v>35</v>
      </c>
      <c r="C65" t="s">
        <v>34</v>
      </c>
      <c r="D65">
        <v>4.2478999999999996</v>
      </c>
      <c r="E65">
        <v>23.54</v>
      </c>
      <c r="F65">
        <v>20.77</v>
      </c>
      <c r="G65">
        <v>24.44</v>
      </c>
      <c r="H65">
        <v>0.43</v>
      </c>
      <c r="I65">
        <v>51</v>
      </c>
      <c r="J65">
        <v>82.04</v>
      </c>
      <c r="K65">
        <v>35.1</v>
      </c>
      <c r="L65">
        <v>2</v>
      </c>
      <c r="M65">
        <v>48</v>
      </c>
      <c r="N65">
        <v>9.94</v>
      </c>
      <c r="O65">
        <v>10352.530000000001</v>
      </c>
      <c r="P65">
        <v>138.62</v>
      </c>
      <c r="Q65">
        <v>1304.3599999999999</v>
      </c>
      <c r="R65">
        <v>185.46</v>
      </c>
      <c r="S65">
        <v>85.32</v>
      </c>
      <c r="T65">
        <v>39428.68</v>
      </c>
      <c r="U65">
        <v>0.46</v>
      </c>
      <c r="V65">
        <v>0.68</v>
      </c>
      <c r="W65">
        <v>4.09</v>
      </c>
      <c r="X65">
        <v>2.31</v>
      </c>
      <c r="Y65">
        <v>2</v>
      </c>
      <c r="Z65">
        <v>10</v>
      </c>
    </row>
    <row r="66" spans="1:26" x14ac:dyDescent="0.25">
      <c r="A66">
        <v>2</v>
      </c>
      <c r="B66">
        <v>35</v>
      </c>
      <c r="C66" t="s">
        <v>34</v>
      </c>
      <c r="D66">
        <v>4.3880999999999997</v>
      </c>
      <c r="E66">
        <v>22.79</v>
      </c>
      <c r="F66">
        <v>20.23</v>
      </c>
      <c r="G66">
        <v>31.12</v>
      </c>
      <c r="H66">
        <v>0.63</v>
      </c>
      <c r="I66">
        <v>39</v>
      </c>
      <c r="J66">
        <v>83.25</v>
      </c>
      <c r="K66">
        <v>35.1</v>
      </c>
      <c r="L66">
        <v>3</v>
      </c>
      <c r="M66">
        <v>0</v>
      </c>
      <c r="N66">
        <v>10.15</v>
      </c>
      <c r="O66">
        <v>10501.19</v>
      </c>
      <c r="P66">
        <v>127.58</v>
      </c>
      <c r="Q66">
        <v>1304.48</v>
      </c>
      <c r="R66">
        <v>165.54</v>
      </c>
      <c r="S66">
        <v>85.32</v>
      </c>
      <c r="T66">
        <v>29530.880000000001</v>
      </c>
      <c r="U66">
        <v>0.52</v>
      </c>
      <c r="V66">
        <v>0.69</v>
      </c>
      <c r="W66">
        <v>4.1100000000000003</v>
      </c>
      <c r="X66">
        <v>1.77</v>
      </c>
      <c r="Y66">
        <v>2</v>
      </c>
      <c r="Z66">
        <v>10</v>
      </c>
    </row>
    <row r="67" spans="1:26" x14ac:dyDescent="0.25">
      <c r="A67">
        <v>0</v>
      </c>
      <c r="B67">
        <v>50</v>
      </c>
      <c r="C67" t="s">
        <v>34</v>
      </c>
      <c r="D67">
        <v>2.9790000000000001</v>
      </c>
      <c r="E67">
        <v>33.57</v>
      </c>
      <c r="F67">
        <v>27.4</v>
      </c>
      <c r="G67">
        <v>8.84</v>
      </c>
      <c r="H67">
        <v>0.16</v>
      </c>
      <c r="I67">
        <v>186</v>
      </c>
      <c r="J67">
        <v>107.41</v>
      </c>
      <c r="K67">
        <v>41.65</v>
      </c>
      <c r="L67">
        <v>1</v>
      </c>
      <c r="M67">
        <v>184</v>
      </c>
      <c r="N67">
        <v>14.77</v>
      </c>
      <c r="O67">
        <v>13481.73</v>
      </c>
      <c r="P67">
        <v>253.94</v>
      </c>
      <c r="Q67">
        <v>1305.1400000000001</v>
      </c>
      <c r="R67">
        <v>409.96</v>
      </c>
      <c r="S67">
        <v>85.32</v>
      </c>
      <c r="T67">
        <v>151002.1</v>
      </c>
      <c r="U67">
        <v>0.21</v>
      </c>
      <c r="V67">
        <v>0.51</v>
      </c>
      <c r="W67">
        <v>4.32</v>
      </c>
      <c r="X67">
        <v>8.93</v>
      </c>
      <c r="Y67">
        <v>2</v>
      </c>
      <c r="Z67">
        <v>10</v>
      </c>
    </row>
    <row r="68" spans="1:26" x14ac:dyDescent="0.25">
      <c r="A68">
        <v>1</v>
      </c>
      <c r="B68">
        <v>50</v>
      </c>
      <c r="C68" t="s">
        <v>34</v>
      </c>
      <c r="D68">
        <v>3.9563000000000001</v>
      </c>
      <c r="E68">
        <v>25.28</v>
      </c>
      <c r="F68">
        <v>21.68</v>
      </c>
      <c r="G68">
        <v>18.59</v>
      </c>
      <c r="H68">
        <v>0.32</v>
      </c>
      <c r="I68">
        <v>70</v>
      </c>
      <c r="J68">
        <v>108.68</v>
      </c>
      <c r="K68">
        <v>41.65</v>
      </c>
      <c r="L68">
        <v>2</v>
      </c>
      <c r="M68">
        <v>68</v>
      </c>
      <c r="N68">
        <v>15.03</v>
      </c>
      <c r="O68">
        <v>13638.32</v>
      </c>
      <c r="P68">
        <v>189.72</v>
      </c>
      <c r="Q68">
        <v>1304.3599999999999</v>
      </c>
      <c r="R68">
        <v>216.41</v>
      </c>
      <c r="S68">
        <v>85.32</v>
      </c>
      <c r="T68">
        <v>54807.85</v>
      </c>
      <c r="U68">
        <v>0.39</v>
      </c>
      <c r="V68">
        <v>0.65</v>
      </c>
      <c r="W68">
        <v>4.12</v>
      </c>
      <c r="X68">
        <v>3.23</v>
      </c>
      <c r="Y68">
        <v>2</v>
      </c>
      <c r="Z68">
        <v>10</v>
      </c>
    </row>
    <row r="69" spans="1:26" x14ac:dyDescent="0.25">
      <c r="A69">
        <v>2</v>
      </c>
      <c r="B69">
        <v>50</v>
      </c>
      <c r="C69" t="s">
        <v>34</v>
      </c>
      <c r="D69">
        <v>4.3007999999999997</v>
      </c>
      <c r="E69">
        <v>23.25</v>
      </c>
      <c r="F69">
        <v>20.3</v>
      </c>
      <c r="G69">
        <v>29.71</v>
      </c>
      <c r="H69">
        <v>0.48</v>
      </c>
      <c r="I69">
        <v>41</v>
      </c>
      <c r="J69">
        <v>109.96</v>
      </c>
      <c r="K69">
        <v>41.65</v>
      </c>
      <c r="L69">
        <v>3</v>
      </c>
      <c r="M69">
        <v>39</v>
      </c>
      <c r="N69">
        <v>15.31</v>
      </c>
      <c r="O69">
        <v>13795.21</v>
      </c>
      <c r="P69">
        <v>165.74</v>
      </c>
      <c r="Q69">
        <v>1304.42</v>
      </c>
      <c r="R69">
        <v>169.73</v>
      </c>
      <c r="S69">
        <v>85.32</v>
      </c>
      <c r="T69">
        <v>31612.94</v>
      </c>
      <c r="U69">
        <v>0.5</v>
      </c>
      <c r="V69">
        <v>0.69</v>
      </c>
      <c r="W69">
        <v>4.07</v>
      </c>
      <c r="X69">
        <v>1.85</v>
      </c>
      <c r="Y69">
        <v>2</v>
      </c>
      <c r="Z69">
        <v>10</v>
      </c>
    </row>
    <row r="70" spans="1:26" x14ac:dyDescent="0.25">
      <c r="A70">
        <v>3</v>
      </c>
      <c r="B70">
        <v>50</v>
      </c>
      <c r="C70" t="s">
        <v>34</v>
      </c>
      <c r="D70">
        <v>4.4555999999999996</v>
      </c>
      <c r="E70">
        <v>22.44</v>
      </c>
      <c r="F70">
        <v>19.760000000000002</v>
      </c>
      <c r="G70">
        <v>40.89</v>
      </c>
      <c r="H70">
        <v>0.63</v>
      </c>
      <c r="I70">
        <v>29</v>
      </c>
      <c r="J70">
        <v>111.23</v>
      </c>
      <c r="K70">
        <v>41.65</v>
      </c>
      <c r="L70">
        <v>4</v>
      </c>
      <c r="M70">
        <v>12</v>
      </c>
      <c r="N70">
        <v>15.58</v>
      </c>
      <c r="O70">
        <v>13952.52</v>
      </c>
      <c r="P70">
        <v>149.88</v>
      </c>
      <c r="Q70">
        <v>1304.5899999999999</v>
      </c>
      <c r="R70">
        <v>150.58000000000001</v>
      </c>
      <c r="S70">
        <v>85.32</v>
      </c>
      <c r="T70">
        <v>22100.38</v>
      </c>
      <c r="U70">
        <v>0.56999999999999995</v>
      </c>
      <c r="V70">
        <v>0.71</v>
      </c>
      <c r="W70">
        <v>4.08</v>
      </c>
      <c r="X70">
        <v>1.31</v>
      </c>
      <c r="Y70">
        <v>2</v>
      </c>
      <c r="Z70">
        <v>10</v>
      </c>
    </row>
    <row r="71" spans="1:26" x14ac:dyDescent="0.25">
      <c r="A71">
        <v>4</v>
      </c>
      <c r="B71">
        <v>50</v>
      </c>
      <c r="C71" t="s">
        <v>34</v>
      </c>
      <c r="D71">
        <v>4.4701000000000004</v>
      </c>
      <c r="E71">
        <v>22.37</v>
      </c>
      <c r="F71">
        <v>19.71</v>
      </c>
      <c r="G71">
        <v>42.24</v>
      </c>
      <c r="H71">
        <v>0.78</v>
      </c>
      <c r="I71">
        <v>28</v>
      </c>
      <c r="J71">
        <v>112.51</v>
      </c>
      <c r="K71">
        <v>41.65</v>
      </c>
      <c r="L71">
        <v>5</v>
      </c>
      <c r="M71">
        <v>0</v>
      </c>
      <c r="N71">
        <v>15.86</v>
      </c>
      <c r="O71">
        <v>14110.24</v>
      </c>
      <c r="P71">
        <v>148.47</v>
      </c>
      <c r="Q71">
        <v>1304.43</v>
      </c>
      <c r="R71">
        <v>148.18</v>
      </c>
      <c r="S71">
        <v>85.32</v>
      </c>
      <c r="T71">
        <v>20906.64</v>
      </c>
      <c r="U71">
        <v>0.57999999999999996</v>
      </c>
      <c r="V71">
        <v>0.71</v>
      </c>
      <c r="W71">
        <v>4.09</v>
      </c>
      <c r="X71">
        <v>1.26</v>
      </c>
      <c r="Y71">
        <v>2</v>
      </c>
      <c r="Z71">
        <v>10</v>
      </c>
    </row>
    <row r="72" spans="1:26" x14ac:dyDescent="0.25">
      <c r="A72">
        <v>0</v>
      </c>
      <c r="B72">
        <v>25</v>
      </c>
      <c r="C72" t="s">
        <v>34</v>
      </c>
      <c r="D72">
        <v>3.8109000000000002</v>
      </c>
      <c r="E72">
        <v>26.24</v>
      </c>
      <c r="F72">
        <v>23.07</v>
      </c>
      <c r="G72">
        <v>13.98</v>
      </c>
      <c r="H72">
        <v>0.28000000000000003</v>
      </c>
      <c r="I72">
        <v>99</v>
      </c>
      <c r="J72">
        <v>61.76</v>
      </c>
      <c r="K72">
        <v>28.92</v>
      </c>
      <c r="L72">
        <v>1</v>
      </c>
      <c r="M72">
        <v>97</v>
      </c>
      <c r="N72">
        <v>6.84</v>
      </c>
      <c r="O72">
        <v>7851.41</v>
      </c>
      <c r="P72">
        <v>135.03</v>
      </c>
      <c r="Q72">
        <v>1304.53</v>
      </c>
      <c r="R72">
        <v>263.55</v>
      </c>
      <c r="S72">
        <v>85.32</v>
      </c>
      <c r="T72">
        <v>78231.839999999997</v>
      </c>
      <c r="U72">
        <v>0.32</v>
      </c>
      <c r="V72">
        <v>0.61</v>
      </c>
      <c r="W72">
        <v>4.16</v>
      </c>
      <c r="X72">
        <v>4.6100000000000003</v>
      </c>
      <c r="Y72">
        <v>2</v>
      </c>
      <c r="Z72">
        <v>10</v>
      </c>
    </row>
    <row r="73" spans="1:26" x14ac:dyDescent="0.25">
      <c r="A73">
        <v>1</v>
      </c>
      <c r="B73">
        <v>25</v>
      </c>
      <c r="C73" t="s">
        <v>34</v>
      </c>
      <c r="D73">
        <v>4.2614000000000001</v>
      </c>
      <c r="E73">
        <v>23.47</v>
      </c>
      <c r="F73">
        <v>20.92</v>
      </c>
      <c r="G73">
        <v>23.25</v>
      </c>
      <c r="H73">
        <v>0.55000000000000004</v>
      </c>
      <c r="I73">
        <v>54</v>
      </c>
      <c r="J73">
        <v>62.92</v>
      </c>
      <c r="K73">
        <v>28.92</v>
      </c>
      <c r="L73">
        <v>2</v>
      </c>
      <c r="M73">
        <v>0</v>
      </c>
      <c r="N73">
        <v>7</v>
      </c>
      <c r="O73">
        <v>7994.37</v>
      </c>
      <c r="P73">
        <v>111.63</v>
      </c>
      <c r="Q73">
        <v>1304.74</v>
      </c>
      <c r="R73">
        <v>188.09</v>
      </c>
      <c r="S73">
        <v>85.32</v>
      </c>
      <c r="T73">
        <v>40727.74</v>
      </c>
      <c r="U73">
        <v>0.45</v>
      </c>
      <c r="V73">
        <v>0.67</v>
      </c>
      <c r="W73">
        <v>4.16</v>
      </c>
      <c r="X73">
        <v>2.46</v>
      </c>
      <c r="Y73">
        <v>2</v>
      </c>
      <c r="Z73">
        <v>10</v>
      </c>
    </row>
    <row r="74" spans="1:26" x14ac:dyDescent="0.25">
      <c r="A74">
        <v>0</v>
      </c>
      <c r="B74">
        <v>85</v>
      </c>
      <c r="C74" t="s">
        <v>34</v>
      </c>
      <c r="D74">
        <v>2.0952999999999999</v>
      </c>
      <c r="E74">
        <v>47.73</v>
      </c>
      <c r="F74">
        <v>34.47</v>
      </c>
      <c r="G74">
        <v>6.44</v>
      </c>
      <c r="H74">
        <v>0.11</v>
      </c>
      <c r="I74">
        <v>321</v>
      </c>
      <c r="J74">
        <v>167.88</v>
      </c>
      <c r="K74">
        <v>51.39</v>
      </c>
      <c r="L74">
        <v>1</v>
      </c>
      <c r="M74">
        <v>319</v>
      </c>
      <c r="N74">
        <v>30.49</v>
      </c>
      <c r="O74">
        <v>20939.59</v>
      </c>
      <c r="P74">
        <v>435.82</v>
      </c>
      <c r="Q74">
        <v>1305.46</v>
      </c>
      <c r="R74">
        <v>650.79</v>
      </c>
      <c r="S74">
        <v>85.32</v>
      </c>
      <c r="T74">
        <v>270746.57</v>
      </c>
      <c r="U74">
        <v>0.13</v>
      </c>
      <c r="V74">
        <v>0.41</v>
      </c>
      <c r="W74">
        <v>4.5599999999999996</v>
      </c>
      <c r="X74">
        <v>16.010000000000002</v>
      </c>
      <c r="Y74">
        <v>2</v>
      </c>
      <c r="Z74">
        <v>10</v>
      </c>
    </row>
    <row r="75" spans="1:26" x14ac:dyDescent="0.25">
      <c r="A75">
        <v>1</v>
      </c>
      <c r="B75">
        <v>85</v>
      </c>
      <c r="C75" t="s">
        <v>34</v>
      </c>
      <c r="D75">
        <v>3.4051999999999998</v>
      </c>
      <c r="E75">
        <v>29.37</v>
      </c>
      <c r="F75">
        <v>23.4</v>
      </c>
      <c r="G75">
        <v>13.25</v>
      </c>
      <c r="H75">
        <v>0.21</v>
      </c>
      <c r="I75">
        <v>106</v>
      </c>
      <c r="J75">
        <v>169.33</v>
      </c>
      <c r="K75">
        <v>51.39</v>
      </c>
      <c r="L75">
        <v>2</v>
      </c>
      <c r="M75">
        <v>104</v>
      </c>
      <c r="N75">
        <v>30.94</v>
      </c>
      <c r="O75">
        <v>21118.46</v>
      </c>
      <c r="P75">
        <v>289.18</v>
      </c>
      <c r="Q75">
        <v>1304.71</v>
      </c>
      <c r="R75">
        <v>274.44</v>
      </c>
      <c r="S75">
        <v>85.32</v>
      </c>
      <c r="T75">
        <v>83643.62</v>
      </c>
      <c r="U75">
        <v>0.31</v>
      </c>
      <c r="V75">
        <v>0.6</v>
      </c>
      <c r="W75">
        <v>4.18</v>
      </c>
      <c r="X75">
        <v>4.9400000000000004</v>
      </c>
      <c r="Y75">
        <v>2</v>
      </c>
      <c r="Z75">
        <v>10</v>
      </c>
    </row>
    <row r="76" spans="1:26" x14ac:dyDescent="0.25">
      <c r="A76">
        <v>2</v>
      </c>
      <c r="B76">
        <v>85</v>
      </c>
      <c r="C76" t="s">
        <v>34</v>
      </c>
      <c r="D76">
        <v>3.8691</v>
      </c>
      <c r="E76">
        <v>25.85</v>
      </c>
      <c r="F76">
        <v>21.34</v>
      </c>
      <c r="G76">
        <v>20.32</v>
      </c>
      <c r="H76">
        <v>0.31</v>
      </c>
      <c r="I76">
        <v>63</v>
      </c>
      <c r="J76">
        <v>170.79</v>
      </c>
      <c r="K76">
        <v>51.39</v>
      </c>
      <c r="L76">
        <v>3</v>
      </c>
      <c r="M76">
        <v>61</v>
      </c>
      <c r="N76">
        <v>31.4</v>
      </c>
      <c r="O76">
        <v>21297.94</v>
      </c>
      <c r="P76">
        <v>257.25</v>
      </c>
      <c r="Q76">
        <v>1304.3900000000001</v>
      </c>
      <c r="R76">
        <v>204.78</v>
      </c>
      <c r="S76">
        <v>85.32</v>
      </c>
      <c r="T76">
        <v>49027.59</v>
      </c>
      <c r="U76">
        <v>0.42</v>
      </c>
      <c r="V76">
        <v>0.66</v>
      </c>
      <c r="W76">
        <v>4.1100000000000003</v>
      </c>
      <c r="X76">
        <v>2.88</v>
      </c>
      <c r="Y76">
        <v>2</v>
      </c>
      <c r="Z76">
        <v>10</v>
      </c>
    </row>
    <row r="77" spans="1:26" x14ac:dyDescent="0.25">
      <c r="A77">
        <v>3</v>
      </c>
      <c r="B77">
        <v>85</v>
      </c>
      <c r="C77" t="s">
        <v>34</v>
      </c>
      <c r="D77">
        <v>4.1143999999999998</v>
      </c>
      <c r="E77">
        <v>24.3</v>
      </c>
      <c r="F77">
        <v>20.440000000000001</v>
      </c>
      <c r="G77">
        <v>27.87</v>
      </c>
      <c r="H77">
        <v>0.41</v>
      </c>
      <c r="I77">
        <v>44</v>
      </c>
      <c r="J77">
        <v>172.25</v>
      </c>
      <c r="K77">
        <v>51.39</v>
      </c>
      <c r="L77">
        <v>4</v>
      </c>
      <c r="M77">
        <v>42</v>
      </c>
      <c r="N77">
        <v>31.86</v>
      </c>
      <c r="O77">
        <v>21478.05</v>
      </c>
      <c r="P77">
        <v>239.31</v>
      </c>
      <c r="Q77">
        <v>1304.29</v>
      </c>
      <c r="R77">
        <v>174.33</v>
      </c>
      <c r="S77">
        <v>85.32</v>
      </c>
      <c r="T77">
        <v>33897.75</v>
      </c>
      <c r="U77">
        <v>0.49</v>
      </c>
      <c r="V77">
        <v>0.69</v>
      </c>
      <c r="W77">
        <v>4.08</v>
      </c>
      <c r="X77">
        <v>1.99</v>
      </c>
      <c r="Y77">
        <v>2</v>
      </c>
      <c r="Z77">
        <v>10</v>
      </c>
    </row>
    <row r="78" spans="1:26" x14ac:dyDescent="0.25">
      <c r="A78">
        <v>4</v>
      </c>
      <c r="B78">
        <v>85</v>
      </c>
      <c r="C78" t="s">
        <v>34</v>
      </c>
      <c r="D78">
        <v>4.2549999999999999</v>
      </c>
      <c r="E78">
        <v>23.5</v>
      </c>
      <c r="F78">
        <v>19.98</v>
      </c>
      <c r="G78">
        <v>35.25</v>
      </c>
      <c r="H78">
        <v>0.51</v>
      </c>
      <c r="I78">
        <v>34</v>
      </c>
      <c r="J78">
        <v>173.71</v>
      </c>
      <c r="K78">
        <v>51.39</v>
      </c>
      <c r="L78">
        <v>5</v>
      </c>
      <c r="M78">
        <v>32</v>
      </c>
      <c r="N78">
        <v>32.32</v>
      </c>
      <c r="O78">
        <v>21658.78</v>
      </c>
      <c r="P78">
        <v>227.07</v>
      </c>
      <c r="Q78">
        <v>1304.26</v>
      </c>
      <c r="R78">
        <v>158.41999999999999</v>
      </c>
      <c r="S78">
        <v>85.32</v>
      </c>
      <c r="T78">
        <v>25994.51</v>
      </c>
      <c r="U78">
        <v>0.54</v>
      </c>
      <c r="V78">
        <v>0.7</v>
      </c>
      <c r="W78">
        <v>4.07</v>
      </c>
      <c r="X78">
        <v>1.52</v>
      </c>
      <c r="Y78">
        <v>2</v>
      </c>
      <c r="Z78">
        <v>10</v>
      </c>
    </row>
    <row r="79" spans="1:26" x14ac:dyDescent="0.25">
      <c r="A79">
        <v>5</v>
      </c>
      <c r="B79">
        <v>85</v>
      </c>
      <c r="C79" t="s">
        <v>34</v>
      </c>
      <c r="D79">
        <v>4.3628</v>
      </c>
      <c r="E79">
        <v>22.92</v>
      </c>
      <c r="F79">
        <v>19.63</v>
      </c>
      <c r="G79">
        <v>43.63</v>
      </c>
      <c r="H79">
        <v>0.61</v>
      </c>
      <c r="I79">
        <v>27</v>
      </c>
      <c r="J79">
        <v>175.18</v>
      </c>
      <c r="K79">
        <v>51.39</v>
      </c>
      <c r="L79">
        <v>6</v>
      </c>
      <c r="M79">
        <v>25</v>
      </c>
      <c r="N79">
        <v>32.79</v>
      </c>
      <c r="O79">
        <v>21840.16</v>
      </c>
      <c r="P79">
        <v>215.97</v>
      </c>
      <c r="Q79">
        <v>1304.3499999999999</v>
      </c>
      <c r="R79">
        <v>147</v>
      </c>
      <c r="S79">
        <v>85.32</v>
      </c>
      <c r="T79">
        <v>20318.38</v>
      </c>
      <c r="U79">
        <v>0.57999999999999996</v>
      </c>
      <c r="V79">
        <v>0.71</v>
      </c>
      <c r="W79">
        <v>4.05</v>
      </c>
      <c r="X79">
        <v>1.18</v>
      </c>
      <c r="Y79">
        <v>2</v>
      </c>
      <c r="Z79">
        <v>10</v>
      </c>
    </row>
    <row r="80" spans="1:26" x14ac:dyDescent="0.25">
      <c r="A80">
        <v>6</v>
      </c>
      <c r="B80">
        <v>85</v>
      </c>
      <c r="C80" t="s">
        <v>34</v>
      </c>
      <c r="D80">
        <v>4.4409000000000001</v>
      </c>
      <c r="E80">
        <v>22.52</v>
      </c>
      <c r="F80">
        <v>19.399999999999999</v>
      </c>
      <c r="G80">
        <v>52.91</v>
      </c>
      <c r="H80">
        <v>0.7</v>
      </c>
      <c r="I80">
        <v>22</v>
      </c>
      <c r="J80">
        <v>176.66</v>
      </c>
      <c r="K80">
        <v>51.39</v>
      </c>
      <c r="L80">
        <v>7</v>
      </c>
      <c r="M80">
        <v>20</v>
      </c>
      <c r="N80">
        <v>33.270000000000003</v>
      </c>
      <c r="O80">
        <v>22022.17</v>
      </c>
      <c r="P80">
        <v>205.1</v>
      </c>
      <c r="Q80">
        <v>1304.44</v>
      </c>
      <c r="R80">
        <v>139</v>
      </c>
      <c r="S80">
        <v>85.32</v>
      </c>
      <c r="T80">
        <v>16343.7</v>
      </c>
      <c r="U80">
        <v>0.61</v>
      </c>
      <c r="V80">
        <v>0.72</v>
      </c>
      <c r="W80">
        <v>4.04</v>
      </c>
      <c r="X80">
        <v>0.95</v>
      </c>
      <c r="Y80">
        <v>2</v>
      </c>
      <c r="Z80">
        <v>10</v>
      </c>
    </row>
    <row r="81" spans="1:26" x14ac:dyDescent="0.25">
      <c r="A81">
        <v>7</v>
      </c>
      <c r="B81">
        <v>85</v>
      </c>
      <c r="C81" t="s">
        <v>34</v>
      </c>
      <c r="D81">
        <v>4.4809000000000001</v>
      </c>
      <c r="E81">
        <v>22.32</v>
      </c>
      <c r="F81">
        <v>19.3</v>
      </c>
      <c r="G81">
        <v>60.95</v>
      </c>
      <c r="H81">
        <v>0.8</v>
      </c>
      <c r="I81">
        <v>19</v>
      </c>
      <c r="J81">
        <v>178.14</v>
      </c>
      <c r="K81">
        <v>51.39</v>
      </c>
      <c r="L81">
        <v>8</v>
      </c>
      <c r="M81">
        <v>15</v>
      </c>
      <c r="N81">
        <v>33.75</v>
      </c>
      <c r="O81">
        <v>22204.83</v>
      </c>
      <c r="P81">
        <v>196.17</v>
      </c>
      <c r="Q81">
        <v>1304.32</v>
      </c>
      <c r="R81">
        <v>135.66999999999999</v>
      </c>
      <c r="S81">
        <v>85.32</v>
      </c>
      <c r="T81">
        <v>14693.56</v>
      </c>
      <c r="U81">
        <v>0.63</v>
      </c>
      <c r="V81">
        <v>0.73</v>
      </c>
      <c r="W81">
        <v>4.04</v>
      </c>
      <c r="X81">
        <v>0.85</v>
      </c>
      <c r="Y81">
        <v>2</v>
      </c>
      <c r="Z81">
        <v>10</v>
      </c>
    </row>
    <row r="82" spans="1:26" x14ac:dyDescent="0.25">
      <c r="A82">
        <v>8</v>
      </c>
      <c r="B82">
        <v>85</v>
      </c>
      <c r="C82" t="s">
        <v>34</v>
      </c>
      <c r="D82">
        <v>4.5171000000000001</v>
      </c>
      <c r="E82">
        <v>22.14</v>
      </c>
      <c r="F82">
        <v>19.190000000000001</v>
      </c>
      <c r="G82">
        <v>67.73</v>
      </c>
      <c r="H82">
        <v>0.89</v>
      </c>
      <c r="I82">
        <v>17</v>
      </c>
      <c r="J82">
        <v>179.63</v>
      </c>
      <c r="K82">
        <v>51.39</v>
      </c>
      <c r="L82">
        <v>9</v>
      </c>
      <c r="M82">
        <v>5</v>
      </c>
      <c r="N82">
        <v>34.24</v>
      </c>
      <c r="O82">
        <v>22388.15</v>
      </c>
      <c r="P82">
        <v>190.12</v>
      </c>
      <c r="Q82">
        <v>1304.27</v>
      </c>
      <c r="R82">
        <v>131.37</v>
      </c>
      <c r="S82">
        <v>85.32</v>
      </c>
      <c r="T82">
        <v>12552.99</v>
      </c>
      <c r="U82">
        <v>0.65</v>
      </c>
      <c r="V82">
        <v>0.73</v>
      </c>
      <c r="W82">
        <v>4.05</v>
      </c>
      <c r="X82">
        <v>0.74</v>
      </c>
      <c r="Y82">
        <v>2</v>
      </c>
      <c r="Z82">
        <v>10</v>
      </c>
    </row>
    <row r="83" spans="1:26" x14ac:dyDescent="0.25">
      <c r="A83">
        <v>9</v>
      </c>
      <c r="B83">
        <v>85</v>
      </c>
      <c r="C83" t="s">
        <v>34</v>
      </c>
      <c r="D83">
        <v>4.5163000000000002</v>
      </c>
      <c r="E83">
        <v>22.14</v>
      </c>
      <c r="F83">
        <v>19.190000000000001</v>
      </c>
      <c r="G83">
        <v>67.739999999999995</v>
      </c>
      <c r="H83">
        <v>0.98</v>
      </c>
      <c r="I83">
        <v>17</v>
      </c>
      <c r="J83">
        <v>181.12</v>
      </c>
      <c r="K83">
        <v>51.39</v>
      </c>
      <c r="L83">
        <v>10</v>
      </c>
      <c r="M83">
        <v>0</v>
      </c>
      <c r="N83">
        <v>34.729999999999997</v>
      </c>
      <c r="O83">
        <v>22572.13</v>
      </c>
      <c r="P83">
        <v>190.43</v>
      </c>
      <c r="Q83">
        <v>1304.24</v>
      </c>
      <c r="R83">
        <v>131.34</v>
      </c>
      <c r="S83">
        <v>85.32</v>
      </c>
      <c r="T83">
        <v>12539.27</v>
      </c>
      <c r="U83">
        <v>0.65</v>
      </c>
      <c r="V83">
        <v>0.73</v>
      </c>
      <c r="W83">
        <v>4.0599999999999996</v>
      </c>
      <c r="X83">
        <v>0.74</v>
      </c>
      <c r="Y83">
        <v>2</v>
      </c>
      <c r="Z83">
        <v>10</v>
      </c>
    </row>
    <row r="84" spans="1:26" x14ac:dyDescent="0.25">
      <c r="A84">
        <v>0</v>
      </c>
      <c r="B84">
        <v>20</v>
      </c>
      <c r="C84" t="s">
        <v>34</v>
      </c>
      <c r="D84">
        <v>4.0171999999999999</v>
      </c>
      <c r="E84">
        <v>24.89</v>
      </c>
      <c r="F84">
        <v>22.17</v>
      </c>
      <c r="G84">
        <v>16.63</v>
      </c>
      <c r="H84">
        <v>0.34</v>
      </c>
      <c r="I84">
        <v>80</v>
      </c>
      <c r="J84">
        <v>51.33</v>
      </c>
      <c r="K84">
        <v>24.83</v>
      </c>
      <c r="L84">
        <v>1</v>
      </c>
      <c r="M84">
        <v>65</v>
      </c>
      <c r="N84">
        <v>5.51</v>
      </c>
      <c r="O84">
        <v>6564.78</v>
      </c>
      <c r="P84">
        <v>107.65</v>
      </c>
      <c r="Q84">
        <v>1304.94</v>
      </c>
      <c r="R84">
        <v>231.9</v>
      </c>
      <c r="S84">
        <v>85.32</v>
      </c>
      <c r="T84">
        <v>62501.88</v>
      </c>
      <c r="U84">
        <v>0.37</v>
      </c>
      <c r="V84">
        <v>0.63</v>
      </c>
      <c r="W84">
        <v>4.16</v>
      </c>
      <c r="X84">
        <v>3.71</v>
      </c>
      <c r="Y84">
        <v>2</v>
      </c>
      <c r="Z84">
        <v>10</v>
      </c>
    </row>
    <row r="85" spans="1:26" x14ac:dyDescent="0.25">
      <c r="A85">
        <v>1</v>
      </c>
      <c r="B85">
        <v>20</v>
      </c>
      <c r="C85" t="s">
        <v>34</v>
      </c>
      <c r="D85">
        <v>4.1430999999999996</v>
      </c>
      <c r="E85">
        <v>24.14</v>
      </c>
      <c r="F85">
        <v>21.57</v>
      </c>
      <c r="G85">
        <v>19.32</v>
      </c>
      <c r="H85">
        <v>0.66</v>
      </c>
      <c r="I85">
        <v>67</v>
      </c>
      <c r="J85">
        <v>52.47</v>
      </c>
      <c r="K85">
        <v>24.83</v>
      </c>
      <c r="L85">
        <v>2</v>
      </c>
      <c r="M85">
        <v>0</v>
      </c>
      <c r="N85">
        <v>5.64</v>
      </c>
      <c r="O85">
        <v>6705.1</v>
      </c>
      <c r="P85">
        <v>102.81</v>
      </c>
      <c r="Q85">
        <v>1304.73</v>
      </c>
      <c r="R85">
        <v>209.18</v>
      </c>
      <c r="S85">
        <v>85.32</v>
      </c>
      <c r="T85">
        <v>51207.37</v>
      </c>
      <c r="U85">
        <v>0.41</v>
      </c>
      <c r="V85">
        <v>0.65</v>
      </c>
      <c r="W85">
        <v>4.21</v>
      </c>
      <c r="X85">
        <v>3.11</v>
      </c>
      <c r="Y85">
        <v>2</v>
      </c>
      <c r="Z85">
        <v>10</v>
      </c>
    </row>
    <row r="86" spans="1:26" x14ac:dyDescent="0.25">
      <c r="A86">
        <v>0</v>
      </c>
      <c r="B86">
        <v>65</v>
      </c>
      <c r="C86" t="s">
        <v>34</v>
      </c>
      <c r="D86">
        <v>2.5789</v>
      </c>
      <c r="E86">
        <v>38.78</v>
      </c>
      <c r="F86">
        <v>30.09</v>
      </c>
      <c r="G86">
        <v>7.55</v>
      </c>
      <c r="H86">
        <v>0.13</v>
      </c>
      <c r="I86">
        <v>239</v>
      </c>
      <c r="J86">
        <v>133.21</v>
      </c>
      <c r="K86">
        <v>46.47</v>
      </c>
      <c r="L86">
        <v>1</v>
      </c>
      <c r="M86">
        <v>237</v>
      </c>
      <c r="N86">
        <v>20.75</v>
      </c>
      <c r="O86">
        <v>16663.419999999998</v>
      </c>
      <c r="P86">
        <v>325.14999999999998</v>
      </c>
      <c r="Q86">
        <v>1305.25</v>
      </c>
      <c r="R86">
        <v>501.84</v>
      </c>
      <c r="S86">
        <v>85.32</v>
      </c>
      <c r="T86">
        <v>196677.72</v>
      </c>
      <c r="U86">
        <v>0.17</v>
      </c>
      <c r="V86">
        <v>0.47</v>
      </c>
      <c r="W86">
        <v>4.41</v>
      </c>
      <c r="X86">
        <v>11.62</v>
      </c>
      <c r="Y86">
        <v>2</v>
      </c>
      <c r="Z86">
        <v>10</v>
      </c>
    </row>
    <row r="87" spans="1:26" x14ac:dyDescent="0.25">
      <c r="A87">
        <v>1</v>
      </c>
      <c r="B87">
        <v>65</v>
      </c>
      <c r="C87" t="s">
        <v>34</v>
      </c>
      <c r="D87">
        <v>3.7073</v>
      </c>
      <c r="E87">
        <v>26.97</v>
      </c>
      <c r="F87">
        <v>22.45</v>
      </c>
      <c r="G87">
        <v>15.66</v>
      </c>
      <c r="H87">
        <v>0.26</v>
      </c>
      <c r="I87">
        <v>86</v>
      </c>
      <c r="J87">
        <v>134.55000000000001</v>
      </c>
      <c r="K87">
        <v>46.47</v>
      </c>
      <c r="L87">
        <v>2</v>
      </c>
      <c r="M87">
        <v>84</v>
      </c>
      <c r="N87">
        <v>21.09</v>
      </c>
      <c r="O87">
        <v>16828.84</v>
      </c>
      <c r="P87">
        <v>233.94</v>
      </c>
      <c r="Q87">
        <v>1304.5899999999999</v>
      </c>
      <c r="R87">
        <v>242.51</v>
      </c>
      <c r="S87">
        <v>85.32</v>
      </c>
      <c r="T87">
        <v>67778.960000000006</v>
      </c>
      <c r="U87">
        <v>0.35</v>
      </c>
      <c r="V87">
        <v>0.63</v>
      </c>
      <c r="W87">
        <v>4.1500000000000004</v>
      </c>
      <c r="X87">
        <v>3.99</v>
      </c>
      <c r="Y87">
        <v>2</v>
      </c>
      <c r="Z87">
        <v>10</v>
      </c>
    </row>
    <row r="88" spans="1:26" x14ac:dyDescent="0.25">
      <c r="A88">
        <v>2</v>
      </c>
      <c r="B88">
        <v>65</v>
      </c>
      <c r="C88" t="s">
        <v>34</v>
      </c>
      <c r="D88">
        <v>4.109</v>
      </c>
      <c r="E88">
        <v>24.34</v>
      </c>
      <c r="F88">
        <v>20.77</v>
      </c>
      <c r="G88">
        <v>24.43</v>
      </c>
      <c r="H88">
        <v>0.39</v>
      </c>
      <c r="I88">
        <v>51</v>
      </c>
      <c r="J88">
        <v>135.9</v>
      </c>
      <c r="K88">
        <v>46.47</v>
      </c>
      <c r="L88">
        <v>3</v>
      </c>
      <c r="M88">
        <v>49</v>
      </c>
      <c r="N88">
        <v>21.43</v>
      </c>
      <c r="O88">
        <v>16994.64</v>
      </c>
      <c r="P88">
        <v>207.63</v>
      </c>
      <c r="Q88">
        <v>1304.47</v>
      </c>
      <c r="R88">
        <v>185.35</v>
      </c>
      <c r="S88">
        <v>85.32</v>
      </c>
      <c r="T88">
        <v>39373.64</v>
      </c>
      <c r="U88">
        <v>0.46</v>
      </c>
      <c r="V88">
        <v>0.68</v>
      </c>
      <c r="W88">
        <v>4.09</v>
      </c>
      <c r="X88">
        <v>2.31</v>
      </c>
      <c r="Y88">
        <v>2</v>
      </c>
      <c r="Z88">
        <v>10</v>
      </c>
    </row>
    <row r="89" spans="1:26" x14ac:dyDescent="0.25">
      <c r="A89">
        <v>3</v>
      </c>
      <c r="B89">
        <v>65</v>
      </c>
      <c r="C89" t="s">
        <v>34</v>
      </c>
      <c r="D89">
        <v>4.3033999999999999</v>
      </c>
      <c r="E89">
        <v>23.24</v>
      </c>
      <c r="F89">
        <v>20.079999999999998</v>
      </c>
      <c r="G89">
        <v>33.46</v>
      </c>
      <c r="H89">
        <v>0.52</v>
      </c>
      <c r="I89">
        <v>36</v>
      </c>
      <c r="J89">
        <v>137.25</v>
      </c>
      <c r="K89">
        <v>46.47</v>
      </c>
      <c r="L89">
        <v>4</v>
      </c>
      <c r="M89">
        <v>34</v>
      </c>
      <c r="N89">
        <v>21.78</v>
      </c>
      <c r="O89">
        <v>17160.919999999998</v>
      </c>
      <c r="P89">
        <v>191.76</v>
      </c>
      <c r="Q89">
        <v>1304.43</v>
      </c>
      <c r="R89">
        <v>162.03</v>
      </c>
      <c r="S89">
        <v>85.32</v>
      </c>
      <c r="T89">
        <v>27790.880000000001</v>
      </c>
      <c r="U89">
        <v>0.53</v>
      </c>
      <c r="V89">
        <v>0.7</v>
      </c>
      <c r="W89">
        <v>4.0599999999999996</v>
      </c>
      <c r="X89">
        <v>1.62</v>
      </c>
      <c r="Y89">
        <v>2</v>
      </c>
      <c r="Z89">
        <v>10</v>
      </c>
    </row>
    <row r="90" spans="1:26" x14ac:dyDescent="0.25">
      <c r="A90">
        <v>4</v>
      </c>
      <c r="B90">
        <v>65</v>
      </c>
      <c r="C90" t="s">
        <v>34</v>
      </c>
      <c r="D90">
        <v>4.4333</v>
      </c>
      <c r="E90">
        <v>22.56</v>
      </c>
      <c r="F90">
        <v>19.64</v>
      </c>
      <c r="G90">
        <v>43.65</v>
      </c>
      <c r="H90">
        <v>0.64</v>
      </c>
      <c r="I90">
        <v>27</v>
      </c>
      <c r="J90">
        <v>138.6</v>
      </c>
      <c r="K90">
        <v>46.47</v>
      </c>
      <c r="L90">
        <v>5</v>
      </c>
      <c r="M90">
        <v>25</v>
      </c>
      <c r="N90">
        <v>22.13</v>
      </c>
      <c r="O90">
        <v>17327.689999999999</v>
      </c>
      <c r="P90">
        <v>177.61</v>
      </c>
      <c r="Q90">
        <v>1304.31</v>
      </c>
      <c r="R90">
        <v>147.37</v>
      </c>
      <c r="S90">
        <v>85.32</v>
      </c>
      <c r="T90">
        <v>20503.509999999998</v>
      </c>
      <c r="U90">
        <v>0.57999999999999996</v>
      </c>
      <c r="V90">
        <v>0.71</v>
      </c>
      <c r="W90">
        <v>4.05</v>
      </c>
      <c r="X90">
        <v>1.19</v>
      </c>
      <c r="Y90">
        <v>2</v>
      </c>
      <c r="Z90">
        <v>10</v>
      </c>
    </row>
    <row r="91" spans="1:26" x14ac:dyDescent="0.25">
      <c r="A91">
        <v>5</v>
      </c>
      <c r="B91">
        <v>65</v>
      </c>
      <c r="C91" t="s">
        <v>34</v>
      </c>
      <c r="D91">
        <v>4.5057999999999998</v>
      </c>
      <c r="E91">
        <v>22.19</v>
      </c>
      <c r="F91">
        <v>19.41</v>
      </c>
      <c r="G91">
        <v>52.95</v>
      </c>
      <c r="H91">
        <v>0.76</v>
      </c>
      <c r="I91">
        <v>22</v>
      </c>
      <c r="J91">
        <v>139.94999999999999</v>
      </c>
      <c r="K91">
        <v>46.47</v>
      </c>
      <c r="L91">
        <v>6</v>
      </c>
      <c r="M91">
        <v>7</v>
      </c>
      <c r="N91">
        <v>22.49</v>
      </c>
      <c r="O91">
        <v>17494.97</v>
      </c>
      <c r="P91">
        <v>166.87</v>
      </c>
      <c r="Q91">
        <v>1304.47</v>
      </c>
      <c r="R91">
        <v>139.16</v>
      </c>
      <c r="S91">
        <v>85.32</v>
      </c>
      <c r="T91">
        <v>16421.939999999999</v>
      </c>
      <c r="U91">
        <v>0.61</v>
      </c>
      <c r="V91">
        <v>0.72</v>
      </c>
      <c r="W91">
        <v>4.05</v>
      </c>
      <c r="X91">
        <v>0.96</v>
      </c>
      <c r="Y91">
        <v>2</v>
      </c>
      <c r="Z91">
        <v>10</v>
      </c>
    </row>
    <row r="92" spans="1:26" x14ac:dyDescent="0.25">
      <c r="A92">
        <v>6</v>
      </c>
      <c r="B92">
        <v>65</v>
      </c>
      <c r="C92" t="s">
        <v>34</v>
      </c>
      <c r="D92">
        <v>4.5015000000000001</v>
      </c>
      <c r="E92">
        <v>22.21</v>
      </c>
      <c r="F92">
        <v>19.440000000000001</v>
      </c>
      <c r="G92">
        <v>53.01</v>
      </c>
      <c r="H92">
        <v>0.88</v>
      </c>
      <c r="I92">
        <v>22</v>
      </c>
      <c r="J92">
        <v>141.31</v>
      </c>
      <c r="K92">
        <v>46.47</v>
      </c>
      <c r="L92">
        <v>7</v>
      </c>
      <c r="M92">
        <v>0</v>
      </c>
      <c r="N92">
        <v>22.85</v>
      </c>
      <c r="O92">
        <v>17662.75</v>
      </c>
      <c r="P92">
        <v>166.86</v>
      </c>
      <c r="Q92">
        <v>1304.43</v>
      </c>
      <c r="R92">
        <v>139.46</v>
      </c>
      <c r="S92">
        <v>85.32</v>
      </c>
      <c r="T92">
        <v>16574.919999999998</v>
      </c>
      <c r="U92">
        <v>0.61</v>
      </c>
      <c r="V92">
        <v>0.72</v>
      </c>
      <c r="W92">
        <v>4.07</v>
      </c>
      <c r="X92">
        <v>0.98</v>
      </c>
      <c r="Y92">
        <v>2</v>
      </c>
      <c r="Z92">
        <v>10</v>
      </c>
    </row>
    <row r="93" spans="1:26" x14ac:dyDescent="0.25">
      <c r="A93">
        <v>0</v>
      </c>
      <c r="B93">
        <v>75</v>
      </c>
      <c r="C93" t="s">
        <v>34</v>
      </c>
      <c r="D93">
        <v>2.3279000000000001</v>
      </c>
      <c r="E93">
        <v>42.96</v>
      </c>
      <c r="F93">
        <v>32.19</v>
      </c>
      <c r="G93">
        <v>6.95</v>
      </c>
      <c r="H93">
        <v>0.12</v>
      </c>
      <c r="I93">
        <v>278</v>
      </c>
      <c r="J93">
        <v>150.44</v>
      </c>
      <c r="K93">
        <v>49.1</v>
      </c>
      <c r="L93">
        <v>1</v>
      </c>
      <c r="M93">
        <v>276</v>
      </c>
      <c r="N93">
        <v>25.34</v>
      </c>
      <c r="O93">
        <v>18787.759999999998</v>
      </c>
      <c r="P93">
        <v>378.06</v>
      </c>
      <c r="Q93">
        <v>1305.08</v>
      </c>
      <c r="R93">
        <v>572.79</v>
      </c>
      <c r="S93">
        <v>85.32</v>
      </c>
      <c r="T93">
        <v>231961.4</v>
      </c>
      <c r="U93">
        <v>0.15</v>
      </c>
      <c r="V93">
        <v>0.44</v>
      </c>
      <c r="W93">
        <v>4.49</v>
      </c>
      <c r="X93">
        <v>13.72</v>
      </c>
      <c r="Y93">
        <v>2</v>
      </c>
      <c r="Z93">
        <v>10</v>
      </c>
    </row>
    <row r="94" spans="1:26" x14ac:dyDescent="0.25">
      <c r="A94">
        <v>1</v>
      </c>
      <c r="B94">
        <v>75</v>
      </c>
      <c r="C94" t="s">
        <v>34</v>
      </c>
      <c r="D94">
        <v>3.5535000000000001</v>
      </c>
      <c r="E94">
        <v>28.14</v>
      </c>
      <c r="F94">
        <v>22.93</v>
      </c>
      <c r="G94">
        <v>14.33</v>
      </c>
      <c r="H94">
        <v>0.23</v>
      </c>
      <c r="I94">
        <v>96</v>
      </c>
      <c r="J94">
        <v>151.83000000000001</v>
      </c>
      <c r="K94">
        <v>49.1</v>
      </c>
      <c r="L94">
        <v>2</v>
      </c>
      <c r="M94">
        <v>94</v>
      </c>
      <c r="N94">
        <v>25.73</v>
      </c>
      <c r="O94">
        <v>18959.54</v>
      </c>
      <c r="P94">
        <v>261.73</v>
      </c>
      <c r="Q94">
        <v>1304.6500000000001</v>
      </c>
      <c r="R94">
        <v>258.60000000000002</v>
      </c>
      <c r="S94">
        <v>85.32</v>
      </c>
      <c r="T94">
        <v>75775.38</v>
      </c>
      <c r="U94">
        <v>0.33</v>
      </c>
      <c r="V94">
        <v>0.61</v>
      </c>
      <c r="W94">
        <v>4.17</v>
      </c>
      <c r="X94">
        <v>4.47</v>
      </c>
      <c r="Y94">
        <v>2</v>
      </c>
      <c r="Z94">
        <v>10</v>
      </c>
    </row>
    <row r="95" spans="1:26" x14ac:dyDescent="0.25">
      <c r="A95">
        <v>2</v>
      </c>
      <c r="B95">
        <v>75</v>
      </c>
      <c r="C95" t="s">
        <v>34</v>
      </c>
      <c r="D95">
        <v>3.9899</v>
      </c>
      <c r="E95">
        <v>25.06</v>
      </c>
      <c r="F95">
        <v>21.05</v>
      </c>
      <c r="G95">
        <v>22.15</v>
      </c>
      <c r="H95">
        <v>0.35</v>
      </c>
      <c r="I95">
        <v>57</v>
      </c>
      <c r="J95">
        <v>153.22999999999999</v>
      </c>
      <c r="K95">
        <v>49.1</v>
      </c>
      <c r="L95">
        <v>3</v>
      </c>
      <c r="M95">
        <v>55</v>
      </c>
      <c r="N95">
        <v>26.13</v>
      </c>
      <c r="O95">
        <v>19131.849999999999</v>
      </c>
      <c r="P95">
        <v>232.74</v>
      </c>
      <c r="Q95">
        <v>1304.48</v>
      </c>
      <c r="R95">
        <v>194.47</v>
      </c>
      <c r="S95">
        <v>85.32</v>
      </c>
      <c r="T95">
        <v>43904.86</v>
      </c>
      <c r="U95">
        <v>0.44</v>
      </c>
      <c r="V95">
        <v>0.67</v>
      </c>
      <c r="W95">
        <v>4.1100000000000003</v>
      </c>
      <c r="X95">
        <v>2.59</v>
      </c>
      <c r="Y95">
        <v>2</v>
      </c>
      <c r="Z95">
        <v>10</v>
      </c>
    </row>
    <row r="96" spans="1:26" x14ac:dyDescent="0.25">
      <c r="A96">
        <v>3</v>
      </c>
      <c r="B96">
        <v>75</v>
      </c>
      <c r="C96" t="s">
        <v>34</v>
      </c>
      <c r="D96">
        <v>4.2058999999999997</v>
      </c>
      <c r="E96">
        <v>23.78</v>
      </c>
      <c r="F96">
        <v>20.28</v>
      </c>
      <c r="G96">
        <v>30.42</v>
      </c>
      <c r="H96">
        <v>0.46</v>
      </c>
      <c r="I96">
        <v>40</v>
      </c>
      <c r="J96">
        <v>154.63</v>
      </c>
      <c r="K96">
        <v>49.1</v>
      </c>
      <c r="L96">
        <v>4</v>
      </c>
      <c r="M96">
        <v>38</v>
      </c>
      <c r="N96">
        <v>26.53</v>
      </c>
      <c r="O96">
        <v>19304.72</v>
      </c>
      <c r="P96">
        <v>216.32</v>
      </c>
      <c r="Q96">
        <v>1304.33</v>
      </c>
      <c r="R96">
        <v>168.31</v>
      </c>
      <c r="S96">
        <v>85.32</v>
      </c>
      <c r="T96">
        <v>30908.41</v>
      </c>
      <c r="U96">
        <v>0.51</v>
      </c>
      <c r="V96">
        <v>0.69</v>
      </c>
      <c r="W96">
        <v>4.09</v>
      </c>
      <c r="X96">
        <v>1.82</v>
      </c>
      <c r="Y96">
        <v>2</v>
      </c>
      <c r="Z96">
        <v>10</v>
      </c>
    </row>
    <row r="97" spans="1:26" x14ac:dyDescent="0.25">
      <c r="A97">
        <v>4</v>
      </c>
      <c r="B97">
        <v>75</v>
      </c>
      <c r="C97" t="s">
        <v>34</v>
      </c>
      <c r="D97">
        <v>4.3529</v>
      </c>
      <c r="E97">
        <v>22.97</v>
      </c>
      <c r="F97">
        <v>19.78</v>
      </c>
      <c r="G97">
        <v>39.56</v>
      </c>
      <c r="H97">
        <v>0.56999999999999995</v>
      </c>
      <c r="I97">
        <v>30</v>
      </c>
      <c r="J97">
        <v>156.03</v>
      </c>
      <c r="K97">
        <v>49.1</v>
      </c>
      <c r="L97">
        <v>5</v>
      </c>
      <c r="M97">
        <v>28</v>
      </c>
      <c r="N97">
        <v>26.94</v>
      </c>
      <c r="O97">
        <v>19478.150000000001</v>
      </c>
      <c r="P97">
        <v>202.18</v>
      </c>
      <c r="Q97">
        <v>1304.3399999999999</v>
      </c>
      <c r="R97">
        <v>151.76</v>
      </c>
      <c r="S97">
        <v>85.32</v>
      </c>
      <c r="T97">
        <v>22684.09</v>
      </c>
      <c r="U97">
        <v>0.56000000000000005</v>
      </c>
      <c r="V97">
        <v>0.71</v>
      </c>
      <c r="W97">
        <v>4.0599999999999996</v>
      </c>
      <c r="X97">
        <v>1.33</v>
      </c>
      <c r="Y97">
        <v>2</v>
      </c>
      <c r="Z97">
        <v>10</v>
      </c>
    </row>
    <row r="98" spans="1:26" x14ac:dyDescent="0.25">
      <c r="A98">
        <v>5</v>
      </c>
      <c r="B98">
        <v>75</v>
      </c>
      <c r="C98" t="s">
        <v>34</v>
      </c>
      <c r="D98">
        <v>4.4402999999999997</v>
      </c>
      <c r="E98">
        <v>22.52</v>
      </c>
      <c r="F98">
        <v>19.510000000000002</v>
      </c>
      <c r="G98">
        <v>48.78</v>
      </c>
      <c r="H98">
        <v>0.67</v>
      </c>
      <c r="I98">
        <v>24</v>
      </c>
      <c r="J98">
        <v>157.44</v>
      </c>
      <c r="K98">
        <v>49.1</v>
      </c>
      <c r="L98">
        <v>6</v>
      </c>
      <c r="M98">
        <v>22</v>
      </c>
      <c r="N98">
        <v>27.35</v>
      </c>
      <c r="O98">
        <v>19652.13</v>
      </c>
      <c r="P98">
        <v>190.79</v>
      </c>
      <c r="Q98">
        <v>1304.28</v>
      </c>
      <c r="R98">
        <v>142.84</v>
      </c>
      <c r="S98">
        <v>85.32</v>
      </c>
      <c r="T98">
        <v>18256.63</v>
      </c>
      <c r="U98">
        <v>0.6</v>
      </c>
      <c r="V98">
        <v>0.72</v>
      </c>
      <c r="W98">
        <v>4.04</v>
      </c>
      <c r="X98">
        <v>1.06</v>
      </c>
      <c r="Y98">
        <v>2</v>
      </c>
      <c r="Z98">
        <v>10</v>
      </c>
    </row>
    <row r="99" spans="1:26" x14ac:dyDescent="0.25">
      <c r="A99">
        <v>6</v>
      </c>
      <c r="B99">
        <v>75</v>
      </c>
      <c r="C99" t="s">
        <v>34</v>
      </c>
      <c r="D99">
        <v>4.4992000000000001</v>
      </c>
      <c r="E99">
        <v>22.23</v>
      </c>
      <c r="F99">
        <v>19.34</v>
      </c>
      <c r="G99">
        <v>58.02</v>
      </c>
      <c r="H99">
        <v>0.78</v>
      </c>
      <c r="I99">
        <v>20</v>
      </c>
      <c r="J99">
        <v>158.86000000000001</v>
      </c>
      <c r="K99">
        <v>49.1</v>
      </c>
      <c r="L99">
        <v>7</v>
      </c>
      <c r="M99">
        <v>14</v>
      </c>
      <c r="N99">
        <v>27.77</v>
      </c>
      <c r="O99">
        <v>19826.68</v>
      </c>
      <c r="P99">
        <v>181.33</v>
      </c>
      <c r="Q99">
        <v>1304.3</v>
      </c>
      <c r="R99">
        <v>136.71</v>
      </c>
      <c r="S99">
        <v>85.32</v>
      </c>
      <c r="T99">
        <v>15207.01</v>
      </c>
      <c r="U99">
        <v>0.62</v>
      </c>
      <c r="V99">
        <v>0.73</v>
      </c>
      <c r="W99">
        <v>4.05</v>
      </c>
      <c r="X99">
        <v>0.88</v>
      </c>
      <c r="Y99">
        <v>2</v>
      </c>
      <c r="Z99">
        <v>10</v>
      </c>
    </row>
    <row r="100" spans="1:26" x14ac:dyDescent="0.25">
      <c r="A100">
        <v>7</v>
      </c>
      <c r="B100">
        <v>75</v>
      </c>
      <c r="C100" t="s">
        <v>34</v>
      </c>
      <c r="D100">
        <v>4.5128000000000004</v>
      </c>
      <c r="E100">
        <v>22.16</v>
      </c>
      <c r="F100">
        <v>19.3</v>
      </c>
      <c r="G100">
        <v>60.95</v>
      </c>
      <c r="H100">
        <v>0.88</v>
      </c>
      <c r="I100">
        <v>19</v>
      </c>
      <c r="J100">
        <v>160.28</v>
      </c>
      <c r="K100">
        <v>49.1</v>
      </c>
      <c r="L100">
        <v>8</v>
      </c>
      <c r="M100">
        <v>1</v>
      </c>
      <c r="N100">
        <v>28.19</v>
      </c>
      <c r="O100">
        <v>20001.93</v>
      </c>
      <c r="P100">
        <v>178.57</v>
      </c>
      <c r="Q100">
        <v>1304.3399999999999</v>
      </c>
      <c r="R100">
        <v>134.88999999999999</v>
      </c>
      <c r="S100">
        <v>85.32</v>
      </c>
      <c r="T100">
        <v>14304.41</v>
      </c>
      <c r="U100">
        <v>0.63</v>
      </c>
      <c r="V100">
        <v>0.73</v>
      </c>
      <c r="W100">
        <v>4.0599999999999996</v>
      </c>
      <c r="X100">
        <v>0.85</v>
      </c>
      <c r="Y100">
        <v>2</v>
      </c>
      <c r="Z100">
        <v>10</v>
      </c>
    </row>
    <row r="101" spans="1:26" x14ac:dyDescent="0.25">
      <c r="A101">
        <v>8</v>
      </c>
      <c r="B101">
        <v>75</v>
      </c>
      <c r="C101" t="s">
        <v>34</v>
      </c>
      <c r="D101">
        <v>4.5126999999999997</v>
      </c>
      <c r="E101">
        <v>22.16</v>
      </c>
      <c r="F101">
        <v>19.3</v>
      </c>
      <c r="G101">
        <v>60.96</v>
      </c>
      <c r="H101">
        <v>0.99</v>
      </c>
      <c r="I101">
        <v>19</v>
      </c>
      <c r="J101">
        <v>161.71</v>
      </c>
      <c r="K101">
        <v>49.1</v>
      </c>
      <c r="L101">
        <v>9</v>
      </c>
      <c r="M101">
        <v>0</v>
      </c>
      <c r="N101">
        <v>28.61</v>
      </c>
      <c r="O101">
        <v>20177.64</v>
      </c>
      <c r="P101">
        <v>179.9</v>
      </c>
      <c r="Q101">
        <v>1304.33</v>
      </c>
      <c r="R101">
        <v>134.87</v>
      </c>
      <c r="S101">
        <v>85.32</v>
      </c>
      <c r="T101">
        <v>14294.65</v>
      </c>
      <c r="U101">
        <v>0.63</v>
      </c>
      <c r="V101">
        <v>0.73</v>
      </c>
      <c r="W101">
        <v>4.0599999999999996</v>
      </c>
      <c r="X101">
        <v>0.85</v>
      </c>
      <c r="Y101">
        <v>2</v>
      </c>
      <c r="Z101">
        <v>10</v>
      </c>
    </row>
    <row r="102" spans="1:26" x14ac:dyDescent="0.25">
      <c r="A102">
        <v>0</v>
      </c>
      <c r="B102">
        <v>95</v>
      </c>
      <c r="C102" t="s">
        <v>34</v>
      </c>
      <c r="D102">
        <v>1.8652</v>
      </c>
      <c r="E102">
        <v>53.61</v>
      </c>
      <c r="F102">
        <v>37.299999999999997</v>
      </c>
      <c r="G102">
        <v>6.02</v>
      </c>
      <c r="H102">
        <v>0.1</v>
      </c>
      <c r="I102">
        <v>372</v>
      </c>
      <c r="J102">
        <v>185.69</v>
      </c>
      <c r="K102">
        <v>53.44</v>
      </c>
      <c r="L102">
        <v>1</v>
      </c>
      <c r="M102">
        <v>370</v>
      </c>
      <c r="N102">
        <v>36.26</v>
      </c>
      <c r="O102">
        <v>23136.14</v>
      </c>
      <c r="P102">
        <v>503.98</v>
      </c>
      <c r="Q102">
        <v>1305.68</v>
      </c>
      <c r="R102">
        <v>746.97</v>
      </c>
      <c r="S102">
        <v>85.32</v>
      </c>
      <c r="T102">
        <v>318577.84000000003</v>
      </c>
      <c r="U102">
        <v>0.11</v>
      </c>
      <c r="V102">
        <v>0.38</v>
      </c>
      <c r="W102">
        <v>4.6399999999999997</v>
      </c>
      <c r="X102">
        <v>18.82</v>
      </c>
      <c r="Y102">
        <v>2</v>
      </c>
      <c r="Z102">
        <v>10</v>
      </c>
    </row>
    <row r="103" spans="1:26" x14ac:dyDescent="0.25">
      <c r="A103">
        <v>1</v>
      </c>
      <c r="B103">
        <v>95</v>
      </c>
      <c r="C103" t="s">
        <v>34</v>
      </c>
      <c r="D103">
        <v>3.2593000000000001</v>
      </c>
      <c r="E103">
        <v>30.68</v>
      </c>
      <c r="F103">
        <v>23.89</v>
      </c>
      <c r="G103">
        <v>12.36</v>
      </c>
      <c r="H103">
        <v>0.19</v>
      </c>
      <c r="I103">
        <v>116</v>
      </c>
      <c r="J103">
        <v>187.21</v>
      </c>
      <c r="K103">
        <v>53.44</v>
      </c>
      <c r="L103">
        <v>2</v>
      </c>
      <c r="M103">
        <v>114</v>
      </c>
      <c r="N103">
        <v>36.770000000000003</v>
      </c>
      <c r="O103">
        <v>23322.880000000001</v>
      </c>
      <c r="P103">
        <v>316.85000000000002</v>
      </c>
      <c r="Q103">
        <v>1304.55</v>
      </c>
      <c r="R103">
        <v>291.08</v>
      </c>
      <c r="S103">
        <v>85.32</v>
      </c>
      <c r="T103">
        <v>91915.5</v>
      </c>
      <c r="U103">
        <v>0.28999999999999998</v>
      </c>
      <c r="V103">
        <v>0.59</v>
      </c>
      <c r="W103">
        <v>4.2</v>
      </c>
      <c r="X103">
        <v>5.44</v>
      </c>
      <c r="Y103">
        <v>2</v>
      </c>
      <c r="Z103">
        <v>10</v>
      </c>
    </row>
    <row r="104" spans="1:26" x14ac:dyDescent="0.25">
      <c r="A104">
        <v>2</v>
      </c>
      <c r="B104">
        <v>95</v>
      </c>
      <c r="C104" t="s">
        <v>34</v>
      </c>
      <c r="D104">
        <v>3.7536</v>
      </c>
      <c r="E104">
        <v>26.64</v>
      </c>
      <c r="F104">
        <v>21.6</v>
      </c>
      <c r="G104">
        <v>18.79</v>
      </c>
      <c r="H104">
        <v>0.28000000000000003</v>
      </c>
      <c r="I104">
        <v>69</v>
      </c>
      <c r="J104">
        <v>188.73</v>
      </c>
      <c r="K104">
        <v>53.44</v>
      </c>
      <c r="L104">
        <v>3</v>
      </c>
      <c r="M104">
        <v>67</v>
      </c>
      <c r="N104">
        <v>37.29</v>
      </c>
      <c r="O104">
        <v>23510.33</v>
      </c>
      <c r="P104">
        <v>280.95</v>
      </c>
      <c r="Q104">
        <v>1304.5</v>
      </c>
      <c r="R104">
        <v>213.76</v>
      </c>
      <c r="S104">
        <v>85.32</v>
      </c>
      <c r="T104">
        <v>53487.72</v>
      </c>
      <c r="U104">
        <v>0.4</v>
      </c>
      <c r="V104">
        <v>0.65</v>
      </c>
      <c r="W104">
        <v>4.12</v>
      </c>
      <c r="X104">
        <v>3.15</v>
      </c>
      <c r="Y104">
        <v>2</v>
      </c>
      <c r="Z104">
        <v>10</v>
      </c>
    </row>
    <row r="105" spans="1:26" x14ac:dyDescent="0.25">
      <c r="A105">
        <v>3</v>
      </c>
      <c r="B105">
        <v>95</v>
      </c>
      <c r="C105" t="s">
        <v>34</v>
      </c>
      <c r="D105">
        <v>4.0042999999999997</v>
      </c>
      <c r="E105">
        <v>24.97</v>
      </c>
      <c r="F105">
        <v>20.68</v>
      </c>
      <c r="G105">
        <v>25.32</v>
      </c>
      <c r="H105">
        <v>0.37</v>
      </c>
      <c r="I105">
        <v>49</v>
      </c>
      <c r="J105">
        <v>190.25</v>
      </c>
      <c r="K105">
        <v>53.44</v>
      </c>
      <c r="L105">
        <v>4</v>
      </c>
      <c r="M105">
        <v>47</v>
      </c>
      <c r="N105">
        <v>37.82</v>
      </c>
      <c r="O105">
        <v>23698.48</v>
      </c>
      <c r="P105">
        <v>262.48</v>
      </c>
      <c r="Q105">
        <v>1304.69</v>
      </c>
      <c r="R105">
        <v>182.11</v>
      </c>
      <c r="S105">
        <v>85.32</v>
      </c>
      <c r="T105">
        <v>37762.74</v>
      </c>
      <c r="U105">
        <v>0.47</v>
      </c>
      <c r="V105">
        <v>0.68</v>
      </c>
      <c r="W105">
        <v>4.09</v>
      </c>
      <c r="X105">
        <v>2.2200000000000002</v>
      </c>
      <c r="Y105">
        <v>2</v>
      </c>
      <c r="Z105">
        <v>10</v>
      </c>
    </row>
    <row r="106" spans="1:26" x14ac:dyDescent="0.25">
      <c r="A106">
        <v>4</v>
      </c>
      <c r="B106">
        <v>95</v>
      </c>
      <c r="C106" t="s">
        <v>34</v>
      </c>
      <c r="D106">
        <v>4.1707999999999998</v>
      </c>
      <c r="E106">
        <v>23.98</v>
      </c>
      <c r="F106">
        <v>20.13</v>
      </c>
      <c r="G106">
        <v>32.64</v>
      </c>
      <c r="H106">
        <v>0.46</v>
      </c>
      <c r="I106">
        <v>37</v>
      </c>
      <c r="J106">
        <v>191.78</v>
      </c>
      <c r="K106">
        <v>53.44</v>
      </c>
      <c r="L106">
        <v>5</v>
      </c>
      <c r="M106">
        <v>35</v>
      </c>
      <c r="N106">
        <v>38.35</v>
      </c>
      <c r="O106">
        <v>23887.360000000001</v>
      </c>
      <c r="P106">
        <v>249.58</v>
      </c>
      <c r="Q106">
        <v>1304.3</v>
      </c>
      <c r="R106">
        <v>163.71</v>
      </c>
      <c r="S106">
        <v>85.32</v>
      </c>
      <c r="T106">
        <v>28624.639999999999</v>
      </c>
      <c r="U106">
        <v>0.52</v>
      </c>
      <c r="V106">
        <v>0.7</v>
      </c>
      <c r="W106">
        <v>4.07</v>
      </c>
      <c r="X106">
        <v>1.68</v>
      </c>
      <c r="Y106">
        <v>2</v>
      </c>
      <c r="Z106">
        <v>10</v>
      </c>
    </row>
    <row r="107" spans="1:26" x14ac:dyDescent="0.25">
      <c r="A107">
        <v>5</v>
      </c>
      <c r="B107">
        <v>95</v>
      </c>
      <c r="C107" t="s">
        <v>34</v>
      </c>
      <c r="D107">
        <v>4.2767999999999997</v>
      </c>
      <c r="E107">
        <v>23.38</v>
      </c>
      <c r="F107">
        <v>19.8</v>
      </c>
      <c r="G107">
        <v>39.590000000000003</v>
      </c>
      <c r="H107">
        <v>0.55000000000000004</v>
      </c>
      <c r="I107">
        <v>30</v>
      </c>
      <c r="J107">
        <v>193.32</v>
      </c>
      <c r="K107">
        <v>53.44</v>
      </c>
      <c r="L107">
        <v>6</v>
      </c>
      <c r="M107">
        <v>28</v>
      </c>
      <c r="N107">
        <v>38.89</v>
      </c>
      <c r="O107">
        <v>24076.95</v>
      </c>
      <c r="P107">
        <v>240.17</v>
      </c>
      <c r="Q107">
        <v>1304.33</v>
      </c>
      <c r="R107">
        <v>152.49</v>
      </c>
      <c r="S107">
        <v>85.32</v>
      </c>
      <c r="T107">
        <v>23048.43</v>
      </c>
      <c r="U107">
        <v>0.56000000000000005</v>
      </c>
      <c r="V107">
        <v>0.71</v>
      </c>
      <c r="W107">
        <v>4.0599999999999996</v>
      </c>
      <c r="X107">
        <v>1.34</v>
      </c>
      <c r="Y107">
        <v>2</v>
      </c>
      <c r="Z107">
        <v>10</v>
      </c>
    </row>
    <row r="108" spans="1:26" x14ac:dyDescent="0.25">
      <c r="A108">
        <v>6</v>
      </c>
      <c r="B108">
        <v>95</v>
      </c>
      <c r="C108" t="s">
        <v>34</v>
      </c>
      <c r="D108">
        <v>4.3564999999999996</v>
      </c>
      <c r="E108">
        <v>22.95</v>
      </c>
      <c r="F108">
        <v>19.55</v>
      </c>
      <c r="G108">
        <v>46.93</v>
      </c>
      <c r="H108">
        <v>0.64</v>
      </c>
      <c r="I108">
        <v>25</v>
      </c>
      <c r="J108">
        <v>194.86</v>
      </c>
      <c r="K108">
        <v>53.44</v>
      </c>
      <c r="L108">
        <v>7</v>
      </c>
      <c r="M108">
        <v>23</v>
      </c>
      <c r="N108">
        <v>39.43</v>
      </c>
      <c r="O108">
        <v>24267.279999999999</v>
      </c>
      <c r="P108">
        <v>229.97</v>
      </c>
      <c r="Q108">
        <v>1304.27</v>
      </c>
      <c r="R108">
        <v>144.22999999999999</v>
      </c>
      <c r="S108">
        <v>85.32</v>
      </c>
      <c r="T108">
        <v>18942.62</v>
      </c>
      <c r="U108">
        <v>0.59</v>
      </c>
      <c r="V108">
        <v>0.72</v>
      </c>
      <c r="W108">
        <v>4.05</v>
      </c>
      <c r="X108">
        <v>1.1000000000000001</v>
      </c>
      <c r="Y108">
        <v>2</v>
      </c>
      <c r="Z108">
        <v>10</v>
      </c>
    </row>
    <row r="109" spans="1:26" x14ac:dyDescent="0.25">
      <c r="A109">
        <v>7</v>
      </c>
      <c r="B109">
        <v>95</v>
      </c>
      <c r="C109" t="s">
        <v>34</v>
      </c>
      <c r="D109">
        <v>4.4169</v>
      </c>
      <c r="E109">
        <v>22.64</v>
      </c>
      <c r="F109">
        <v>19.39</v>
      </c>
      <c r="G109">
        <v>55.4</v>
      </c>
      <c r="H109">
        <v>0.72</v>
      </c>
      <c r="I109">
        <v>21</v>
      </c>
      <c r="J109">
        <v>196.41</v>
      </c>
      <c r="K109">
        <v>53.44</v>
      </c>
      <c r="L109">
        <v>8</v>
      </c>
      <c r="M109">
        <v>19</v>
      </c>
      <c r="N109">
        <v>39.979999999999997</v>
      </c>
      <c r="O109">
        <v>24458.36</v>
      </c>
      <c r="P109">
        <v>220.79</v>
      </c>
      <c r="Q109">
        <v>1304.28</v>
      </c>
      <c r="R109">
        <v>138.72999999999999</v>
      </c>
      <c r="S109">
        <v>85.32</v>
      </c>
      <c r="T109">
        <v>16215.04</v>
      </c>
      <c r="U109">
        <v>0.62</v>
      </c>
      <c r="V109">
        <v>0.72</v>
      </c>
      <c r="W109">
        <v>4.04</v>
      </c>
      <c r="X109">
        <v>0.94</v>
      </c>
      <c r="Y109">
        <v>2</v>
      </c>
      <c r="Z109">
        <v>10</v>
      </c>
    </row>
    <row r="110" spans="1:26" x14ac:dyDescent="0.25">
      <c r="A110">
        <v>8</v>
      </c>
      <c r="B110">
        <v>95</v>
      </c>
      <c r="C110" t="s">
        <v>34</v>
      </c>
      <c r="D110">
        <v>4.4695999999999998</v>
      </c>
      <c r="E110">
        <v>22.37</v>
      </c>
      <c r="F110">
        <v>19.23</v>
      </c>
      <c r="G110">
        <v>64.12</v>
      </c>
      <c r="H110">
        <v>0.81</v>
      </c>
      <c r="I110">
        <v>18</v>
      </c>
      <c r="J110">
        <v>197.97</v>
      </c>
      <c r="K110">
        <v>53.44</v>
      </c>
      <c r="L110">
        <v>9</v>
      </c>
      <c r="M110">
        <v>16</v>
      </c>
      <c r="N110">
        <v>40.53</v>
      </c>
      <c r="O110">
        <v>24650.18</v>
      </c>
      <c r="P110">
        <v>212.61</v>
      </c>
      <c r="Q110">
        <v>1304.26</v>
      </c>
      <c r="R110">
        <v>133.58000000000001</v>
      </c>
      <c r="S110">
        <v>85.32</v>
      </c>
      <c r="T110">
        <v>13652.46</v>
      </c>
      <c r="U110">
        <v>0.64</v>
      </c>
      <c r="V110">
        <v>0.73</v>
      </c>
      <c r="W110">
        <v>4.03</v>
      </c>
      <c r="X110">
        <v>0.78</v>
      </c>
      <c r="Y110">
        <v>2</v>
      </c>
      <c r="Z110">
        <v>10</v>
      </c>
    </row>
    <row r="111" spans="1:26" x14ac:dyDescent="0.25">
      <c r="A111">
        <v>9</v>
      </c>
      <c r="B111">
        <v>95</v>
      </c>
      <c r="C111" t="s">
        <v>34</v>
      </c>
      <c r="D111">
        <v>4.5018000000000002</v>
      </c>
      <c r="E111">
        <v>22.21</v>
      </c>
      <c r="F111">
        <v>19.149999999999999</v>
      </c>
      <c r="G111">
        <v>71.81</v>
      </c>
      <c r="H111">
        <v>0.89</v>
      </c>
      <c r="I111">
        <v>16</v>
      </c>
      <c r="J111">
        <v>199.53</v>
      </c>
      <c r="K111">
        <v>53.44</v>
      </c>
      <c r="L111">
        <v>10</v>
      </c>
      <c r="M111">
        <v>9</v>
      </c>
      <c r="N111">
        <v>41.1</v>
      </c>
      <c r="O111">
        <v>24842.77</v>
      </c>
      <c r="P111">
        <v>204.85</v>
      </c>
      <c r="Q111">
        <v>1304.3</v>
      </c>
      <c r="R111">
        <v>130.41999999999999</v>
      </c>
      <c r="S111">
        <v>85.32</v>
      </c>
      <c r="T111">
        <v>12086.21</v>
      </c>
      <c r="U111">
        <v>0.65</v>
      </c>
      <c r="V111">
        <v>0.73</v>
      </c>
      <c r="W111">
        <v>4.04</v>
      </c>
      <c r="X111">
        <v>0.69</v>
      </c>
      <c r="Y111">
        <v>2</v>
      </c>
      <c r="Z111">
        <v>10</v>
      </c>
    </row>
    <row r="112" spans="1:26" x14ac:dyDescent="0.25">
      <c r="A112">
        <v>10</v>
      </c>
      <c r="B112">
        <v>95</v>
      </c>
      <c r="C112" t="s">
        <v>34</v>
      </c>
      <c r="D112">
        <v>4.5197000000000003</v>
      </c>
      <c r="E112">
        <v>22.13</v>
      </c>
      <c r="F112">
        <v>19.100000000000001</v>
      </c>
      <c r="G112">
        <v>76.39</v>
      </c>
      <c r="H112">
        <v>0.97</v>
      </c>
      <c r="I112">
        <v>15</v>
      </c>
      <c r="J112">
        <v>201.1</v>
      </c>
      <c r="K112">
        <v>53.44</v>
      </c>
      <c r="L112">
        <v>11</v>
      </c>
      <c r="M112">
        <v>1</v>
      </c>
      <c r="N112">
        <v>41.66</v>
      </c>
      <c r="O112">
        <v>25036.12</v>
      </c>
      <c r="P112">
        <v>201.26</v>
      </c>
      <c r="Q112">
        <v>1304.3800000000001</v>
      </c>
      <c r="R112">
        <v>128.21</v>
      </c>
      <c r="S112">
        <v>85.32</v>
      </c>
      <c r="T112">
        <v>10985.45</v>
      </c>
      <c r="U112">
        <v>0.67</v>
      </c>
      <c r="V112">
        <v>0.73</v>
      </c>
      <c r="W112">
        <v>4.05</v>
      </c>
      <c r="X112">
        <v>0.64</v>
      </c>
      <c r="Y112">
        <v>2</v>
      </c>
      <c r="Z112">
        <v>10</v>
      </c>
    </row>
    <row r="113" spans="1:26" x14ac:dyDescent="0.25">
      <c r="A113">
        <v>11</v>
      </c>
      <c r="B113">
        <v>95</v>
      </c>
      <c r="C113" t="s">
        <v>34</v>
      </c>
      <c r="D113">
        <v>4.5198999999999998</v>
      </c>
      <c r="E113">
        <v>22.12</v>
      </c>
      <c r="F113">
        <v>19.100000000000001</v>
      </c>
      <c r="G113">
        <v>76.39</v>
      </c>
      <c r="H113">
        <v>1.05</v>
      </c>
      <c r="I113">
        <v>15</v>
      </c>
      <c r="J113">
        <v>202.67</v>
      </c>
      <c r="K113">
        <v>53.44</v>
      </c>
      <c r="L113">
        <v>12</v>
      </c>
      <c r="M113">
        <v>0</v>
      </c>
      <c r="N113">
        <v>42.24</v>
      </c>
      <c r="O113">
        <v>25230.25</v>
      </c>
      <c r="P113">
        <v>202.79</v>
      </c>
      <c r="Q113">
        <v>1304.3800000000001</v>
      </c>
      <c r="R113">
        <v>128.15</v>
      </c>
      <c r="S113">
        <v>85.32</v>
      </c>
      <c r="T113">
        <v>10955.27</v>
      </c>
      <c r="U113">
        <v>0.67</v>
      </c>
      <c r="V113">
        <v>0.73</v>
      </c>
      <c r="W113">
        <v>4.05</v>
      </c>
      <c r="X113">
        <v>0.64</v>
      </c>
      <c r="Y113">
        <v>2</v>
      </c>
      <c r="Z113">
        <v>10</v>
      </c>
    </row>
    <row r="114" spans="1:26" x14ac:dyDescent="0.25">
      <c r="A114">
        <v>0</v>
      </c>
      <c r="B114">
        <v>55</v>
      </c>
      <c r="C114" t="s">
        <v>34</v>
      </c>
      <c r="D114">
        <v>2.8431999999999999</v>
      </c>
      <c r="E114">
        <v>35.17</v>
      </c>
      <c r="F114">
        <v>28.24</v>
      </c>
      <c r="G114">
        <v>8.35</v>
      </c>
      <c r="H114">
        <v>0.15</v>
      </c>
      <c r="I114">
        <v>203</v>
      </c>
      <c r="J114">
        <v>116.05</v>
      </c>
      <c r="K114">
        <v>43.4</v>
      </c>
      <c r="L114">
        <v>1</v>
      </c>
      <c r="M114">
        <v>201</v>
      </c>
      <c r="N114">
        <v>16.649999999999999</v>
      </c>
      <c r="O114">
        <v>14546.17</v>
      </c>
      <c r="P114">
        <v>276.87</v>
      </c>
      <c r="Q114">
        <v>1304.99</v>
      </c>
      <c r="R114">
        <v>438.92</v>
      </c>
      <c r="S114">
        <v>85.32</v>
      </c>
      <c r="T114">
        <v>165398.48000000001</v>
      </c>
      <c r="U114">
        <v>0.19</v>
      </c>
      <c r="V114">
        <v>0.5</v>
      </c>
      <c r="W114">
        <v>4.34</v>
      </c>
      <c r="X114">
        <v>9.77</v>
      </c>
      <c r="Y114">
        <v>2</v>
      </c>
      <c r="Z114">
        <v>10</v>
      </c>
    </row>
    <row r="115" spans="1:26" x14ac:dyDescent="0.25">
      <c r="A115">
        <v>1</v>
      </c>
      <c r="B115">
        <v>55</v>
      </c>
      <c r="C115" t="s">
        <v>34</v>
      </c>
      <c r="D115">
        <v>3.8791000000000002</v>
      </c>
      <c r="E115">
        <v>25.78</v>
      </c>
      <c r="F115">
        <v>21.9</v>
      </c>
      <c r="G115">
        <v>17.52</v>
      </c>
      <c r="H115">
        <v>0.3</v>
      </c>
      <c r="I115">
        <v>75</v>
      </c>
      <c r="J115">
        <v>117.34</v>
      </c>
      <c r="K115">
        <v>43.4</v>
      </c>
      <c r="L115">
        <v>2</v>
      </c>
      <c r="M115">
        <v>73</v>
      </c>
      <c r="N115">
        <v>16.940000000000001</v>
      </c>
      <c r="O115">
        <v>14705.49</v>
      </c>
      <c r="P115">
        <v>204.35</v>
      </c>
      <c r="Q115">
        <v>1304.58</v>
      </c>
      <c r="R115">
        <v>223.71</v>
      </c>
      <c r="S115">
        <v>85.32</v>
      </c>
      <c r="T115">
        <v>58435.31</v>
      </c>
      <c r="U115">
        <v>0.38</v>
      </c>
      <c r="V115">
        <v>0.64</v>
      </c>
      <c r="W115">
        <v>4.13</v>
      </c>
      <c r="X115">
        <v>3.45</v>
      </c>
      <c r="Y115">
        <v>2</v>
      </c>
      <c r="Z115">
        <v>10</v>
      </c>
    </row>
    <row r="116" spans="1:26" x14ac:dyDescent="0.25">
      <c r="A116">
        <v>2</v>
      </c>
      <c r="B116">
        <v>55</v>
      </c>
      <c r="C116" t="s">
        <v>34</v>
      </c>
      <c r="D116">
        <v>4.2286000000000001</v>
      </c>
      <c r="E116">
        <v>23.65</v>
      </c>
      <c r="F116">
        <v>20.49</v>
      </c>
      <c r="G116">
        <v>27.32</v>
      </c>
      <c r="H116">
        <v>0.45</v>
      </c>
      <c r="I116">
        <v>45</v>
      </c>
      <c r="J116">
        <v>118.63</v>
      </c>
      <c r="K116">
        <v>43.4</v>
      </c>
      <c r="L116">
        <v>3</v>
      </c>
      <c r="M116">
        <v>43</v>
      </c>
      <c r="N116">
        <v>17.23</v>
      </c>
      <c r="O116">
        <v>14865.24</v>
      </c>
      <c r="P116">
        <v>180.48</v>
      </c>
      <c r="Q116">
        <v>1304.28</v>
      </c>
      <c r="R116">
        <v>176.31</v>
      </c>
      <c r="S116">
        <v>85.32</v>
      </c>
      <c r="T116">
        <v>34885.870000000003</v>
      </c>
      <c r="U116">
        <v>0.48</v>
      </c>
      <c r="V116">
        <v>0.68</v>
      </c>
      <c r="W116">
        <v>4.07</v>
      </c>
      <c r="X116">
        <v>2.04</v>
      </c>
      <c r="Y116">
        <v>2</v>
      </c>
      <c r="Z116">
        <v>10</v>
      </c>
    </row>
    <row r="117" spans="1:26" x14ac:dyDescent="0.25">
      <c r="A117">
        <v>3</v>
      </c>
      <c r="B117">
        <v>55</v>
      </c>
      <c r="C117" t="s">
        <v>34</v>
      </c>
      <c r="D117">
        <v>4.4100999999999999</v>
      </c>
      <c r="E117">
        <v>22.68</v>
      </c>
      <c r="F117">
        <v>19.850000000000001</v>
      </c>
      <c r="G117">
        <v>38.42</v>
      </c>
      <c r="H117">
        <v>0.59</v>
      </c>
      <c r="I117">
        <v>31</v>
      </c>
      <c r="J117">
        <v>119.93</v>
      </c>
      <c r="K117">
        <v>43.4</v>
      </c>
      <c r="L117">
        <v>4</v>
      </c>
      <c r="M117">
        <v>29</v>
      </c>
      <c r="N117">
        <v>17.53</v>
      </c>
      <c r="O117">
        <v>15025.44</v>
      </c>
      <c r="P117">
        <v>162.59</v>
      </c>
      <c r="Q117">
        <v>1304.3900000000001</v>
      </c>
      <c r="R117">
        <v>154.13999999999999</v>
      </c>
      <c r="S117">
        <v>85.32</v>
      </c>
      <c r="T117">
        <v>23868.79</v>
      </c>
      <c r="U117">
        <v>0.55000000000000004</v>
      </c>
      <c r="V117">
        <v>0.71</v>
      </c>
      <c r="W117">
        <v>4.0599999999999996</v>
      </c>
      <c r="X117">
        <v>1.39</v>
      </c>
      <c r="Y117">
        <v>2</v>
      </c>
      <c r="Z117">
        <v>10</v>
      </c>
    </row>
    <row r="118" spans="1:26" x14ac:dyDescent="0.25">
      <c r="A118">
        <v>4</v>
      </c>
      <c r="B118">
        <v>55</v>
      </c>
      <c r="C118" t="s">
        <v>34</v>
      </c>
      <c r="D118">
        <v>4.4901</v>
      </c>
      <c r="E118">
        <v>22.27</v>
      </c>
      <c r="F118">
        <v>19.59</v>
      </c>
      <c r="G118">
        <v>47.02</v>
      </c>
      <c r="H118">
        <v>0.73</v>
      </c>
      <c r="I118">
        <v>25</v>
      </c>
      <c r="J118">
        <v>121.23</v>
      </c>
      <c r="K118">
        <v>43.4</v>
      </c>
      <c r="L118">
        <v>5</v>
      </c>
      <c r="M118">
        <v>1</v>
      </c>
      <c r="N118">
        <v>17.829999999999998</v>
      </c>
      <c r="O118">
        <v>15186.08</v>
      </c>
      <c r="P118">
        <v>153.99</v>
      </c>
      <c r="Q118">
        <v>1304.75</v>
      </c>
      <c r="R118">
        <v>144.30000000000001</v>
      </c>
      <c r="S118">
        <v>85.32</v>
      </c>
      <c r="T118">
        <v>18980.14</v>
      </c>
      <c r="U118">
        <v>0.59</v>
      </c>
      <c r="V118">
        <v>0.72</v>
      </c>
      <c r="W118">
        <v>4.08</v>
      </c>
      <c r="X118">
        <v>1.1299999999999999</v>
      </c>
      <c r="Y118">
        <v>2</v>
      </c>
      <c r="Z118">
        <v>10</v>
      </c>
    </row>
    <row r="119" spans="1:26" x14ac:dyDescent="0.25">
      <c r="A119">
        <v>5</v>
      </c>
      <c r="B119">
        <v>55</v>
      </c>
      <c r="C119" t="s">
        <v>34</v>
      </c>
      <c r="D119">
        <v>4.49</v>
      </c>
      <c r="E119">
        <v>22.27</v>
      </c>
      <c r="F119">
        <v>19.59</v>
      </c>
      <c r="G119">
        <v>47.02</v>
      </c>
      <c r="H119">
        <v>0.86</v>
      </c>
      <c r="I119">
        <v>25</v>
      </c>
      <c r="J119">
        <v>122.54</v>
      </c>
      <c r="K119">
        <v>43.4</v>
      </c>
      <c r="L119">
        <v>6</v>
      </c>
      <c r="M119">
        <v>0</v>
      </c>
      <c r="N119">
        <v>18.14</v>
      </c>
      <c r="O119">
        <v>15347.16</v>
      </c>
      <c r="P119">
        <v>155.5</v>
      </c>
      <c r="Q119">
        <v>1304.75</v>
      </c>
      <c r="R119">
        <v>144.28</v>
      </c>
      <c r="S119">
        <v>85.32</v>
      </c>
      <c r="T119">
        <v>18967.22</v>
      </c>
      <c r="U119">
        <v>0.59</v>
      </c>
      <c r="V119">
        <v>0.72</v>
      </c>
      <c r="W119">
        <v>4.08</v>
      </c>
      <c r="X119">
        <v>1.1299999999999999</v>
      </c>
      <c r="Y119">
        <v>2</v>
      </c>
      <c r="Z11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24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INDEX(resultados!$A$2:$ZZ$119, 1, MATCH($B$1, resultados!$A$1:$ZZ$1, 0))</f>
        <v>#N/A</v>
      </c>
      <c r="B7" t="e">
        <f>INDEX(resultados!$A$2:$ZZ$119, 1, MATCH($B$2, resultados!$A$1:$ZZ$1, 0))</f>
        <v>#N/A</v>
      </c>
      <c r="C7" t="e">
        <f>INDEX(resultados!$A$2:$ZZ$119, 1, MATCH($B$3, resultados!$A$1:$ZZ$1, 0))</f>
        <v>#N/A</v>
      </c>
    </row>
    <row r="8" spans="1:3" x14ac:dyDescent="0.25">
      <c r="A8" t="e">
        <f>INDEX(resultados!$A$2:$ZZ$119, 2, MATCH($B$1, resultados!$A$1:$ZZ$1, 0))</f>
        <v>#N/A</v>
      </c>
      <c r="B8" t="e">
        <f>INDEX(resultados!$A$2:$ZZ$119, 2, MATCH($B$2, resultados!$A$1:$ZZ$1, 0))</f>
        <v>#N/A</v>
      </c>
      <c r="C8" t="e">
        <f>INDEX(resultados!$A$2:$ZZ$119, 2, MATCH($B$3, resultados!$A$1:$ZZ$1, 0))</f>
        <v>#N/A</v>
      </c>
    </row>
    <row r="9" spans="1:3" x14ac:dyDescent="0.25">
      <c r="A9" t="e">
        <f>INDEX(resultados!$A$2:$ZZ$119, 3, MATCH($B$1, resultados!$A$1:$ZZ$1, 0))</f>
        <v>#N/A</v>
      </c>
      <c r="B9" t="e">
        <f>INDEX(resultados!$A$2:$ZZ$119, 3, MATCH($B$2, resultados!$A$1:$ZZ$1, 0))</f>
        <v>#N/A</v>
      </c>
      <c r="C9" t="e">
        <f>INDEX(resultados!$A$2:$ZZ$119, 3, MATCH($B$3, resultados!$A$1:$ZZ$1, 0))</f>
        <v>#N/A</v>
      </c>
    </row>
    <row r="10" spans="1:3" x14ac:dyDescent="0.25">
      <c r="A10" t="e">
        <f>INDEX(resultados!$A$2:$ZZ$119, 4, MATCH($B$1, resultados!$A$1:$ZZ$1, 0))</f>
        <v>#N/A</v>
      </c>
      <c r="B10" t="e">
        <f>INDEX(resultados!$A$2:$ZZ$119, 4, MATCH($B$2, resultados!$A$1:$ZZ$1, 0))</f>
        <v>#N/A</v>
      </c>
      <c r="C10" t="e">
        <f>INDEX(resultados!$A$2:$ZZ$119, 4, MATCH($B$3, resultados!$A$1:$ZZ$1, 0))</f>
        <v>#N/A</v>
      </c>
    </row>
    <row r="11" spans="1:3" x14ac:dyDescent="0.25">
      <c r="A11" t="e">
        <f>INDEX(resultados!$A$2:$ZZ$119, 5, MATCH($B$1, resultados!$A$1:$ZZ$1, 0))</f>
        <v>#N/A</v>
      </c>
      <c r="B11" t="e">
        <f>INDEX(resultados!$A$2:$ZZ$119, 5, MATCH($B$2, resultados!$A$1:$ZZ$1, 0))</f>
        <v>#N/A</v>
      </c>
      <c r="C11" t="e">
        <f>INDEX(resultados!$A$2:$ZZ$119, 5, MATCH($B$3, resultados!$A$1:$ZZ$1, 0))</f>
        <v>#N/A</v>
      </c>
    </row>
    <row r="12" spans="1:3" x14ac:dyDescent="0.25">
      <c r="A12" t="e">
        <f>INDEX(resultados!$A$2:$ZZ$119, 6, MATCH($B$1, resultados!$A$1:$ZZ$1, 0))</f>
        <v>#N/A</v>
      </c>
      <c r="B12" t="e">
        <f>INDEX(resultados!$A$2:$ZZ$119, 6, MATCH($B$2, resultados!$A$1:$ZZ$1, 0))</f>
        <v>#N/A</v>
      </c>
      <c r="C12" t="e">
        <f>INDEX(resultados!$A$2:$ZZ$119, 6, MATCH($B$3, resultados!$A$1:$ZZ$1, 0))</f>
        <v>#N/A</v>
      </c>
    </row>
    <row r="13" spans="1:3" x14ac:dyDescent="0.25">
      <c r="A13" t="e">
        <f>INDEX(resultados!$A$2:$ZZ$119, 7, MATCH($B$1, resultados!$A$1:$ZZ$1, 0))</f>
        <v>#N/A</v>
      </c>
      <c r="B13" t="e">
        <f>INDEX(resultados!$A$2:$ZZ$119, 7, MATCH($B$2, resultados!$A$1:$ZZ$1, 0))</f>
        <v>#N/A</v>
      </c>
      <c r="C13" t="e">
        <f>INDEX(resultados!$A$2:$ZZ$119, 7, MATCH($B$3, resultados!$A$1:$ZZ$1, 0))</f>
        <v>#N/A</v>
      </c>
    </row>
    <row r="14" spans="1:3" x14ac:dyDescent="0.25">
      <c r="A14" t="e">
        <f>INDEX(resultados!$A$2:$ZZ$119, 8, MATCH($B$1, resultados!$A$1:$ZZ$1, 0))</f>
        <v>#N/A</v>
      </c>
      <c r="B14" t="e">
        <f>INDEX(resultados!$A$2:$ZZ$119, 8, MATCH($B$2, resultados!$A$1:$ZZ$1, 0))</f>
        <v>#N/A</v>
      </c>
      <c r="C14" t="e">
        <f>INDEX(resultados!$A$2:$ZZ$119, 8, MATCH($B$3, resultados!$A$1:$ZZ$1, 0))</f>
        <v>#N/A</v>
      </c>
    </row>
    <row r="15" spans="1:3" x14ac:dyDescent="0.25">
      <c r="A15" t="e">
        <f>INDEX(resultados!$A$2:$ZZ$119, 9, MATCH($B$1, resultados!$A$1:$ZZ$1, 0))</f>
        <v>#N/A</v>
      </c>
      <c r="B15" t="e">
        <f>INDEX(resultados!$A$2:$ZZ$119, 9, MATCH($B$2, resultados!$A$1:$ZZ$1, 0))</f>
        <v>#N/A</v>
      </c>
      <c r="C15" t="e">
        <f>INDEX(resultados!$A$2:$ZZ$119, 9, MATCH($B$3, resultados!$A$1:$ZZ$1, 0))</f>
        <v>#N/A</v>
      </c>
    </row>
    <row r="16" spans="1:3" x14ac:dyDescent="0.25">
      <c r="A16" t="e">
        <f>INDEX(resultados!$A$2:$ZZ$119, 10, MATCH($B$1, resultados!$A$1:$ZZ$1, 0))</f>
        <v>#N/A</v>
      </c>
      <c r="B16" t="e">
        <f>INDEX(resultados!$A$2:$ZZ$119, 10, MATCH($B$2, resultados!$A$1:$ZZ$1, 0))</f>
        <v>#N/A</v>
      </c>
      <c r="C16" t="e">
        <f>INDEX(resultados!$A$2:$ZZ$119, 10, MATCH($B$3, resultados!$A$1:$ZZ$1, 0))</f>
        <v>#N/A</v>
      </c>
    </row>
    <row r="17" spans="1:3" x14ac:dyDescent="0.25">
      <c r="A17" t="e">
        <f>INDEX(resultados!$A$2:$ZZ$119, 11, MATCH($B$1, resultados!$A$1:$ZZ$1, 0))</f>
        <v>#N/A</v>
      </c>
      <c r="B17" t="e">
        <f>INDEX(resultados!$A$2:$ZZ$119, 11, MATCH($B$2, resultados!$A$1:$ZZ$1, 0))</f>
        <v>#N/A</v>
      </c>
      <c r="C17" t="e">
        <f>INDEX(resultados!$A$2:$ZZ$119, 11, MATCH($B$3, resultados!$A$1:$ZZ$1, 0))</f>
        <v>#N/A</v>
      </c>
    </row>
    <row r="18" spans="1:3" x14ac:dyDescent="0.25">
      <c r="A18" t="e">
        <f>INDEX(resultados!$A$2:$ZZ$119, 12, MATCH($B$1, resultados!$A$1:$ZZ$1, 0))</f>
        <v>#N/A</v>
      </c>
      <c r="B18" t="e">
        <f>INDEX(resultados!$A$2:$ZZ$119, 12, MATCH($B$2, resultados!$A$1:$ZZ$1, 0))</f>
        <v>#N/A</v>
      </c>
      <c r="C18" t="e">
        <f>INDEX(resultados!$A$2:$ZZ$119, 12, MATCH($B$3, resultados!$A$1:$ZZ$1, 0))</f>
        <v>#N/A</v>
      </c>
    </row>
    <row r="19" spans="1:3" x14ac:dyDescent="0.25">
      <c r="A19" t="e">
        <f>INDEX(resultados!$A$2:$ZZ$119, 13, MATCH($B$1, resultados!$A$1:$ZZ$1, 0))</f>
        <v>#N/A</v>
      </c>
      <c r="B19" t="e">
        <f>INDEX(resultados!$A$2:$ZZ$119, 13, MATCH($B$2, resultados!$A$1:$ZZ$1, 0))</f>
        <v>#N/A</v>
      </c>
      <c r="C19" t="e">
        <f>INDEX(resultados!$A$2:$ZZ$119, 13, MATCH($B$3, resultados!$A$1:$ZZ$1, 0))</f>
        <v>#N/A</v>
      </c>
    </row>
    <row r="20" spans="1:3" x14ac:dyDescent="0.25">
      <c r="A20" t="e">
        <f>INDEX(resultados!$A$2:$ZZ$119, 14, MATCH($B$1, resultados!$A$1:$ZZ$1, 0))</f>
        <v>#N/A</v>
      </c>
      <c r="B20" t="e">
        <f>INDEX(resultados!$A$2:$ZZ$119, 14, MATCH($B$2, resultados!$A$1:$ZZ$1, 0))</f>
        <v>#N/A</v>
      </c>
      <c r="C20" t="e">
        <f>INDEX(resultados!$A$2:$ZZ$119, 14, MATCH($B$3, resultados!$A$1:$ZZ$1, 0))</f>
        <v>#N/A</v>
      </c>
    </row>
    <row r="21" spans="1:3" x14ac:dyDescent="0.25">
      <c r="A21" t="e">
        <f>INDEX(resultados!$A$2:$ZZ$119, 15, MATCH($B$1, resultados!$A$1:$ZZ$1, 0))</f>
        <v>#N/A</v>
      </c>
      <c r="B21" t="e">
        <f>INDEX(resultados!$A$2:$ZZ$119, 15, MATCH($B$2, resultados!$A$1:$ZZ$1, 0))</f>
        <v>#N/A</v>
      </c>
      <c r="C21" t="e">
        <f>INDEX(resultados!$A$2:$ZZ$119, 15, MATCH($B$3, resultados!$A$1:$ZZ$1, 0))</f>
        <v>#N/A</v>
      </c>
    </row>
    <row r="22" spans="1:3" x14ac:dyDescent="0.25">
      <c r="A22" t="e">
        <f>INDEX(resultados!$A$2:$ZZ$119, 16, MATCH($B$1, resultados!$A$1:$ZZ$1, 0))</f>
        <v>#N/A</v>
      </c>
      <c r="B22" t="e">
        <f>INDEX(resultados!$A$2:$ZZ$119, 16, MATCH($B$2, resultados!$A$1:$ZZ$1, 0))</f>
        <v>#N/A</v>
      </c>
      <c r="C22" t="e">
        <f>INDEX(resultados!$A$2:$ZZ$119, 16, MATCH($B$3, resultados!$A$1:$ZZ$1, 0))</f>
        <v>#N/A</v>
      </c>
    </row>
    <row r="23" spans="1:3" x14ac:dyDescent="0.25">
      <c r="A23" t="e">
        <f>INDEX(resultados!$A$2:$ZZ$119, 17, MATCH($B$1, resultados!$A$1:$ZZ$1, 0))</f>
        <v>#N/A</v>
      </c>
      <c r="B23" t="e">
        <f>INDEX(resultados!$A$2:$ZZ$119, 17, MATCH($B$2, resultados!$A$1:$ZZ$1, 0))</f>
        <v>#N/A</v>
      </c>
      <c r="C23" t="e">
        <f>INDEX(resultados!$A$2:$ZZ$119, 17, MATCH($B$3, resultados!$A$1:$ZZ$1, 0))</f>
        <v>#N/A</v>
      </c>
    </row>
    <row r="24" spans="1:3" x14ac:dyDescent="0.25">
      <c r="A24" t="e">
        <f>INDEX(resultados!$A$2:$ZZ$119, 18, MATCH($B$1, resultados!$A$1:$ZZ$1, 0))</f>
        <v>#N/A</v>
      </c>
      <c r="B24" t="e">
        <f>INDEX(resultados!$A$2:$ZZ$119, 18, MATCH($B$2, resultados!$A$1:$ZZ$1, 0))</f>
        <v>#N/A</v>
      </c>
      <c r="C24" t="e">
        <f>INDEX(resultados!$A$2:$ZZ$119, 18, MATCH($B$3, resultados!$A$1:$ZZ$1, 0))</f>
        <v>#N/A</v>
      </c>
    </row>
    <row r="25" spans="1:3" x14ac:dyDescent="0.25">
      <c r="A25" t="e">
        <f>INDEX(resultados!$A$2:$ZZ$119, 19, MATCH($B$1, resultados!$A$1:$ZZ$1, 0))</f>
        <v>#N/A</v>
      </c>
      <c r="B25" t="e">
        <f>INDEX(resultados!$A$2:$ZZ$119, 19, MATCH($B$2, resultados!$A$1:$ZZ$1, 0))</f>
        <v>#N/A</v>
      </c>
      <c r="C25" t="e">
        <f>INDEX(resultados!$A$2:$ZZ$119, 19, MATCH($B$3, resultados!$A$1:$ZZ$1, 0))</f>
        <v>#N/A</v>
      </c>
    </row>
    <row r="26" spans="1:3" x14ac:dyDescent="0.25">
      <c r="A26" t="e">
        <f>INDEX(resultados!$A$2:$ZZ$119, 20, MATCH($B$1, resultados!$A$1:$ZZ$1, 0))</f>
        <v>#N/A</v>
      </c>
      <c r="B26" t="e">
        <f>INDEX(resultados!$A$2:$ZZ$119, 20, MATCH($B$2, resultados!$A$1:$ZZ$1, 0))</f>
        <v>#N/A</v>
      </c>
      <c r="C26" t="e">
        <f>INDEX(resultados!$A$2:$ZZ$119, 20, MATCH($B$3, resultados!$A$1:$ZZ$1, 0))</f>
        <v>#N/A</v>
      </c>
    </row>
    <row r="27" spans="1:3" x14ac:dyDescent="0.25">
      <c r="A27" t="e">
        <f>INDEX(resultados!$A$2:$ZZ$119, 21, MATCH($B$1, resultados!$A$1:$ZZ$1, 0))</f>
        <v>#N/A</v>
      </c>
      <c r="B27" t="e">
        <f>INDEX(resultados!$A$2:$ZZ$119, 21, MATCH($B$2, resultados!$A$1:$ZZ$1, 0))</f>
        <v>#N/A</v>
      </c>
      <c r="C27" t="e">
        <f>INDEX(resultados!$A$2:$ZZ$119, 21, MATCH($B$3, resultados!$A$1:$ZZ$1, 0))</f>
        <v>#N/A</v>
      </c>
    </row>
    <row r="28" spans="1:3" x14ac:dyDescent="0.25">
      <c r="A28" t="e">
        <f>INDEX(resultados!$A$2:$ZZ$119, 22, MATCH($B$1, resultados!$A$1:$ZZ$1, 0))</f>
        <v>#N/A</v>
      </c>
      <c r="B28" t="e">
        <f>INDEX(resultados!$A$2:$ZZ$119, 22, MATCH($B$2, resultados!$A$1:$ZZ$1, 0))</f>
        <v>#N/A</v>
      </c>
      <c r="C28" t="e">
        <f>INDEX(resultados!$A$2:$ZZ$119, 22, MATCH($B$3, resultados!$A$1:$ZZ$1, 0))</f>
        <v>#N/A</v>
      </c>
    </row>
    <row r="29" spans="1:3" x14ac:dyDescent="0.25">
      <c r="A29" t="e">
        <f>INDEX(resultados!$A$2:$ZZ$119, 23, MATCH($B$1, resultados!$A$1:$ZZ$1, 0))</f>
        <v>#N/A</v>
      </c>
      <c r="B29" t="e">
        <f>INDEX(resultados!$A$2:$ZZ$119, 23, MATCH($B$2, resultados!$A$1:$ZZ$1, 0))</f>
        <v>#N/A</v>
      </c>
      <c r="C29" t="e">
        <f>INDEX(resultados!$A$2:$ZZ$119, 23, MATCH($B$3, resultados!$A$1:$ZZ$1, 0))</f>
        <v>#N/A</v>
      </c>
    </row>
    <row r="30" spans="1:3" x14ac:dyDescent="0.25">
      <c r="A30" t="e">
        <f>INDEX(resultados!$A$2:$ZZ$119, 24, MATCH($B$1, resultados!$A$1:$ZZ$1, 0))</f>
        <v>#N/A</v>
      </c>
      <c r="B30" t="e">
        <f>INDEX(resultados!$A$2:$ZZ$119, 24, MATCH($B$2, resultados!$A$1:$ZZ$1, 0))</f>
        <v>#N/A</v>
      </c>
      <c r="C30" t="e">
        <f>INDEX(resultados!$A$2:$ZZ$119, 24, MATCH($B$3, resultados!$A$1:$ZZ$1, 0))</f>
        <v>#N/A</v>
      </c>
    </row>
    <row r="31" spans="1:3" x14ac:dyDescent="0.25">
      <c r="A31" t="e">
        <f>INDEX(resultados!$A$2:$ZZ$119, 25, MATCH($B$1, resultados!$A$1:$ZZ$1, 0))</f>
        <v>#N/A</v>
      </c>
      <c r="B31" t="e">
        <f>INDEX(resultados!$A$2:$ZZ$119, 25, MATCH($B$2, resultados!$A$1:$ZZ$1, 0))</f>
        <v>#N/A</v>
      </c>
      <c r="C31" t="e">
        <f>INDEX(resultados!$A$2:$ZZ$119, 25, MATCH($B$3, resultados!$A$1:$ZZ$1, 0))</f>
        <v>#N/A</v>
      </c>
    </row>
    <row r="32" spans="1:3" x14ac:dyDescent="0.25">
      <c r="A32" t="e">
        <f>INDEX(resultados!$A$2:$ZZ$119, 26, MATCH($B$1, resultados!$A$1:$ZZ$1, 0))</f>
        <v>#N/A</v>
      </c>
      <c r="B32" t="e">
        <f>INDEX(resultados!$A$2:$ZZ$119, 26, MATCH($B$2, resultados!$A$1:$ZZ$1, 0))</f>
        <v>#N/A</v>
      </c>
      <c r="C32" t="e">
        <f>INDEX(resultados!$A$2:$ZZ$119, 26, MATCH($B$3, resultados!$A$1:$ZZ$1, 0))</f>
        <v>#N/A</v>
      </c>
    </row>
    <row r="33" spans="1:3" x14ac:dyDescent="0.25">
      <c r="A33" t="e">
        <f>INDEX(resultados!$A$2:$ZZ$119, 27, MATCH($B$1, resultados!$A$1:$ZZ$1, 0))</f>
        <v>#N/A</v>
      </c>
      <c r="B33" t="e">
        <f>INDEX(resultados!$A$2:$ZZ$119, 27, MATCH($B$2, resultados!$A$1:$ZZ$1, 0))</f>
        <v>#N/A</v>
      </c>
      <c r="C33" t="e">
        <f>INDEX(resultados!$A$2:$ZZ$119, 27, MATCH($B$3, resultados!$A$1:$ZZ$1, 0))</f>
        <v>#N/A</v>
      </c>
    </row>
    <row r="34" spans="1:3" x14ac:dyDescent="0.25">
      <c r="A34" t="e">
        <f>INDEX(resultados!$A$2:$ZZ$119, 28, MATCH($B$1, resultados!$A$1:$ZZ$1, 0))</f>
        <v>#N/A</v>
      </c>
      <c r="B34" t="e">
        <f>INDEX(resultados!$A$2:$ZZ$119, 28, MATCH($B$2, resultados!$A$1:$ZZ$1, 0))</f>
        <v>#N/A</v>
      </c>
      <c r="C34" t="e">
        <f>INDEX(resultados!$A$2:$ZZ$119, 28, MATCH($B$3, resultados!$A$1:$ZZ$1, 0))</f>
        <v>#N/A</v>
      </c>
    </row>
    <row r="35" spans="1:3" x14ac:dyDescent="0.25">
      <c r="A35" t="e">
        <f>INDEX(resultados!$A$2:$ZZ$119, 29, MATCH($B$1, resultados!$A$1:$ZZ$1, 0))</f>
        <v>#N/A</v>
      </c>
      <c r="B35" t="e">
        <f>INDEX(resultados!$A$2:$ZZ$119, 29, MATCH($B$2, resultados!$A$1:$ZZ$1, 0))</f>
        <v>#N/A</v>
      </c>
      <c r="C35" t="e">
        <f>INDEX(resultados!$A$2:$ZZ$119, 29, MATCH($B$3, resultados!$A$1:$ZZ$1, 0))</f>
        <v>#N/A</v>
      </c>
    </row>
    <row r="36" spans="1:3" x14ac:dyDescent="0.25">
      <c r="A36" t="e">
        <f>INDEX(resultados!$A$2:$ZZ$119, 30, MATCH($B$1, resultados!$A$1:$ZZ$1, 0))</f>
        <v>#N/A</v>
      </c>
      <c r="B36" t="e">
        <f>INDEX(resultados!$A$2:$ZZ$119, 30, MATCH($B$2, resultados!$A$1:$ZZ$1, 0))</f>
        <v>#N/A</v>
      </c>
      <c r="C36" t="e">
        <f>INDEX(resultados!$A$2:$ZZ$119, 30, MATCH($B$3, resultados!$A$1:$ZZ$1, 0))</f>
        <v>#N/A</v>
      </c>
    </row>
    <row r="37" spans="1:3" x14ac:dyDescent="0.25">
      <c r="A37" t="e">
        <f>INDEX(resultados!$A$2:$ZZ$119, 31, MATCH($B$1, resultados!$A$1:$ZZ$1, 0))</f>
        <v>#N/A</v>
      </c>
      <c r="B37" t="e">
        <f>INDEX(resultados!$A$2:$ZZ$119, 31, MATCH($B$2, resultados!$A$1:$ZZ$1, 0))</f>
        <v>#N/A</v>
      </c>
      <c r="C37" t="e">
        <f>INDEX(resultados!$A$2:$ZZ$119, 31, MATCH($B$3, resultados!$A$1:$ZZ$1, 0))</f>
        <v>#N/A</v>
      </c>
    </row>
    <row r="38" spans="1:3" x14ac:dyDescent="0.25">
      <c r="A38" t="e">
        <f>INDEX(resultados!$A$2:$ZZ$119, 32, MATCH($B$1, resultados!$A$1:$ZZ$1, 0))</f>
        <v>#N/A</v>
      </c>
      <c r="B38" t="e">
        <f>INDEX(resultados!$A$2:$ZZ$119, 32, MATCH($B$2, resultados!$A$1:$ZZ$1, 0))</f>
        <v>#N/A</v>
      </c>
      <c r="C38" t="e">
        <f>INDEX(resultados!$A$2:$ZZ$119, 32, MATCH($B$3, resultados!$A$1:$ZZ$1, 0))</f>
        <v>#N/A</v>
      </c>
    </row>
    <row r="39" spans="1:3" x14ac:dyDescent="0.25">
      <c r="A39" t="e">
        <f>INDEX(resultados!$A$2:$ZZ$119, 33, MATCH($B$1, resultados!$A$1:$ZZ$1, 0))</f>
        <v>#N/A</v>
      </c>
      <c r="B39" t="e">
        <f>INDEX(resultados!$A$2:$ZZ$119, 33, MATCH($B$2, resultados!$A$1:$ZZ$1, 0))</f>
        <v>#N/A</v>
      </c>
      <c r="C39" t="e">
        <f>INDEX(resultados!$A$2:$ZZ$119, 33, MATCH($B$3, resultados!$A$1:$ZZ$1, 0))</f>
        <v>#N/A</v>
      </c>
    </row>
    <row r="40" spans="1:3" x14ac:dyDescent="0.25">
      <c r="A40" t="e">
        <f>INDEX(resultados!$A$2:$ZZ$119, 34, MATCH($B$1, resultados!$A$1:$ZZ$1, 0))</f>
        <v>#N/A</v>
      </c>
      <c r="B40" t="e">
        <f>INDEX(resultados!$A$2:$ZZ$119, 34, MATCH($B$2, resultados!$A$1:$ZZ$1, 0))</f>
        <v>#N/A</v>
      </c>
      <c r="C40" t="e">
        <f>INDEX(resultados!$A$2:$ZZ$119, 34, MATCH($B$3, resultados!$A$1:$ZZ$1, 0))</f>
        <v>#N/A</v>
      </c>
    </row>
    <row r="41" spans="1:3" x14ac:dyDescent="0.25">
      <c r="A41" t="e">
        <f>INDEX(resultados!$A$2:$ZZ$119, 35, MATCH($B$1, resultados!$A$1:$ZZ$1, 0))</f>
        <v>#N/A</v>
      </c>
      <c r="B41" t="e">
        <f>INDEX(resultados!$A$2:$ZZ$119, 35, MATCH($B$2, resultados!$A$1:$ZZ$1, 0))</f>
        <v>#N/A</v>
      </c>
      <c r="C41" t="e">
        <f>INDEX(resultados!$A$2:$ZZ$119, 35, MATCH($B$3, resultados!$A$1:$ZZ$1, 0))</f>
        <v>#N/A</v>
      </c>
    </row>
    <row r="42" spans="1:3" x14ac:dyDescent="0.25">
      <c r="A42" t="e">
        <f>INDEX(resultados!$A$2:$ZZ$119, 36, MATCH($B$1, resultados!$A$1:$ZZ$1, 0))</f>
        <v>#N/A</v>
      </c>
      <c r="B42" t="e">
        <f>INDEX(resultados!$A$2:$ZZ$119, 36, MATCH($B$2, resultados!$A$1:$ZZ$1, 0))</f>
        <v>#N/A</v>
      </c>
      <c r="C42" t="e">
        <f>INDEX(resultados!$A$2:$ZZ$119, 36, MATCH($B$3, resultados!$A$1:$ZZ$1, 0))</f>
        <v>#N/A</v>
      </c>
    </row>
    <row r="43" spans="1:3" x14ac:dyDescent="0.25">
      <c r="A43" t="e">
        <f>INDEX(resultados!$A$2:$ZZ$119, 37, MATCH($B$1, resultados!$A$1:$ZZ$1, 0))</f>
        <v>#N/A</v>
      </c>
      <c r="B43" t="e">
        <f>INDEX(resultados!$A$2:$ZZ$119, 37, MATCH($B$2, resultados!$A$1:$ZZ$1, 0))</f>
        <v>#N/A</v>
      </c>
      <c r="C43" t="e">
        <f>INDEX(resultados!$A$2:$ZZ$119, 37, MATCH($B$3, resultados!$A$1:$ZZ$1, 0))</f>
        <v>#N/A</v>
      </c>
    </row>
    <row r="44" spans="1:3" x14ac:dyDescent="0.25">
      <c r="A44" t="e">
        <f>INDEX(resultados!$A$2:$ZZ$119, 38, MATCH($B$1, resultados!$A$1:$ZZ$1, 0))</f>
        <v>#N/A</v>
      </c>
      <c r="B44" t="e">
        <f>INDEX(resultados!$A$2:$ZZ$119, 38, MATCH($B$2, resultados!$A$1:$ZZ$1, 0))</f>
        <v>#N/A</v>
      </c>
      <c r="C44" t="e">
        <f>INDEX(resultados!$A$2:$ZZ$119, 38, MATCH($B$3, resultados!$A$1:$ZZ$1, 0))</f>
        <v>#N/A</v>
      </c>
    </row>
    <row r="45" spans="1:3" x14ac:dyDescent="0.25">
      <c r="A45" t="e">
        <f>INDEX(resultados!$A$2:$ZZ$119, 39, MATCH($B$1, resultados!$A$1:$ZZ$1, 0))</f>
        <v>#N/A</v>
      </c>
      <c r="B45" t="e">
        <f>INDEX(resultados!$A$2:$ZZ$119, 39, MATCH($B$2, resultados!$A$1:$ZZ$1, 0))</f>
        <v>#N/A</v>
      </c>
      <c r="C45" t="e">
        <f>INDEX(resultados!$A$2:$ZZ$119, 39, MATCH($B$3, resultados!$A$1:$ZZ$1, 0))</f>
        <v>#N/A</v>
      </c>
    </row>
    <row r="46" spans="1:3" x14ac:dyDescent="0.25">
      <c r="A46" t="e">
        <f>INDEX(resultados!$A$2:$ZZ$119, 40, MATCH($B$1, resultados!$A$1:$ZZ$1, 0))</f>
        <v>#N/A</v>
      </c>
      <c r="B46" t="e">
        <f>INDEX(resultados!$A$2:$ZZ$119, 40, MATCH($B$2, resultados!$A$1:$ZZ$1, 0))</f>
        <v>#N/A</v>
      </c>
      <c r="C46" t="e">
        <f>INDEX(resultados!$A$2:$ZZ$119, 40, MATCH($B$3, resultados!$A$1:$ZZ$1, 0))</f>
        <v>#N/A</v>
      </c>
    </row>
    <row r="47" spans="1:3" x14ac:dyDescent="0.25">
      <c r="A47" t="e">
        <f>INDEX(resultados!$A$2:$ZZ$119, 41, MATCH($B$1, resultados!$A$1:$ZZ$1, 0))</f>
        <v>#N/A</v>
      </c>
      <c r="B47" t="e">
        <f>INDEX(resultados!$A$2:$ZZ$119, 41, MATCH($B$2, resultados!$A$1:$ZZ$1, 0))</f>
        <v>#N/A</v>
      </c>
      <c r="C47" t="e">
        <f>INDEX(resultados!$A$2:$ZZ$119, 41, MATCH($B$3, resultados!$A$1:$ZZ$1, 0))</f>
        <v>#N/A</v>
      </c>
    </row>
    <row r="48" spans="1:3" x14ac:dyDescent="0.25">
      <c r="A48" t="e">
        <f>INDEX(resultados!$A$2:$ZZ$119, 42, MATCH($B$1, resultados!$A$1:$ZZ$1, 0))</f>
        <v>#N/A</v>
      </c>
      <c r="B48" t="e">
        <f>INDEX(resultados!$A$2:$ZZ$119, 42, MATCH($B$2, resultados!$A$1:$ZZ$1, 0))</f>
        <v>#N/A</v>
      </c>
      <c r="C48" t="e">
        <f>INDEX(resultados!$A$2:$ZZ$119, 42, MATCH($B$3, resultados!$A$1:$ZZ$1, 0))</f>
        <v>#N/A</v>
      </c>
    </row>
    <row r="49" spans="1:3" x14ac:dyDescent="0.25">
      <c r="A49" t="e">
        <f>INDEX(resultados!$A$2:$ZZ$119, 43, MATCH($B$1, resultados!$A$1:$ZZ$1, 0))</f>
        <v>#N/A</v>
      </c>
      <c r="B49" t="e">
        <f>INDEX(resultados!$A$2:$ZZ$119, 43, MATCH($B$2, resultados!$A$1:$ZZ$1, 0))</f>
        <v>#N/A</v>
      </c>
      <c r="C49" t="e">
        <f>INDEX(resultados!$A$2:$ZZ$119, 43, MATCH($B$3, resultados!$A$1:$ZZ$1, 0))</f>
        <v>#N/A</v>
      </c>
    </row>
    <row r="50" spans="1:3" x14ac:dyDescent="0.25">
      <c r="A50" t="e">
        <f>INDEX(resultados!$A$2:$ZZ$119, 44, MATCH($B$1, resultados!$A$1:$ZZ$1, 0))</f>
        <v>#N/A</v>
      </c>
      <c r="B50" t="e">
        <f>INDEX(resultados!$A$2:$ZZ$119, 44, MATCH($B$2, resultados!$A$1:$ZZ$1, 0))</f>
        <v>#N/A</v>
      </c>
      <c r="C50" t="e">
        <f>INDEX(resultados!$A$2:$ZZ$119, 44, MATCH($B$3, resultados!$A$1:$ZZ$1, 0))</f>
        <v>#N/A</v>
      </c>
    </row>
    <row r="51" spans="1:3" x14ac:dyDescent="0.25">
      <c r="A51" t="e">
        <f>INDEX(resultados!$A$2:$ZZ$119, 45, MATCH($B$1, resultados!$A$1:$ZZ$1, 0))</f>
        <v>#N/A</v>
      </c>
      <c r="B51" t="e">
        <f>INDEX(resultados!$A$2:$ZZ$119, 45, MATCH($B$2, resultados!$A$1:$ZZ$1, 0))</f>
        <v>#N/A</v>
      </c>
      <c r="C51" t="e">
        <f>INDEX(resultados!$A$2:$ZZ$119, 45, MATCH($B$3, resultados!$A$1:$ZZ$1, 0))</f>
        <v>#N/A</v>
      </c>
    </row>
    <row r="52" spans="1:3" x14ac:dyDescent="0.25">
      <c r="A52" t="e">
        <f>INDEX(resultados!$A$2:$ZZ$119, 46, MATCH($B$1, resultados!$A$1:$ZZ$1, 0))</f>
        <v>#N/A</v>
      </c>
      <c r="B52" t="e">
        <f>INDEX(resultados!$A$2:$ZZ$119, 46, MATCH($B$2, resultados!$A$1:$ZZ$1, 0))</f>
        <v>#N/A</v>
      </c>
      <c r="C52" t="e">
        <f>INDEX(resultados!$A$2:$ZZ$119, 46, MATCH($B$3, resultados!$A$1:$ZZ$1, 0))</f>
        <v>#N/A</v>
      </c>
    </row>
    <row r="53" spans="1:3" x14ac:dyDescent="0.25">
      <c r="A53" t="e">
        <f>INDEX(resultados!$A$2:$ZZ$119, 47, MATCH($B$1, resultados!$A$1:$ZZ$1, 0))</f>
        <v>#N/A</v>
      </c>
      <c r="B53" t="e">
        <f>INDEX(resultados!$A$2:$ZZ$119, 47, MATCH($B$2, resultados!$A$1:$ZZ$1, 0))</f>
        <v>#N/A</v>
      </c>
      <c r="C53" t="e">
        <f>INDEX(resultados!$A$2:$ZZ$119, 47, MATCH($B$3, resultados!$A$1:$ZZ$1, 0))</f>
        <v>#N/A</v>
      </c>
    </row>
    <row r="54" spans="1:3" x14ac:dyDescent="0.25">
      <c r="A54" t="e">
        <f>INDEX(resultados!$A$2:$ZZ$119, 48, MATCH($B$1, resultados!$A$1:$ZZ$1, 0))</f>
        <v>#N/A</v>
      </c>
      <c r="B54" t="e">
        <f>INDEX(resultados!$A$2:$ZZ$119, 48, MATCH($B$2, resultados!$A$1:$ZZ$1, 0))</f>
        <v>#N/A</v>
      </c>
      <c r="C54" t="e">
        <f>INDEX(resultados!$A$2:$ZZ$119, 48, MATCH($B$3, resultados!$A$1:$ZZ$1, 0))</f>
        <v>#N/A</v>
      </c>
    </row>
    <row r="55" spans="1:3" x14ac:dyDescent="0.25">
      <c r="A55" t="e">
        <f>INDEX(resultados!$A$2:$ZZ$119, 49, MATCH($B$1, resultados!$A$1:$ZZ$1, 0))</f>
        <v>#N/A</v>
      </c>
      <c r="B55" t="e">
        <f>INDEX(resultados!$A$2:$ZZ$119, 49, MATCH($B$2, resultados!$A$1:$ZZ$1, 0))</f>
        <v>#N/A</v>
      </c>
      <c r="C55" t="e">
        <f>INDEX(resultados!$A$2:$ZZ$119, 49, MATCH($B$3, resultados!$A$1:$ZZ$1, 0))</f>
        <v>#N/A</v>
      </c>
    </row>
    <row r="56" spans="1:3" x14ac:dyDescent="0.25">
      <c r="A56" t="e">
        <f>INDEX(resultados!$A$2:$ZZ$119, 50, MATCH($B$1, resultados!$A$1:$ZZ$1, 0))</f>
        <v>#N/A</v>
      </c>
      <c r="B56" t="e">
        <f>INDEX(resultados!$A$2:$ZZ$119, 50, MATCH($B$2, resultados!$A$1:$ZZ$1, 0))</f>
        <v>#N/A</v>
      </c>
      <c r="C56" t="e">
        <f>INDEX(resultados!$A$2:$ZZ$119, 50, MATCH($B$3, resultados!$A$1:$ZZ$1, 0))</f>
        <v>#N/A</v>
      </c>
    </row>
    <row r="57" spans="1:3" x14ac:dyDescent="0.25">
      <c r="A57" t="e">
        <f>INDEX(resultados!$A$2:$ZZ$119, 51, MATCH($B$1, resultados!$A$1:$ZZ$1, 0))</f>
        <v>#N/A</v>
      </c>
      <c r="B57" t="e">
        <f>INDEX(resultados!$A$2:$ZZ$119, 51, MATCH($B$2, resultados!$A$1:$ZZ$1, 0))</f>
        <v>#N/A</v>
      </c>
      <c r="C57" t="e">
        <f>INDEX(resultados!$A$2:$ZZ$119, 51, MATCH($B$3, resultados!$A$1:$ZZ$1, 0))</f>
        <v>#N/A</v>
      </c>
    </row>
    <row r="58" spans="1:3" x14ac:dyDescent="0.25">
      <c r="A58" t="e">
        <f>INDEX(resultados!$A$2:$ZZ$119, 52, MATCH($B$1, resultados!$A$1:$ZZ$1, 0))</f>
        <v>#N/A</v>
      </c>
      <c r="B58" t="e">
        <f>INDEX(resultados!$A$2:$ZZ$119, 52, MATCH($B$2, resultados!$A$1:$ZZ$1, 0))</f>
        <v>#N/A</v>
      </c>
      <c r="C58" t="e">
        <f>INDEX(resultados!$A$2:$ZZ$119, 52, MATCH($B$3, resultados!$A$1:$ZZ$1, 0))</f>
        <v>#N/A</v>
      </c>
    </row>
    <row r="59" spans="1:3" x14ac:dyDescent="0.25">
      <c r="A59" t="e">
        <f>INDEX(resultados!$A$2:$ZZ$119, 53, MATCH($B$1, resultados!$A$1:$ZZ$1, 0))</f>
        <v>#N/A</v>
      </c>
      <c r="B59" t="e">
        <f>INDEX(resultados!$A$2:$ZZ$119, 53, MATCH($B$2, resultados!$A$1:$ZZ$1, 0))</f>
        <v>#N/A</v>
      </c>
      <c r="C59" t="e">
        <f>INDEX(resultados!$A$2:$ZZ$119, 53, MATCH($B$3, resultados!$A$1:$ZZ$1, 0))</f>
        <v>#N/A</v>
      </c>
    </row>
    <row r="60" spans="1:3" x14ac:dyDescent="0.25">
      <c r="A60" t="e">
        <f>INDEX(resultados!$A$2:$ZZ$119, 54, MATCH($B$1, resultados!$A$1:$ZZ$1, 0))</f>
        <v>#N/A</v>
      </c>
      <c r="B60" t="e">
        <f>INDEX(resultados!$A$2:$ZZ$119, 54, MATCH($B$2, resultados!$A$1:$ZZ$1, 0))</f>
        <v>#N/A</v>
      </c>
      <c r="C60" t="e">
        <f>INDEX(resultados!$A$2:$ZZ$119, 54, MATCH($B$3, resultados!$A$1:$ZZ$1, 0))</f>
        <v>#N/A</v>
      </c>
    </row>
    <row r="61" spans="1:3" x14ac:dyDescent="0.25">
      <c r="A61" t="e">
        <f>INDEX(resultados!$A$2:$ZZ$119, 55, MATCH($B$1, resultados!$A$1:$ZZ$1, 0))</f>
        <v>#N/A</v>
      </c>
      <c r="B61" t="e">
        <f>INDEX(resultados!$A$2:$ZZ$119, 55, MATCH($B$2, resultados!$A$1:$ZZ$1, 0))</f>
        <v>#N/A</v>
      </c>
      <c r="C61" t="e">
        <f>INDEX(resultados!$A$2:$ZZ$119, 55, MATCH($B$3, resultados!$A$1:$ZZ$1, 0))</f>
        <v>#N/A</v>
      </c>
    </row>
    <row r="62" spans="1:3" x14ac:dyDescent="0.25">
      <c r="A62" t="e">
        <f>INDEX(resultados!$A$2:$ZZ$119, 56, MATCH($B$1, resultados!$A$1:$ZZ$1, 0))</f>
        <v>#N/A</v>
      </c>
      <c r="B62" t="e">
        <f>INDEX(resultados!$A$2:$ZZ$119, 56, MATCH($B$2, resultados!$A$1:$ZZ$1, 0))</f>
        <v>#N/A</v>
      </c>
      <c r="C62" t="e">
        <f>INDEX(resultados!$A$2:$ZZ$119, 56, MATCH($B$3, resultados!$A$1:$ZZ$1, 0))</f>
        <v>#N/A</v>
      </c>
    </row>
    <row r="63" spans="1:3" x14ac:dyDescent="0.25">
      <c r="A63" t="e">
        <f>INDEX(resultados!$A$2:$ZZ$119, 57, MATCH($B$1, resultados!$A$1:$ZZ$1, 0))</f>
        <v>#N/A</v>
      </c>
      <c r="B63" t="e">
        <f>INDEX(resultados!$A$2:$ZZ$119, 57, MATCH($B$2, resultados!$A$1:$ZZ$1, 0))</f>
        <v>#N/A</v>
      </c>
      <c r="C63" t="e">
        <f>INDEX(resultados!$A$2:$ZZ$119, 57, MATCH($B$3, resultados!$A$1:$ZZ$1, 0))</f>
        <v>#N/A</v>
      </c>
    </row>
    <row r="64" spans="1:3" x14ac:dyDescent="0.25">
      <c r="A64" t="e">
        <f>INDEX(resultados!$A$2:$ZZ$119, 58, MATCH($B$1, resultados!$A$1:$ZZ$1, 0))</f>
        <v>#N/A</v>
      </c>
      <c r="B64" t="e">
        <f>INDEX(resultados!$A$2:$ZZ$119, 58, MATCH($B$2, resultados!$A$1:$ZZ$1, 0))</f>
        <v>#N/A</v>
      </c>
      <c r="C64" t="e">
        <f>INDEX(resultados!$A$2:$ZZ$119, 58, MATCH($B$3, resultados!$A$1:$ZZ$1, 0))</f>
        <v>#N/A</v>
      </c>
    </row>
    <row r="65" spans="1:3" x14ac:dyDescent="0.25">
      <c r="A65" t="e">
        <f>INDEX(resultados!$A$2:$ZZ$119, 59, MATCH($B$1, resultados!$A$1:$ZZ$1, 0))</f>
        <v>#N/A</v>
      </c>
      <c r="B65" t="e">
        <f>INDEX(resultados!$A$2:$ZZ$119, 59, MATCH($B$2, resultados!$A$1:$ZZ$1, 0))</f>
        <v>#N/A</v>
      </c>
      <c r="C65" t="e">
        <f>INDEX(resultados!$A$2:$ZZ$119, 59, MATCH($B$3, resultados!$A$1:$ZZ$1, 0))</f>
        <v>#N/A</v>
      </c>
    </row>
    <row r="66" spans="1:3" x14ac:dyDescent="0.25">
      <c r="A66" t="e">
        <f>INDEX(resultados!$A$2:$ZZ$119, 60, MATCH($B$1, resultados!$A$1:$ZZ$1, 0))</f>
        <v>#N/A</v>
      </c>
      <c r="B66" t="e">
        <f>INDEX(resultados!$A$2:$ZZ$119, 60, MATCH($B$2, resultados!$A$1:$ZZ$1, 0))</f>
        <v>#N/A</v>
      </c>
      <c r="C66" t="e">
        <f>INDEX(resultados!$A$2:$ZZ$119, 60, MATCH($B$3, resultados!$A$1:$ZZ$1, 0))</f>
        <v>#N/A</v>
      </c>
    </row>
    <row r="67" spans="1:3" x14ac:dyDescent="0.25">
      <c r="A67" t="e">
        <f>INDEX(resultados!$A$2:$ZZ$119, 61, MATCH($B$1, resultados!$A$1:$ZZ$1, 0))</f>
        <v>#N/A</v>
      </c>
      <c r="B67" t="e">
        <f>INDEX(resultados!$A$2:$ZZ$119, 61, MATCH($B$2, resultados!$A$1:$ZZ$1, 0))</f>
        <v>#N/A</v>
      </c>
      <c r="C67" t="e">
        <f>INDEX(resultados!$A$2:$ZZ$119, 61, MATCH($B$3, resultados!$A$1:$ZZ$1, 0))</f>
        <v>#N/A</v>
      </c>
    </row>
    <row r="68" spans="1:3" x14ac:dyDescent="0.25">
      <c r="A68" t="e">
        <f>INDEX(resultados!$A$2:$ZZ$119, 62, MATCH($B$1, resultados!$A$1:$ZZ$1, 0))</f>
        <v>#N/A</v>
      </c>
      <c r="B68" t="e">
        <f>INDEX(resultados!$A$2:$ZZ$119, 62, MATCH($B$2, resultados!$A$1:$ZZ$1, 0))</f>
        <v>#N/A</v>
      </c>
      <c r="C68" t="e">
        <f>INDEX(resultados!$A$2:$ZZ$119, 62, MATCH($B$3, resultados!$A$1:$ZZ$1, 0))</f>
        <v>#N/A</v>
      </c>
    </row>
    <row r="69" spans="1:3" x14ac:dyDescent="0.25">
      <c r="A69" t="e">
        <f>INDEX(resultados!$A$2:$ZZ$119, 63, MATCH($B$1, resultados!$A$1:$ZZ$1, 0))</f>
        <v>#N/A</v>
      </c>
      <c r="B69" t="e">
        <f>INDEX(resultados!$A$2:$ZZ$119, 63, MATCH($B$2, resultados!$A$1:$ZZ$1, 0))</f>
        <v>#N/A</v>
      </c>
      <c r="C69" t="e">
        <f>INDEX(resultados!$A$2:$ZZ$119, 63, MATCH($B$3, resultados!$A$1:$ZZ$1, 0))</f>
        <v>#N/A</v>
      </c>
    </row>
    <row r="70" spans="1:3" x14ac:dyDescent="0.25">
      <c r="A70" t="e">
        <f>INDEX(resultados!$A$2:$ZZ$119, 64, MATCH($B$1, resultados!$A$1:$ZZ$1, 0))</f>
        <v>#N/A</v>
      </c>
      <c r="B70" t="e">
        <f>INDEX(resultados!$A$2:$ZZ$119, 64, MATCH($B$2, resultados!$A$1:$ZZ$1, 0))</f>
        <v>#N/A</v>
      </c>
      <c r="C70" t="e">
        <f>INDEX(resultados!$A$2:$ZZ$119, 64, MATCH($B$3, resultados!$A$1:$ZZ$1, 0))</f>
        <v>#N/A</v>
      </c>
    </row>
    <row r="71" spans="1:3" x14ac:dyDescent="0.25">
      <c r="A71" t="e">
        <f>INDEX(resultados!$A$2:$ZZ$119, 65, MATCH($B$1, resultados!$A$1:$ZZ$1, 0))</f>
        <v>#N/A</v>
      </c>
      <c r="B71" t="e">
        <f>INDEX(resultados!$A$2:$ZZ$119, 65, MATCH($B$2, resultados!$A$1:$ZZ$1, 0))</f>
        <v>#N/A</v>
      </c>
      <c r="C71" t="e">
        <f>INDEX(resultados!$A$2:$ZZ$119, 65, MATCH($B$3, resultados!$A$1:$ZZ$1, 0))</f>
        <v>#N/A</v>
      </c>
    </row>
    <row r="72" spans="1:3" x14ac:dyDescent="0.25">
      <c r="A72" t="e">
        <f>INDEX(resultados!$A$2:$ZZ$119, 66, MATCH($B$1, resultados!$A$1:$ZZ$1, 0))</f>
        <v>#N/A</v>
      </c>
      <c r="B72" t="e">
        <f>INDEX(resultados!$A$2:$ZZ$119, 66, MATCH($B$2, resultados!$A$1:$ZZ$1, 0))</f>
        <v>#N/A</v>
      </c>
      <c r="C72" t="e">
        <f>INDEX(resultados!$A$2:$ZZ$119, 66, MATCH($B$3, resultados!$A$1:$ZZ$1, 0))</f>
        <v>#N/A</v>
      </c>
    </row>
    <row r="73" spans="1:3" x14ac:dyDescent="0.25">
      <c r="A73" t="e">
        <f>INDEX(resultados!$A$2:$ZZ$119, 67, MATCH($B$1, resultados!$A$1:$ZZ$1, 0))</f>
        <v>#N/A</v>
      </c>
      <c r="B73" t="e">
        <f>INDEX(resultados!$A$2:$ZZ$119, 67, MATCH($B$2, resultados!$A$1:$ZZ$1, 0))</f>
        <v>#N/A</v>
      </c>
      <c r="C73" t="e">
        <f>INDEX(resultados!$A$2:$ZZ$119, 67, MATCH($B$3, resultados!$A$1:$ZZ$1, 0))</f>
        <v>#N/A</v>
      </c>
    </row>
    <row r="74" spans="1:3" x14ac:dyDescent="0.25">
      <c r="A74" t="e">
        <f>INDEX(resultados!$A$2:$ZZ$119, 68, MATCH($B$1, resultados!$A$1:$ZZ$1, 0))</f>
        <v>#N/A</v>
      </c>
      <c r="B74" t="e">
        <f>INDEX(resultados!$A$2:$ZZ$119, 68, MATCH($B$2, resultados!$A$1:$ZZ$1, 0))</f>
        <v>#N/A</v>
      </c>
      <c r="C74" t="e">
        <f>INDEX(resultados!$A$2:$ZZ$119, 68, MATCH($B$3, resultados!$A$1:$ZZ$1, 0))</f>
        <v>#N/A</v>
      </c>
    </row>
    <row r="75" spans="1:3" x14ac:dyDescent="0.25">
      <c r="A75" t="e">
        <f>INDEX(resultados!$A$2:$ZZ$119, 69, MATCH($B$1, resultados!$A$1:$ZZ$1, 0))</f>
        <v>#N/A</v>
      </c>
      <c r="B75" t="e">
        <f>INDEX(resultados!$A$2:$ZZ$119, 69, MATCH($B$2, resultados!$A$1:$ZZ$1, 0))</f>
        <v>#N/A</v>
      </c>
      <c r="C75" t="e">
        <f>INDEX(resultados!$A$2:$ZZ$119, 69, MATCH($B$3, resultados!$A$1:$ZZ$1, 0))</f>
        <v>#N/A</v>
      </c>
    </row>
    <row r="76" spans="1:3" x14ac:dyDescent="0.25">
      <c r="A76" t="e">
        <f>INDEX(resultados!$A$2:$ZZ$119, 70, MATCH($B$1, resultados!$A$1:$ZZ$1, 0))</f>
        <v>#N/A</v>
      </c>
      <c r="B76" t="e">
        <f>INDEX(resultados!$A$2:$ZZ$119, 70, MATCH($B$2, resultados!$A$1:$ZZ$1, 0))</f>
        <v>#N/A</v>
      </c>
      <c r="C76" t="e">
        <f>INDEX(resultados!$A$2:$ZZ$119, 70, MATCH($B$3, resultados!$A$1:$ZZ$1, 0))</f>
        <v>#N/A</v>
      </c>
    </row>
    <row r="77" spans="1:3" x14ac:dyDescent="0.25">
      <c r="A77" t="e">
        <f>INDEX(resultados!$A$2:$ZZ$119, 71, MATCH($B$1, resultados!$A$1:$ZZ$1, 0))</f>
        <v>#N/A</v>
      </c>
      <c r="B77" t="e">
        <f>INDEX(resultados!$A$2:$ZZ$119, 71, MATCH($B$2, resultados!$A$1:$ZZ$1, 0))</f>
        <v>#N/A</v>
      </c>
      <c r="C77" t="e">
        <f>INDEX(resultados!$A$2:$ZZ$119, 71, MATCH($B$3, resultados!$A$1:$ZZ$1, 0))</f>
        <v>#N/A</v>
      </c>
    </row>
    <row r="78" spans="1:3" x14ac:dyDescent="0.25">
      <c r="A78" t="e">
        <f>INDEX(resultados!$A$2:$ZZ$119, 72, MATCH($B$1, resultados!$A$1:$ZZ$1, 0))</f>
        <v>#N/A</v>
      </c>
      <c r="B78" t="e">
        <f>INDEX(resultados!$A$2:$ZZ$119, 72, MATCH($B$2, resultados!$A$1:$ZZ$1, 0))</f>
        <v>#N/A</v>
      </c>
      <c r="C78" t="e">
        <f>INDEX(resultados!$A$2:$ZZ$119, 72, MATCH($B$3, resultados!$A$1:$ZZ$1, 0))</f>
        <v>#N/A</v>
      </c>
    </row>
    <row r="79" spans="1:3" x14ac:dyDescent="0.25">
      <c r="A79" t="e">
        <f>INDEX(resultados!$A$2:$ZZ$119, 73, MATCH($B$1, resultados!$A$1:$ZZ$1, 0))</f>
        <v>#N/A</v>
      </c>
      <c r="B79" t="e">
        <f>INDEX(resultados!$A$2:$ZZ$119, 73, MATCH($B$2, resultados!$A$1:$ZZ$1, 0))</f>
        <v>#N/A</v>
      </c>
      <c r="C79" t="e">
        <f>INDEX(resultados!$A$2:$ZZ$119, 73, MATCH($B$3, resultados!$A$1:$ZZ$1, 0))</f>
        <v>#N/A</v>
      </c>
    </row>
    <row r="80" spans="1:3" x14ac:dyDescent="0.25">
      <c r="A80" t="e">
        <f>INDEX(resultados!$A$2:$ZZ$119, 74, MATCH($B$1, resultados!$A$1:$ZZ$1, 0))</f>
        <v>#N/A</v>
      </c>
      <c r="B80" t="e">
        <f>INDEX(resultados!$A$2:$ZZ$119, 74, MATCH($B$2, resultados!$A$1:$ZZ$1, 0))</f>
        <v>#N/A</v>
      </c>
      <c r="C80" t="e">
        <f>INDEX(resultados!$A$2:$ZZ$119, 74, MATCH($B$3, resultados!$A$1:$ZZ$1, 0))</f>
        <v>#N/A</v>
      </c>
    </row>
    <row r="81" spans="1:3" x14ac:dyDescent="0.25">
      <c r="A81" t="e">
        <f>INDEX(resultados!$A$2:$ZZ$119, 75, MATCH($B$1, resultados!$A$1:$ZZ$1, 0))</f>
        <v>#N/A</v>
      </c>
      <c r="B81" t="e">
        <f>INDEX(resultados!$A$2:$ZZ$119, 75, MATCH($B$2, resultados!$A$1:$ZZ$1, 0))</f>
        <v>#N/A</v>
      </c>
      <c r="C81" t="e">
        <f>INDEX(resultados!$A$2:$ZZ$119, 75, MATCH($B$3, resultados!$A$1:$ZZ$1, 0))</f>
        <v>#N/A</v>
      </c>
    </row>
    <row r="82" spans="1:3" x14ac:dyDescent="0.25">
      <c r="A82" t="e">
        <f>INDEX(resultados!$A$2:$ZZ$119, 76, MATCH($B$1, resultados!$A$1:$ZZ$1, 0))</f>
        <v>#N/A</v>
      </c>
      <c r="B82" t="e">
        <f>INDEX(resultados!$A$2:$ZZ$119, 76, MATCH($B$2, resultados!$A$1:$ZZ$1, 0))</f>
        <v>#N/A</v>
      </c>
      <c r="C82" t="e">
        <f>INDEX(resultados!$A$2:$ZZ$119, 76, MATCH($B$3, resultados!$A$1:$ZZ$1, 0))</f>
        <v>#N/A</v>
      </c>
    </row>
    <row r="83" spans="1:3" x14ac:dyDescent="0.25">
      <c r="A83" t="e">
        <f>INDEX(resultados!$A$2:$ZZ$119, 77, MATCH($B$1, resultados!$A$1:$ZZ$1, 0))</f>
        <v>#N/A</v>
      </c>
      <c r="B83" t="e">
        <f>INDEX(resultados!$A$2:$ZZ$119, 77, MATCH($B$2, resultados!$A$1:$ZZ$1, 0))</f>
        <v>#N/A</v>
      </c>
      <c r="C83" t="e">
        <f>INDEX(resultados!$A$2:$ZZ$119, 77, MATCH($B$3, resultados!$A$1:$ZZ$1, 0))</f>
        <v>#N/A</v>
      </c>
    </row>
    <row r="84" spans="1:3" x14ac:dyDescent="0.25">
      <c r="A84" t="e">
        <f>INDEX(resultados!$A$2:$ZZ$119, 78, MATCH($B$1, resultados!$A$1:$ZZ$1, 0))</f>
        <v>#N/A</v>
      </c>
      <c r="B84" t="e">
        <f>INDEX(resultados!$A$2:$ZZ$119, 78, MATCH($B$2, resultados!$A$1:$ZZ$1, 0))</f>
        <v>#N/A</v>
      </c>
      <c r="C84" t="e">
        <f>INDEX(resultados!$A$2:$ZZ$119, 78, MATCH($B$3, resultados!$A$1:$ZZ$1, 0))</f>
        <v>#N/A</v>
      </c>
    </row>
    <row r="85" spans="1:3" x14ac:dyDescent="0.25">
      <c r="A85" t="e">
        <f>INDEX(resultados!$A$2:$ZZ$119, 79, MATCH($B$1, resultados!$A$1:$ZZ$1, 0))</f>
        <v>#N/A</v>
      </c>
      <c r="B85" t="e">
        <f>INDEX(resultados!$A$2:$ZZ$119, 79, MATCH($B$2, resultados!$A$1:$ZZ$1, 0))</f>
        <v>#N/A</v>
      </c>
      <c r="C85" t="e">
        <f>INDEX(resultados!$A$2:$ZZ$119, 79, MATCH($B$3, resultados!$A$1:$ZZ$1, 0))</f>
        <v>#N/A</v>
      </c>
    </row>
    <row r="86" spans="1:3" x14ac:dyDescent="0.25">
      <c r="A86" t="e">
        <f>INDEX(resultados!$A$2:$ZZ$119, 80, MATCH($B$1, resultados!$A$1:$ZZ$1, 0))</f>
        <v>#N/A</v>
      </c>
      <c r="B86" t="e">
        <f>INDEX(resultados!$A$2:$ZZ$119, 80, MATCH($B$2, resultados!$A$1:$ZZ$1, 0))</f>
        <v>#N/A</v>
      </c>
      <c r="C86" t="e">
        <f>INDEX(resultados!$A$2:$ZZ$119, 80, MATCH($B$3, resultados!$A$1:$ZZ$1, 0))</f>
        <v>#N/A</v>
      </c>
    </row>
    <row r="87" spans="1:3" x14ac:dyDescent="0.25">
      <c r="A87" t="e">
        <f>INDEX(resultados!$A$2:$ZZ$119, 81, MATCH($B$1, resultados!$A$1:$ZZ$1, 0))</f>
        <v>#N/A</v>
      </c>
      <c r="B87" t="e">
        <f>INDEX(resultados!$A$2:$ZZ$119, 81, MATCH($B$2, resultados!$A$1:$ZZ$1, 0))</f>
        <v>#N/A</v>
      </c>
      <c r="C87" t="e">
        <f>INDEX(resultados!$A$2:$ZZ$119, 81, MATCH($B$3, resultados!$A$1:$ZZ$1, 0))</f>
        <v>#N/A</v>
      </c>
    </row>
    <row r="88" spans="1:3" x14ac:dyDescent="0.25">
      <c r="A88" t="e">
        <f>INDEX(resultados!$A$2:$ZZ$119, 82, MATCH($B$1, resultados!$A$1:$ZZ$1, 0))</f>
        <v>#N/A</v>
      </c>
      <c r="B88" t="e">
        <f>INDEX(resultados!$A$2:$ZZ$119, 82, MATCH($B$2, resultados!$A$1:$ZZ$1, 0))</f>
        <v>#N/A</v>
      </c>
      <c r="C88" t="e">
        <f>INDEX(resultados!$A$2:$ZZ$119, 82, MATCH($B$3, resultados!$A$1:$ZZ$1, 0))</f>
        <v>#N/A</v>
      </c>
    </row>
    <row r="89" spans="1:3" x14ac:dyDescent="0.25">
      <c r="A89" t="e">
        <f>INDEX(resultados!$A$2:$ZZ$119, 83, MATCH($B$1, resultados!$A$1:$ZZ$1, 0))</f>
        <v>#N/A</v>
      </c>
      <c r="B89" t="e">
        <f>INDEX(resultados!$A$2:$ZZ$119, 83, MATCH($B$2, resultados!$A$1:$ZZ$1, 0))</f>
        <v>#N/A</v>
      </c>
      <c r="C89" t="e">
        <f>INDEX(resultados!$A$2:$ZZ$119, 83, MATCH($B$3, resultados!$A$1:$ZZ$1, 0))</f>
        <v>#N/A</v>
      </c>
    </row>
    <row r="90" spans="1:3" x14ac:dyDescent="0.25">
      <c r="A90" t="e">
        <f>INDEX(resultados!$A$2:$ZZ$119, 84, MATCH($B$1, resultados!$A$1:$ZZ$1, 0))</f>
        <v>#N/A</v>
      </c>
      <c r="B90" t="e">
        <f>INDEX(resultados!$A$2:$ZZ$119, 84, MATCH($B$2, resultados!$A$1:$ZZ$1, 0))</f>
        <v>#N/A</v>
      </c>
      <c r="C90" t="e">
        <f>INDEX(resultados!$A$2:$ZZ$119, 84, MATCH($B$3, resultados!$A$1:$ZZ$1, 0))</f>
        <v>#N/A</v>
      </c>
    </row>
    <row r="91" spans="1:3" x14ac:dyDescent="0.25">
      <c r="A91" t="e">
        <f>INDEX(resultados!$A$2:$ZZ$119, 85, MATCH($B$1, resultados!$A$1:$ZZ$1, 0))</f>
        <v>#N/A</v>
      </c>
      <c r="B91" t="e">
        <f>INDEX(resultados!$A$2:$ZZ$119, 85, MATCH($B$2, resultados!$A$1:$ZZ$1, 0))</f>
        <v>#N/A</v>
      </c>
      <c r="C91" t="e">
        <f>INDEX(resultados!$A$2:$ZZ$119, 85, MATCH($B$3, resultados!$A$1:$ZZ$1, 0))</f>
        <v>#N/A</v>
      </c>
    </row>
    <row r="92" spans="1:3" x14ac:dyDescent="0.25">
      <c r="A92" t="e">
        <f>INDEX(resultados!$A$2:$ZZ$119, 86, MATCH($B$1, resultados!$A$1:$ZZ$1, 0))</f>
        <v>#N/A</v>
      </c>
      <c r="B92" t="e">
        <f>INDEX(resultados!$A$2:$ZZ$119, 86, MATCH($B$2, resultados!$A$1:$ZZ$1, 0))</f>
        <v>#N/A</v>
      </c>
      <c r="C92" t="e">
        <f>INDEX(resultados!$A$2:$ZZ$119, 86, MATCH($B$3, resultados!$A$1:$ZZ$1, 0))</f>
        <v>#N/A</v>
      </c>
    </row>
    <row r="93" spans="1:3" x14ac:dyDescent="0.25">
      <c r="A93" t="e">
        <f>INDEX(resultados!$A$2:$ZZ$119, 87, MATCH($B$1, resultados!$A$1:$ZZ$1, 0))</f>
        <v>#N/A</v>
      </c>
      <c r="B93" t="e">
        <f>INDEX(resultados!$A$2:$ZZ$119, 87, MATCH($B$2, resultados!$A$1:$ZZ$1, 0))</f>
        <v>#N/A</v>
      </c>
      <c r="C93" t="e">
        <f>INDEX(resultados!$A$2:$ZZ$119, 87, MATCH($B$3, resultados!$A$1:$ZZ$1, 0))</f>
        <v>#N/A</v>
      </c>
    </row>
    <row r="94" spans="1:3" x14ac:dyDescent="0.25">
      <c r="A94" t="e">
        <f>INDEX(resultados!$A$2:$ZZ$119, 88, MATCH($B$1, resultados!$A$1:$ZZ$1, 0))</f>
        <v>#N/A</v>
      </c>
      <c r="B94" t="e">
        <f>INDEX(resultados!$A$2:$ZZ$119, 88, MATCH($B$2, resultados!$A$1:$ZZ$1, 0))</f>
        <v>#N/A</v>
      </c>
      <c r="C94" t="e">
        <f>INDEX(resultados!$A$2:$ZZ$119, 88, MATCH($B$3, resultados!$A$1:$ZZ$1, 0))</f>
        <v>#N/A</v>
      </c>
    </row>
    <row r="95" spans="1:3" x14ac:dyDescent="0.25">
      <c r="A95" t="e">
        <f>INDEX(resultados!$A$2:$ZZ$119, 89, MATCH($B$1, resultados!$A$1:$ZZ$1, 0))</f>
        <v>#N/A</v>
      </c>
      <c r="B95" t="e">
        <f>INDEX(resultados!$A$2:$ZZ$119, 89, MATCH($B$2, resultados!$A$1:$ZZ$1, 0))</f>
        <v>#N/A</v>
      </c>
      <c r="C95" t="e">
        <f>INDEX(resultados!$A$2:$ZZ$119, 89, MATCH($B$3, resultados!$A$1:$ZZ$1, 0))</f>
        <v>#N/A</v>
      </c>
    </row>
    <row r="96" spans="1:3" x14ac:dyDescent="0.25">
      <c r="A96" t="e">
        <f>INDEX(resultados!$A$2:$ZZ$119, 90, MATCH($B$1, resultados!$A$1:$ZZ$1, 0))</f>
        <v>#N/A</v>
      </c>
      <c r="B96" t="e">
        <f>INDEX(resultados!$A$2:$ZZ$119, 90, MATCH($B$2, resultados!$A$1:$ZZ$1, 0))</f>
        <v>#N/A</v>
      </c>
      <c r="C96" t="e">
        <f>INDEX(resultados!$A$2:$ZZ$119, 90, MATCH($B$3, resultados!$A$1:$ZZ$1, 0))</f>
        <v>#N/A</v>
      </c>
    </row>
    <row r="97" spans="1:3" x14ac:dyDescent="0.25">
      <c r="A97" t="e">
        <f>INDEX(resultados!$A$2:$ZZ$119, 91, MATCH($B$1, resultados!$A$1:$ZZ$1, 0))</f>
        <v>#N/A</v>
      </c>
      <c r="B97" t="e">
        <f>INDEX(resultados!$A$2:$ZZ$119, 91, MATCH($B$2, resultados!$A$1:$ZZ$1, 0))</f>
        <v>#N/A</v>
      </c>
      <c r="C97" t="e">
        <f>INDEX(resultados!$A$2:$ZZ$119, 91, MATCH($B$3, resultados!$A$1:$ZZ$1, 0))</f>
        <v>#N/A</v>
      </c>
    </row>
    <row r="98" spans="1:3" x14ac:dyDescent="0.25">
      <c r="A98" t="e">
        <f>INDEX(resultados!$A$2:$ZZ$119, 92, MATCH($B$1, resultados!$A$1:$ZZ$1, 0))</f>
        <v>#N/A</v>
      </c>
      <c r="B98" t="e">
        <f>INDEX(resultados!$A$2:$ZZ$119, 92, MATCH($B$2, resultados!$A$1:$ZZ$1, 0))</f>
        <v>#N/A</v>
      </c>
      <c r="C98" t="e">
        <f>INDEX(resultados!$A$2:$ZZ$119, 92, MATCH($B$3, resultados!$A$1:$ZZ$1, 0))</f>
        <v>#N/A</v>
      </c>
    </row>
    <row r="99" spans="1:3" x14ac:dyDescent="0.25">
      <c r="A99" t="e">
        <f>INDEX(resultados!$A$2:$ZZ$119, 93, MATCH($B$1, resultados!$A$1:$ZZ$1, 0))</f>
        <v>#N/A</v>
      </c>
      <c r="B99" t="e">
        <f>INDEX(resultados!$A$2:$ZZ$119, 93, MATCH($B$2, resultados!$A$1:$ZZ$1, 0))</f>
        <v>#N/A</v>
      </c>
      <c r="C99" t="e">
        <f>INDEX(resultados!$A$2:$ZZ$119, 93, MATCH($B$3, resultados!$A$1:$ZZ$1, 0))</f>
        <v>#N/A</v>
      </c>
    </row>
    <row r="100" spans="1:3" x14ac:dyDescent="0.25">
      <c r="A100" t="e">
        <f>INDEX(resultados!$A$2:$ZZ$119, 94, MATCH($B$1, resultados!$A$1:$ZZ$1, 0))</f>
        <v>#N/A</v>
      </c>
      <c r="B100" t="e">
        <f>INDEX(resultados!$A$2:$ZZ$119, 94, MATCH($B$2, resultados!$A$1:$ZZ$1, 0))</f>
        <v>#N/A</v>
      </c>
      <c r="C100" t="e">
        <f>INDEX(resultados!$A$2:$ZZ$119, 94, MATCH($B$3, resultados!$A$1:$ZZ$1, 0))</f>
        <v>#N/A</v>
      </c>
    </row>
    <row r="101" spans="1:3" x14ac:dyDescent="0.25">
      <c r="A101" t="e">
        <f>INDEX(resultados!$A$2:$ZZ$119, 95, MATCH($B$1, resultados!$A$1:$ZZ$1, 0))</f>
        <v>#N/A</v>
      </c>
      <c r="B101" t="e">
        <f>INDEX(resultados!$A$2:$ZZ$119, 95, MATCH($B$2, resultados!$A$1:$ZZ$1, 0))</f>
        <v>#N/A</v>
      </c>
      <c r="C101" t="e">
        <f>INDEX(resultados!$A$2:$ZZ$119, 95, MATCH($B$3, resultados!$A$1:$ZZ$1, 0))</f>
        <v>#N/A</v>
      </c>
    </row>
    <row r="102" spans="1:3" x14ac:dyDescent="0.25">
      <c r="A102" t="e">
        <f>INDEX(resultados!$A$2:$ZZ$119, 96, MATCH($B$1, resultados!$A$1:$ZZ$1, 0))</f>
        <v>#N/A</v>
      </c>
      <c r="B102" t="e">
        <f>INDEX(resultados!$A$2:$ZZ$119, 96, MATCH($B$2, resultados!$A$1:$ZZ$1, 0))</f>
        <v>#N/A</v>
      </c>
      <c r="C102" t="e">
        <f>INDEX(resultados!$A$2:$ZZ$119, 96, MATCH($B$3, resultados!$A$1:$ZZ$1, 0))</f>
        <v>#N/A</v>
      </c>
    </row>
    <row r="103" spans="1:3" x14ac:dyDescent="0.25">
      <c r="A103" t="e">
        <f>INDEX(resultados!$A$2:$ZZ$119, 97, MATCH($B$1, resultados!$A$1:$ZZ$1, 0))</f>
        <v>#N/A</v>
      </c>
      <c r="B103" t="e">
        <f>INDEX(resultados!$A$2:$ZZ$119, 97, MATCH($B$2, resultados!$A$1:$ZZ$1, 0))</f>
        <v>#N/A</v>
      </c>
      <c r="C103" t="e">
        <f>INDEX(resultados!$A$2:$ZZ$119, 97, MATCH($B$3, resultados!$A$1:$ZZ$1, 0))</f>
        <v>#N/A</v>
      </c>
    </row>
    <row r="104" spans="1:3" x14ac:dyDescent="0.25">
      <c r="A104" t="e">
        <f>INDEX(resultados!$A$2:$ZZ$119, 98, MATCH($B$1, resultados!$A$1:$ZZ$1, 0))</f>
        <v>#N/A</v>
      </c>
      <c r="B104" t="e">
        <f>INDEX(resultados!$A$2:$ZZ$119, 98, MATCH($B$2, resultados!$A$1:$ZZ$1, 0))</f>
        <v>#N/A</v>
      </c>
      <c r="C104" t="e">
        <f>INDEX(resultados!$A$2:$ZZ$119, 98, MATCH($B$3, resultados!$A$1:$ZZ$1, 0))</f>
        <v>#N/A</v>
      </c>
    </row>
    <row r="105" spans="1:3" x14ac:dyDescent="0.25">
      <c r="A105" t="e">
        <f>INDEX(resultados!$A$2:$ZZ$119, 99, MATCH($B$1, resultados!$A$1:$ZZ$1, 0))</f>
        <v>#N/A</v>
      </c>
      <c r="B105" t="e">
        <f>INDEX(resultados!$A$2:$ZZ$119, 99, MATCH($B$2, resultados!$A$1:$ZZ$1, 0))</f>
        <v>#N/A</v>
      </c>
      <c r="C105" t="e">
        <f>INDEX(resultados!$A$2:$ZZ$119, 99, MATCH($B$3, resultados!$A$1:$ZZ$1, 0))</f>
        <v>#N/A</v>
      </c>
    </row>
    <row r="106" spans="1:3" x14ac:dyDescent="0.25">
      <c r="A106" t="e">
        <f>INDEX(resultados!$A$2:$ZZ$119, 100, MATCH($B$1, resultados!$A$1:$ZZ$1, 0))</f>
        <v>#N/A</v>
      </c>
      <c r="B106" t="e">
        <f>INDEX(resultados!$A$2:$ZZ$119, 100, MATCH($B$2, resultados!$A$1:$ZZ$1, 0))</f>
        <v>#N/A</v>
      </c>
      <c r="C106" t="e">
        <f>INDEX(resultados!$A$2:$ZZ$119, 100, MATCH($B$3, resultados!$A$1:$ZZ$1, 0))</f>
        <v>#N/A</v>
      </c>
    </row>
    <row r="107" spans="1:3" x14ac:dyDescent="0.25">
      <c r="A107" t="e">
        <f>INDEX(resultados!$A$2:$ZZ$119, 101, MATCH($B$1, resultados!$A$1:$ZZ$1, 0))</f>
        <v>#N/A</v>
      </c>
      <c r="B107" t="e">
        <f>INDEX(resultados!$A$2:$ZZ$119, 101, MATCH($B$2, resultados!$A$1:$ZZ$1, 0))</f>
        <v>#N/A</v>
      </c>
      <c r="C107" t="e">
        <f>INDEX(resultados!$A$2:$ZZ$119, 101, MATCH($B$3, resultados!$A$1:$ZZ$1, 0))</f>
        <v>#N/A</v>
      </c>
    </row>
    <row r="108" spans="1:3" x14ac:dyDescent="0.25">
      <c r="A108" t="e">
        <f>INDEX(resultados!$A$2:$ZZ$119, 102, MATCH($B$1, resultados!$A$1:$ZZ$1, 0))</f>
        <v>#N/A</v>
      </c>
      <c r="B108" t="e">
        <f>INDEX(resultados!$A$2:$ZZ$119, 102, MATCH($B$2, resultados!$A$1:$ZZ$1, 0))</f>
        <v>#N/A</v>
      </c>
      <c r="C108" t="e">
        <f>INDEX(resultados!$A$2:$ZZ$119, 102, MATCH($B$3, resultados!$A$1:$ZZ$1, 0))</f>
        <v>#N/A</v>
      </c>
    </row>
    <row r="109" spans="1:3" x14ac:dyDescent="0.25">
      <c r="A109" t="e">
        <f>INDEX(resultados!$A$2:$ZZ$119, 103, MATCH($B$1, resultados!$A$1:$ZZ$1, 0))</f>
        <v>#N/A</v>
      </c>
      <c r="B109" t="e">
        <f>INDEX(resultados!$A$2:$ZZ$119, 103, MATCH($B$2, resultados!$A$1:$ZZ$1, 0))</f>
        <v>#N/A</v>
      </c>
      <c r="C109" t="e">
        <f>INDEX(resultados!$A$2:$ZZ$119, 103, MATCH($B$3, resultados!$A$1:$ZZ$1, 0))</f>
        <v>#N/A</v>
      </c>
    </row>
    <row r="110" spans="1:3" x14ac:dyDescent="0.25">
      <c r="A110" t="e">
        <f>INDEX(resultados!$A$2:$ZZ$119, 104, MATCH($B$1, resultados!$A$1:$ZZ$1, 0))</f>
        <v>#N/A</v>
      </c>
      <c r="B110" t="e">
        <f>INDEX(resultados!$A$2:$ZZ$119, 104, MATCH($B$2, resultados!$A$1:$ZZ$1, 0))</f>
        <v>#N/A</v>
      </c>
      <c r="C110" t="e">
        <f>INDEX(resultados!$A$2:$ZZ$119, 104, MATCH($B$3, resultados!$A$1:$ZZ$1, 0))</f>
        <v>#N/A</v>
      </c>
    </row>
    <row r="111" spans="1:3" x14ac:dyDescent="0.25">
      <c r="A111" t="e">
        <f>INDEX(resultados!$A$2:$ZZ$119, 105, MATCH($B$1, resultados!$A$1:$ZZ$1, 0))</f>
        <v>#N/A</v>
      </c>
      <c r="B111" t="e">
        <f>INDEX(resultados!$A$2:$ZZ$119, 105, MATCH($B$2, resultados!$A$1:$ZZ$1, 0))</f>
        <v>#N/A</v>
      </c>
      <c r="C111" t="e">
        <f>INDEX(resultados!$A$2:$ZZ$119, 105, MATCH($B$3, resultados!$A$1:$ZZ$1, 0))</f>
        <v>#N/A</v>
      </c>
    </row>
    <row r="112" spans="1:3" x14ac:dyDescent="0.25">
      <c r="A112" t="e">
        <f>INDEX(resultados!$A$2:$ZZ$119, 106, MATCH($B$1, resultados!$A$1:$ZZ$1, 0))</f>
        <v>#N/A</v>
      </c>
      <c r="B112" t="e">
        <f>INDEX(resultados!$A$2:$ZZ$119, 106, MATCH($B$2, resultados!$A$1:$ZZ$1, 0))</f>
        <v>#N/A</v>
      </c>
      <c r="C112" t="e">
        <f>INDEX(resultados!$A$2:$ZZ$119, 106, MATCH($B$3, resultados!$A$1:$ZZ$1, 0))</f>
        <v>#N/A</v>
      </c>
    </row>
    <row r="113" spans="1:3" x14ac:dyDescent="0.25">
      <c r="A113" t="e">
        <f>INDEX(resultados!$A$2:$ZZ$119, 107, MATCH($B$1, resultados!$A$1:$ZZ$1, 0))</f>
        <v>#N/A</v>
      </c>
      <c r="B113" t="e">
        <f>INDEX(resultados!$A$2:$ZZ$119, 107, MATCH($B$2, resultados!$A$1:$ZZ$1, 0))</f>
        <v>#N/A</v>
      </c>
      <c r="C113" t="e">
        <f>INDEX(resultados!$A$2:$ZZ$119, 107, MATCH($B$3, resultados!$A$1:$ZZ$1, 0))</f>
        <v>#N/A</v>
      </c>
    </row>
    <row r="114" spans="1:3" x14ac:dyDescent="0.25">
      <c r="A114" t="e">
        <f>INDEX(resultados!$A$2:$ZZ$119, 108, MATCH($B$1, resultados!$A$1:$ZZ$1, 0))</f>
        <v>#N/A</v>
      </c>
      <c r="B114" t="e">
        <f>INDEX(resultados!$A$2:$ZZ$119, 108, MATCH($B$2, resultados!$A$1:$ZZ$1, 0))</f>
        <v>#N/A</v>
      </c>
      <c r="C114" t="e">
        <f>INDEX(resultados!$A$2:$ZZ$119, 108, MATCH($B$3, resultados!$A$1:$ZZ$1, 0))</f>
        <v>#N/A</v>
      </c>
    </row>
    <row r="115" spans="1:3" x14ac:dyDescent="0.25">
      <c r="A115" t="e">
        <f>INDEX(resultados!$A$2:$ZZ$119, 109, MATCH($B$1, resultados!$A$1:$ZZ$1, 0))</f>
        <v>#N/A</v>
      </c>
      <c r="B115" t="e">
        <f>INDEX(resultados!$A$2:$ZZ$119, 109, MATCH($B$2, resultados!$A$1:$ZZ$1, 0))</f>
        <v>#N/A</v>
      </c>
      <c r="C115" t="e">
        <f>INDEX(resultados!$A$2:$ZZ$119, 109, MATCH($B$3, resultados!$A$1:$ZZ$1, 0))</f>
        <v>#N/A</v>
      </c>
    </row>
    <row r="116" spans="1:3" x14ac:dyDescent="0.25">
      <c r="A116" t="e">
        <f>INDEX(resultados!$A$2:$ZZ$119, 110, MATCH($B$1, resultados!$A$1:$ZZ$1, 0))</f>
        <v>#N/A</v>
      </c>
      <c r="B116" t="e">
        <f>INDEX(resultados!$A$2:$ZZ$119, 110, MATCH($B$2, resultados!$A$1:$ZZ$1, 0))</f>
        <v>#N/A</v>
      </c>
      <c r="C116" t="e">
        <f>INDEX(resultados!$A$2:$ZZ$119, 110, MATCH($B$3, resultados!$A$1:$ZZ$1, 0))</f>
        <v>#N/A</v>
      </c>
    </row>
    <row r="117" spans="1:3" x14ac:dyDescent="0.25">
      <c r="A117" t="e">
        <f>INDEX(resultados!$A$2:$ZZ$119, 111, MATCH($B$1, resultados!$A$1:$ZZ$1, 0))</f>
        <v>#N/A</v>
      </c>
      <c r="B117" t="e">
        <f>INDEX(resultados!$A$2:$ZZ$119, 111, MATCH($B$2, resultados!$A$1:$ZZ$1, 0))</f>
        <v>#N/A</v>
      </c>
      <c r="C117" t="e">
        <f>INDEX(resultados!$A$2:$ZZ$119, 111, MATCH($B$3, resultados!$A$1:$ZZ$1, 0))</f>
        <v>#N/A</v>
      </c>
    </row>
    <row r="118" spans="1:3" x14ac:dyDescent="0.25">
      <c r="A118" t="e">
        <f>INDEX(resultados!$A$2:$ZZ$119, 112, MATCH($B$1, resultados!$A$1:$ZZ$1, 0))</f>
        <v>#N/A</v>
      </c>
      <c r="B118" t="e">
        <f>INDEX(resultados!$A$2:$ZZ$119, 112, MATCH($B$2, resultados!$A$1:$ZZ$1, 0))</f>
        <v>#N/A</v>
      </c>
      <c r="C118" t="e">
        <f>INDEX(resultados!$A$2:$ZZ$119, 112, MATCH($B$3, resultados!$A$1:$ZZ$1, 0))</f>
        <v>#N/A</v>
      </c>
    </row>
    <row r="119" spans="1:3" x14ac:dyDescent="0.25">
      <c r="A119" t="e">
        <f>INDEX(resultados!$A$2:$ZZ$119, 113, MATCH($B$1, resultados!$A$1:$ZZ$1, 0))</f>
        <v>#N/A</v>
      </c>
      <c r="B119" t="e">
        <f>INDEX(resultados!$A$2:$ZZ$119, 113, MATCH($B$2, resultados!$A$1:$ZZ$1, 0))</f>
        <v>#N/A</v>
      </c>
      <c r="C119" t="e">
        <f>INDEX(resultados!$A$2:$ZZ$119, 113, MATCH($B$3, resultados!$A$1:$ZZ$1, 0))</f>
        <v>#N/A</v>
      </c>
    </row>
    <row r="120" spans="1:3" x14ac:dyDescent="0.25">
      <c r="A120" t="e">
        <f>INDEX(resultados!$A$2:$ZZ$119, 114, MATCH($B$1, resultados!$A$1:$ZZ$1, 0))</f>
        <v>#N/A</v>
      </c>
      <c r="B120" t="e">
        <f>INDEX(resultados!$A$2:$ZZ$119, 114, MATCH($B$2, resultados!$A$1:$ZZ$1, 0))</f>
        <v>#N/A</v>
      </c>
      <c r="C120" t="e">
        <f>INDEX(resultados!$A$2:$ZZ$119, 114, MATCH($B$3, resultados!$A$1:$ZZ$1, 0))</f>
        <v>#N/A</v>
      </c>
    </row>
    <row r="121" spans="1:3" x14ac:dyDescent="0.25">
      <c r="A121" t="e">
        <f>INDEX(resultados!$A$2:$ZZ$119, 115, MATCH($B$1, resultados!$A$1:$ZZ$1, 0))</f>
        <v>#N/A</v>
      </c>
      <c r="B121" t="e">
        <f>INDEX(resultados!$A$2:$ZZ$119, 115, MATCH($B$2, resultados!$A$1:$ZZ$1, 0))</f>
        <v>#N/A</v>
      </c>
      <c r="C121" t="e">
        <f>INDEX(resultados!$A$2:$ZZ$119, 115, MATCH($B$3, resultados!$A$1:$ZZ$1, 0))</f>
        <v>#N/A</v>
      </c>
    </row>
    <row r="122" spans="1:3" x14ac:dyDescent="0.25">
      <c r="A122" t="e">
        <f>INDEX(resultados!$A$2:$ZZ$119, 116, MATCH($B$1, resultados!$A$1:$ZZ$1, 0))</f>
        <v>#N/A</v>
      </c>
      <c r="B122" t="e">
        <f>INDEX(resultados!$A$2:$ZZ$119, 116, MATCH($B$2, resultados!$A$1:$ZZ$1, 0))</f>
        <v>#N/A</v>
      </c>
      <c r="C122" t="e">
        <f>INDEX(resultados!$A$2:$ZZ$119, 116, MATCH($B$3, resultados!$A$1:$ZZ$1, 0))</f>
        <v>#N/A</v>
      </c>
    </row>
    <row r="123" spans="1:3" x14ac:dyDescent="0.25">
      <c r="A123" t="e">
        <f>INDEX(resultados!$A$2:$ZZ$119, 117, MATCH($B$1, resultados!$A$1:$ZZ$1, 0))</f>
        <v>#N/A</v>
      </c>
      <c r="B123" t="e">
        <f>INDEX(resultados!$A$2:$ZZ$119, 117, MATCH($B$2, resultados!$A$1:$ZZ$1, 0))</f>
        <v>#N/A</v>
      </c>
      <c r="C123" t="e">
        <f>INDEX(resultados!$A$2:$ZZ$119, 117, MATCH($B$3, resultados!$A$1:$ZZ$1, 0))</f>
        <v>#N/A</v>
      </c>
    </row>
    <row r="124" spans="1:3" x14ac:dyDescent="0.25">
      <c r="A124" t="e">
        <f>INDEX(resultados!$A$2:$ZZ$119, 118, MATCH($B$1, resultados!$A$1:$ZZ$1, 0))</f>
        <v>#N/A</v>
      </c>
      <c r="B124" t="e">
        <f>INDEX(resultados!$A$2:$ZZ$119, 118, MATCH($B$2, resultados!$A$1:$ZZ$1, 0))</f>
        <v>#N/A</v>
      </c>
      <c r="C124" t="e">
        <f>INDEX(resultados!$A$2:$ZZ$119, 118,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3.2829000000000002</v>
      </c>
      <c r="E2">
        <v>30.46</v>
      </c>
      <c r="F2">
        <v>25.65</v>
      </c>
      <c r="G2">
        <v>10.119999999999999</v>
      </c>
      <c r="H2">
        <v>0.2</v>
      </c>
      <c r="I2">
        <v>152</v>
      </c>
      <c r="J2">
        <v>89.87</v>
      </c>
      <c r="K2">
        <v>37.549999999999997</v>
      </c>
      <c r="L2">
        <v>1</v>
      </c>
      <c r="M2">
        <v>150</v>
      </c>
      <c r="N2">
        <v>11.32</v>
      </c>
      <c r="O2">
        <v>11317.98</v>
      </c>
      <c r="P2">
        <v>207.84</v>
      </c>
      <c r="Q2">
        <v>1304.6099999999999</v>
      </c>
      <c r="R2">
        <v>351.26</v>
      </c>
      <c r="S2">
        <v>85.32</v>
      </c>
      <c r="T2">
        <v>121824.91</v>
      </c>
      <c r="U2">
        <v>0.24</v>
      </c>
      <c r="V2">
        <v>0.55000000000000004</v>
      </c>
      <c r="W2">
        <v>4.25</v>
      </c>
      <c r="X2">
        <v>7.19</v>
      </c>
      <c r="Y2">
        <v>2</v>
      </c>
      <c r="Z2">
        <v>10</v>
      </c>
      <c r="AA2">
        <v>138.00472257062731</v>
      </c>
      <c r="AB2">
        <v>188.82414975971531</v>
      </c>
      <c r="AC2">
        <v>170.80303792305989</v>
      </c>
      <c r="AD2">
        <v>138004.72257062729</v>
      </c>
      <c r="AE2">
        <v>188824.14975971519</v>
      </c>
      <c r="AF2">
        <v>5.4402636431445951E-6</v>
      </c>
      <c r="AG2">
        <v>7</v>
      </c>
      <c r="AH2">
        <v>170803.03792305989</v>
      </c>
    </row>
    <row r="3" spans="1:34" x14ac:dyDescent="0.25">
      <c r="A3">
        <v>1</v>
      </c>
      <c r="B3">
        <v>40</v>
      </c>
      <c r="C3" t="s">
        <v>34</v>
      </c>
      <c r="D3">
        <v>4.1401000000000003</v>
      </c>
      <c r="E3">
        <v>24.15</v>
      </c>
      <c r="F3">
        <v>21.12</v>
      </c>
      <c r="G3">
        <v>21.85</v>
      </c>
      <c r="H3">
        <v>0.39</v>
      </c>
      <c r="I3">
        <v>58</v>
      </c>
      <c r="J3">
        <v>91.1</v>
      </c>
      <c r="K3">
        <v>37.549999999999997</v>
      </c>
      <c r="L3">
        <v>2</v>
      </c>
      <c r="M3">
        <v>56</v>
      </c>
      <c r="N3">
        <v>11.54</v>
      </c>
      <c r="O3">
        <v>11468.97</v>
      </c>
      <c r="P3">
        <v>157.33000000000001</v>
      </c>
      <c r="Q3">
        <v>1304.67</v>
      </c>
      <c r="R3">
        <v>197.21</v>
      </c>
      <c r="S3">
        <v>85.32</v>
      </c>
      <c r="T3">
        <v>45268.9</v>
      </c>
      <c r="U3">
        <v>0.43</v>
      </c>
      <c r="V3">
        <v>0.66</v>
      </c>
      <c r="W3">
        <v>4.0999999999999996</v>
      </c>
      <c r="X3">
        <v>2.66</v>
      </c>
      <c r="Y3">
        <v>2</v>
      </c>
      <c r="Z3">
        <v>10</v>
      </c>
      <c r="AA3">
        <v>99.065150200444037</v>
      </c>
      <c r="AB3">
        <v>135.545308950167</v>
      </c>
      <c r="AC3">
        <v>122.6090549030353</v>
      </c>
      <c r="AD3">
        <v>99065.150200444041</v>
      </c>
      <c r="AE3">
        <v>135545.308950167</v>
      </c>
      <c r="AF3">
        <v>6.8607741658237952E-6</v>
      </c>
      <c r="AG3">
        <v>6</v>
      </c>
      <c r="AH3">
        <v>122609.0549030353</v>
      </c>
    </row>
    <row r="4" spans="1:34" x14ac:dyDescent="0.25">
      <c r="A4">
        <v>2</v>
      </c>
      <c r="B4">
        <v>40</v>
      </c>
      <c r="C4" t="s">
        <v>34</v>
      </c>
      <c r="D4">
        <v>4.4183000000000003</v>
      </c>
      <c r="E4">
        <v>22.63</v>
      </c>
      <c r="F4">
        <v>20.03</v>
      </c>
      <c r="G4">
        <v>34.340000000000003</v>
      </c>
      <c r="H4">
        <v>0.56999999999999995</v>
      </c>
      <c r="I4">
        <v>35</v>
      </c>
      <c r="J4">
        <v>92.32</v>
      </c>
      <c r="K4">
        <v>37.549999999999997</v>
      </c>
      <c r="L4">
        <v>3</v>
      </c>
      <c r="M4">
        <v>14</v>
      </c>
      <c r="N4">
        <v>11.77</v>
      </c>
      <c r="O4">
        <v>11620.34</v>
      </c>
      <c r="P4">
        <v>135.59</v>
      </c>
      <c r="Q4">
        <v>1304.6199999999999</v>
      </c>
      <c r="R4">
        <v>159.37</v>
      </c>
      <c r="S4">
        <v>85.32</v>
      </c>
      <c r="T4">
        <v>26463.1</v>
      </c>
      <c r="U4">
        <v>0.54</v>
      </c>
      <c r="V4">
        <v>0.7</v>
      </c>
      <c r="W4">
        <v>4.09</v>
      </c>
      <c r="X4">
        <v>1.58</v>
      </c>
      <c r="Y4">
        <v>2</v>
      </c>
      <c r="Z4">
        <v>10</v>
      </c>
      <c r="AA4">
        <v>82.877748725033044</v>
      </c>
      <c r="AB4">
        <v>113.396992113769</v>
      </c>
      <c r="AC4">
        <v>102.57454234013809</v>
      </c>
      <c r="AD4">
        <v>82877.748725033045</v>
      </c>
      <c r="AE4">
        <v>113396.992113769</v>
      </c>
      <c r="AF4">
        <v>7.321793796492663E-6</v>
      </c>
      <c r="AG4">
        <v>5</v>
      </c>
      <c r="AH4">
        <v>102574.5423401381</v>
      </c>
    </row>
    <row r="5" spans="1:34" x14ac:dyDescent="0.25">
      <c r="A5">
        <v>3</v>
      </c>
      <c r="B5">
        <v>40</v>
      </c>
      <c r="C5" t="s">
        <v>34</v>
      </c>
      <c r="D5">
        <v>4.4255000000000004</v>
      </c>
      <c r="E5">
        <v>22.6</v>
      </c>
      <c r="F5">
        <v>20.010000000000002</v>
      </c>
      <c r="G5">
        <v>35.32</v>
      </c>
      <c r="H5">
        <v>0.75</v>
      </c>
      <c r="I5">
        <v>34</v>
      </c>
      <c r="J5">
        <v>93.55</v>
      </c>
      <c r="K5">
        <v>37.549999999999997</v>
      </c>
      <c r="L5">
        <v>4</v>
      </c>
      <c r="M5">
        <v>0</v>
      </c>
      <c r="N5">
        <v>12</v>
      </c>
      <c r="O5">
        <v>11772.07</v>
      </c>
      <c r="P5">
        <v>135.71</v>
      </c>
      <c r="Q5">
        <v>1304.74</v>
      </c>
      <c r="R5">
        <v>158.26</v>
      </c>
      <c r="S5">
        <v>85.32</v>
      </c>
      <c r="T5">
        <v>25914.63</v>
      </c>
      <c r="U5">
        <v>0.54</v>
      </c>
      <c r="V5">
        <v>0.7</v>
      </c>
      <c r="W5">
        <v>4.1100000000000003</v>
      </c>
      <c r="X5">
        <v>1.56</v>
      </c>
      <c r="Y5">
        <v>2</v>
      </c>
      <c r="Z5">
        <v>10</v>
      </c>
      <c r="AA5">
        <v>82.818586152790573</v>
      </c>
      <c r="AB5">
        <v>113.3160432723584</v>
      </c>
      <c r="AC5">
        <v>102.5013191425393</v>
      </c>
      <c r="AD5">
        <v>82818.58615279058</v>
      </c>
      <c r="AE5">
        <v>113316.04327235839</v>
      </c>
      <c r="AF5">
        <v>7.3337252894503051E-6</v>
      </c>
      <c r="AG5">
        <v>5</v>
      </c>
      <c r="AH5">
        <v>102501.3191425393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3.6114000000000002</v>
      </c>
      <c r="E2">
        <v>27.69</v>
      </c>
      <c r="F2">
        <v>24.01</v>
      </c>
      <c r="G2">
        <v>12.21</v>
      </c>
      <c r="H2">
        <v>0.24</v>
      </c>
      <c r="I2">
        <v>118</v>
      </c>
      <c r="J2">
        <v>71.52</v>
      </c>
      <c r="K2">
        <v>32.270000000000003</v>
      </c>
      <c r="L2">
        <v>1</v>
      </c>
      <c r="M2">
        <v>116</v>
      </c>
      <c r="N2">
        <v>8.25</v>
      </c>
      <c r="O2">
        <v>9054.6</v>
      </c>
      <c r="P2">
        <v>161.16</v>
      </c>
      <c r="Q2">
        <v>1304.57</v>
      </c>
      <c r="R2">
        <v>295.13</v>
      </c>
      <c r="S2">
        <v>85.32</v>
      </c>
      <c r="T2">
        <v>93929.73</v>
      </c>
      <c r="U2">
        <v>0.28999999999999998</v>
      </c>
      <c r="V2">
        <v>0.57999999999999996</v>
      </c>
      <c r="W2">
        <v>4.2</v>
      </c>
      <c r="X2">
        <v>5.55</v>
      </c>
      <c r="Y2">
        <v>2</v>
      </c>
      <c r="Z2">
        <v>10</v>
      </c>
      <c r="AA2">
        <v>106.3978108732698</v>
      </c>
      <c r="AB2">
        <v>145.57817877688001</v>
      </c>
      <c r="AC2">
        <v>131.68440171471121</v>
      </c>
      <c r="AD2">
        <v>106397.8108732698</v>
      </c>
      <c r="AE2">
        <v>145578.17877688</v>
      </c>
      <c r="AF2">
        <v>6.1908324823343044E-6</v>
      </c>
      <c r="AG2">
        <v>6</v>
      </c>
      <c r="AH2">
        <v>131684.40171471119</v>
      </c>
    </row>
    <row r="3" spans="1:34" x14ac:dyDescent="0.25">
      <c r="A3">
        <v>1</v>
      </c>
      <c r="B3">
        <v>30</v>
      </c>
      <c r="C3" t="s">
        <v>34</v>
      </c>
      <c r="D3">
        <v>4.3131000000000004</v>
      </c>
      <c r="E3">
        <v>23.18</v>
      </c>
      <c r="F3">
        <v>20.61</v>
      </c>
      <c r="G3">
        <v>26.31</v>
      </c>
      <c r="H3">
        <v>0.48</v>
      </c>
      <c r="I3">
        <v>47</v>
      </c>
      <c r="J3">
        <v>72.7</v>
      </c>
      <c r="K3">
        <v>32.270000000000003</v>
      </c>
      <c r="L3">
        <v>2</v>
      </c>
      <c r="M3">
        <v>22</v>
      </c>
      <c r="N3">
        <v>8.43</v>
      </c>
      <c r="O3">
        <v>9200.25</v>
      </c>
      <c r="P3">
        <v>121.17</v>
      </c>
      <c r="Q3">
        <v>1304.6600000000001</v>
      </c>
      <c r="R3">
        <v>178.92</v>
      </c>
      <c r="S3">
        <v>85.32</v>
      </c>
      <c r="T3">
        <v>36177.72</v>
      </c>
      <c r="U3">
        <v>0.48</v>
      </c>
      <c r="V3">
        <v>0.68</v>
      </c>
      <c r="W3">
        <v>4.12</v>
      </c>
      <c r="X3">
        <v>2.15</v>
      </c>
      <c r="Y3">
        <v>2</v>
      </c>
      <c r="Z3">
        <v>10</v>
      </c>
      <c r="AA3">
        <v>78.748659181916537</v>
      </c>
      <c r="AB3">
        <v>107.74738963830551</v>
      </c>
      <c r="AC3">
        <v>97.464129995664237</v>
      </c>
      <c r="AD3">
        <v>78748.659181916533</v>
      </c>
      <c r="AE3">
        <v>107747.3896383056</v>
      </c>
      <c r="AF3">
        <v>7.393719770603115E-6</v>
      </c>
      <c r="AG3">
        <v>5</v>
      </c>
      <c r="AH3">
        <v>97464.129995664232</v>
      </c>
    </row>
    <row r="4" spans="1:34" x14ac:dyDescent="0.25">
      <c r="A4">
        <v>2</v>
      </c>
      <c r="B4">
        <v>30</v>
      </c>
      <c r="C4" t="s">
        <v>34</v>
      </c>
      <c r="D4">
        <v>4.3331999999999997</v>
      </c>
      <c r="E4">
        <v>23.08</v>
      </c>
      <c r="F4">
        <v>20.53</v>
      </c>
      <c r="G4">
        <v>27.38</v>
      </c>
      <c r="H4">
        <v>0.71</v>
      </c>
      <c r="I4">
        <v>45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121.02</v>
      </c>
      <c r="Q4">
        <v>1304.46</v>
      </c>
      <c r="R4">
        <v>175.59</v>
      </c>
      <c r="S4">
        <v>85.32</v>
      </c>
      <c r="T4">
        <v>34523.94</v>
      </c>
      <c r="U4">
        <v>0.49</v>
      </c>
      <c r="V4">
        <v>0.68</v>
      </c>
      <c r="W4">
        <v>4.1399999999999997</v>
      </c>
      <c r="X4">
        <v>2.08</v>
      </c>
      <c r="Y4">
        <v>2</v>
      </c>
      <c r="Z4">
        <v>10</v>
      </c>
      <c r="AA4">
        <v>78.485527832673455</v>
      </c>
      <c r="AB4">
        <v>107.3873617177355</v>
      </c>
      <c r="AC4">
        <v>97.138462634530939</v>
      </c>
      <c r="AD4">
        <v>78485.527832673455</v>
      </c>
      <c r="AE4">
        <v>107387.3617177355</v>
      </c>
      <c r="AF4">
        <v>7.4281761401259916E-6</v>
      </c>
      <c r="AG4">
        <v>5</v>
      </c>
      <c r="AH4">
        <v>97138.462634530937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3.9683000000000002</v>
      </c>
      <c r="E2">
        <v>25.2</v>
      </c>
      <c r="F2">
        <v>22.52</v>
      </c>
      <c r="G2">
        <v>15.36</v>
      </c>
      <c r="H2">
        <v>0.43</v>
      </c>
      <c r="I2">
        <v>88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88.51</v>
      </c>
      <c r="Q2">
        <v>1305.2</v>
      </c>
      <c r="R2">
        <v>240.8</v>
      </c>
      <c r="S2">
        <v>85.32</v>
      </c>
      <c r="T2">
        <v>66915.149999999994</v>
      </c>
      <c r="U2">
        <v>0.35</v>
      </c>
      <c r="V2">
        <v>0.62</v>
      </c>
      <c r="W2">
        <v>4.26</v>
      </c>
      <c r="X2">
        <v>4.0599999999999996</v>
      </c>
      <c r="Y2">
        <v>2</v>
      </c>
      <c r="Z2">
        <v>10</v>
      </c>
      <c r="AA2">
        <v>77.76761469435057</v>
      </c>
      <c r="AB2">
        <v>106.4050812897903</v>
      </c>
      <c r="AC2">
        <v>96.249929671989236</v>
      </c>
      <c r="AD2">
        <v>77767.614694350574</v>
      </c>
      <c r="AE2">
        <v>106405.08128979029</v>
      </c>
      <c r="AF2">
        <v>7.3013157359441274E-6</v>
      </c>
      <c r="AG2">
        <v>6</v>
      </c>
      <c r="AH2">
        <v>96249.92967198923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2.4529999999999998</v>
      </c>
      <c r="E2">
        <v>40.770000000000003</v>
      </c>
      <c r="F2">
        <v>31.09</v>
      </c>
      <c r="G2">
        <v>7.23</v>
      </c>
      <c r="H2">
        <v>0.12</v>
      </c>
      <c r="I2">
        <v>258</v>
      </c>
      <c r="J2">
        <v>141.81</v>
      </c>
      <c r="K2">
        <v>47.83</v>
      </c>
      <c r="L2">
        <v>1</v>
      </c>
      <c r="M2">
        <v>256</v>
      </c>
      <c r="N2">
        <v>22.98</v>
      </c>
      <c r="O2">
        <v>17723.39</v>
      </c>
      <c r="P2">
        <v>350.7</v>
      </c>
      <c r="Q2">
        <v>1305.6199999999999</v>
      </c>
      <c r="R2">
        <v>535.82000000000005</v>
      </c>
      <c r="S2">
        <v>85.32</v>
      </c>
      <c r="T2">
        <v>213572.11</v>
      </c>
      <c r="U2">
        <v>0.16</v>
      </c>
      <c r="V2">
        <v>0.45</v>
      </c>
      <c r="W2">
        <v>4.43</v>
      </c>
      <c r="X2">
        <v>12.62</v>
      </c>
      <c r="Y2">
        <v>2</v>
      </c>
      <c r="Z2">
        <v>10</v>
      </c>
      <c r="AA2">
        <v>253.86658972586511</v>
      </c>
      <c r="AB2">
        <v>347.35146786626183</v>
      </c>
      <c r="AC2">
        <v>314.20073128405642</v>
      </c>
      <c r="AD2">
        <v>253866.58972586511</v>
      </c>
      <c r="AE2">
        <v>347351.46786626178</v>
      </c>
      <c r="AF2">
        <v>3.774424596612604E-6</v>
      </c>
      <c r="AG2">
        <v>9</v>
      </c>
      <c r="AH2">
        <v>314200.73128405638</v>
      </c>
    </row>
    <row r="3" spans="1:34" x14ac:dyDescent="0.25">
      <c r="A3">
        <v>1</v>
      </c>
      <c r="B3">
        <v>70</v>
      </c>
      <c r="C3" t="s">
        <v>34</v>
      </c>
      <c r="D3">
        <v>3.6324000000000001</v>
      </c>
      <c r="E3">
        <v>27.53</v>
      </c>
      <c r="F3">
        <v>22.67</v>
      </c>
      <c r="G3">
        <v>14.95</v>
      </c>
      <c r="H3">
        <v>0.25</v>
      </c>
      <c r="I3">
        <v>91</v>
      </c>
      <c r="J3">
        <v>143.16999999999999</v>
      </c>
      <c r="K3">
        <v>47.83</v>
      </c>
      <c r="L3">
        <v>2</v>
      </c>
      <c r="M3">
        <v>89</v>
      </c>
      <c r="N3">
        <v>23.34</v>
      </c>
      <c r="O3">
        <v>17891.86</v>
      </c>
      <c r="P3">
        <v>247.72</v>
      </c>
      <c r="Q3">
        <v>1304.6600000000001</v>
      </c>
      <c r="R3">
        <v>249.98</v>
      </c>
      <c r="S3">
        <v>85.32</v>
      </c>
      <c r="T3">
        <v>71490.61</v>
      </c>
      <c r="U3">
        <v>0.34</v>
      </c>
      <c r="V3">
        <v>0.62</v>
      </c>
      <c r="W3">
        <v>4.1500000000000004</v>
      </c>
      <c r="X3">
        <v>4.21</v>
      </c>
      <c r="Y3">
        <v>2</v>
      </c>
      <c r="Z3">
        <v>10</v>
      </c>
      <c r="AA3">
        <v>136.97843489978641</v>
      </c>
      <c r="AB3">
        <v>187.4199376918547</v>
      </c>
      <c r="AC3">
        <v>169.5328418841315</v>
      </c>
      <c r="AD3">
        <v>136978.43489978631</v>
      </c>
      <c r="AE3">
        <v>187419.93769185469</v>
      </c>
      <c r="AF3">
        <v>5.5891642497903063E-6</v>
      </c>
      <c r="AG3">
        <v>6</v>
      </c>
      <c r="AH3">
        <v>169532.84188413151</v>
      </c>
    </row>
    <row r="4" spans="1:34" x14ac:dyDescent="0.25">
      <c r="A4">
        <v>2</v>
      </c>
      <c r="B4">
        <v>70</v>
      </c>
      <c r="C4" t="s">
        <v>34</v>
      </c>
      <c r="D4">
        <v>4.0476999999999999</v>
      </c>
      <c r="E4">
        <v>24.71</v>
      </c>
      <c r="F4">
        <v>20.92</v>
      </c>
      <c r="G4">
        <v>23.24</v>
      </c>
      <c r="H4">
        <v>0.37</v>
      </c>
      <c r="I4">
        <v>54</v>
      </c>
      <c r="J4">
        <v>144.54</v>
      </c>
      <c r="K4">
        <v>47.83</v>
      </c>
      <c r="L4">
        <v>3</v>
      </c>
      <c r="M4">
        <v>52</v>
      </c>
      <c r="N4">
        <v>23.71</v>
      </c>
      <c r="O4">
        <v>18060.849999999999</v>
      </c>
      <c r="P4">
        <v>220.26</v>
      </c>
      <c r="Q4">
        <v>1304.5</v>
      </c>
      <c r="R4">
        <v>190.54</v>
      </c>
      <c r="S4">
        <v>85.32</v>
      </c>
      <c r="T4">
        <v>41955.839999999997</v>
      </c>
      <c r="U4">
        <v>0.45</v>
      </c>
      <c r="V4">
        <v>0.67</v>
      </c>
      <c r="W4">
        <v>4.09</v>
      </c>
      <c r="X4">
        <v>2.46</v>
      </c>
      <c r="Y4">
        <v>2</v>
      </c>
      <c r="Z4">
        <v>10</v>
      </c>
      <c r="AA4">
        <v>120.53735092657671</v>
      </c>
      <c r="AB4">
        <v>164.92452127028699</v>
      </c>
      <c r="AC4">
        <v>149.1843564333158</v>
      </c>
      <c r="AD4">
        <v>120537.35092657671</v>
      </c>
      <c r="AE4">
        <v>164924.52127028699</v>
      </c>
      <c r="AF4">
        <v>6.2281852587479966E-6</v>
      </c>
      <c r="AG4">
        <v>6</v>
      </c>
      <c r="AH4">
        <v>149184.35643331581</v>
      </c>
    </row>
    <row r="5" spans="1:34" x14ac:dyDescent="0.25">
      <c r="A5">
        <v>3</v>
      </c>
      <c r="B5">
        <v>70</v>
      </c>
      <c r="C5" t="s">
        <v>34</v>
      </c>
      <c r="D5">
        <v>4.2568000000000001</v>
      </c>
      <c r="E5">
        <v>23.49</v>
      </c>
      <c r="F5">
        <v>20.170000000000002</v>
      </c>
      <c r="G5">
        <v>31.84</v>
      </c>
      <c r="H5">
        <v>0.49</v>
      </c>
      <c r="I5">
        <v>38</v>
      </c>
      <c r="J5">
        <v>145.91999999999999</v>
      </c>
      <c r="K5">
        <v>47.83</v>
      </c>
      <c r="L5">
        <v>4</v>
      </c>
      <c r="M5">
        <v>36</v>
      </c>
      <c r="N5">
        <v>24.09</v>
      </c>
      <c r="O5">
        <v>18230.349999999999</v>
      </c>
      <c r="P5">
        <v>203.84</v>
      </c>
      <c r="Q5">
        <v>1304.29</v>
      </c>
      <c r="R5">
        <v>164.81</v>
      </c>
      <c r="S5">
        <v>85.32</v>
      </c>
      <c r="T5">
        <v>29169.97</v>
      </c>
      <c r="U5">
        <v>0.52</v>
      </c>
      <c r="V5">
        <v>0.7</v>
      </c>
      <c r="W5">
        <v>4.07</v>
      </c>
      <c r="X5">
        <v>1.71</v>
      </c>
      <c r="Y5">
        <v>2</v>
      </c>
      <c r="Z5">
        <v>10</v>
      </c>
      <c r="AA5">
        <v>104.68819388762731</v>
      </c>
      <c r="AB5">
        <v>143.2390053941468</v>
      </c>
      <c r="AC5">
        <v>129.5684757565748</v>
      </c>
      <c r="AD5">
        <v>104688.19388762731</v>
      </c>
      <c r="AE5">
        <v>143239.00539414681</v>
      </c>
      <c r="AF5">
        <v>6.5499268743826061E-6</v>
      </c>
      <c r="AG5">
        <v>5</v>
      </c>
      <c r="AH5">
        <v>129568.4757565748</v>
      </c>
    </row>
    <row r="6" spans="1:34" x14ac:dyDescent="0.25">
      <c r="A6">
        <v>4</v>
      </c>
      <c r="B6">
        <v>70</v>
      </c>
      <c r="C6" t="s">
        <v>34</v>
      </c>
      <c r="D6">
        <v>4.3840000000000003</v>
      </c>
      <c r="E6">
        <v>22.81</v>
      </c>
      <c r="F6">
        <v>19.739999999999998</v>
      </c>
      <c r="G6">
        <v>40.85</v>
      </c>
      <c r="H6">
        <v>0.6</v>
      </c>
      <c r="I6">
        <v>29</v>
      </c>
      <c r="J6">
        <v>147.30000000000001</v>
      </c>
      <c r="K6">
        <v>47.83</v>
      </c>
      <c r="L6">
        <v>5</v>
      </c>
      <c r="M6">
        <v>27</v>
      </c>
      <c r="N6">
        <v>24.47</v>
      </c>
      <c r="O6">
        <v>18400.38</v>
      </c>
      <c r="P6">
        <v>190.74</v>
      </c>
      <c r="Q6">
        <v>1304.3599999999999</v>
      </c>
      <c r="R6">
        <v>150.52000000000001</v>
      </c>
      <c r="S6">
        <v>85.32</v>
      </c>
      <c r="T6">
        <v>22067.19</v>
      </c>
      <c r="U6">
        <v>0.56999999999999995</v>
      </c>
      <c r="V6">
        <v>0.71</v>
      </c>
      <c r="W6">
        <v>4.0599999999999996</v>
      </c>
      <c r="X6">
        <v>1.29</v>
      </c>
      <c r="Y6">
        <v>2</v>
      </c>
      <c r="Z6">
        <v>10</v>
      </c>
      <c r="AA6">
        <v>99.901248096113292</v>
      </c>
      <c r="AB6">
        <v>136.6892949770569</v>
      </c>
      <c r="AC6">
        <v>123.64386050911369</v>
      </c>
      <c r="AD6">
        <v>99901.248096113297</v>
      </c>
      <c r="AE6">
        <v>136689.29497705691</v>
      </c>
      <c r="AF6">
        <v>6.7456491771502876E-6</v>
      </c>
      <c r="AG6">
        <v>5</v>
      </c>
      <c r="AH6">
        <v>123643.8605091137</v>
      </c>
    </row>
    <row r="7" spans="1:34" x14ac:dyDescent="0.25">
      <c r="A7">
        <v>5</v>
      </c>
      <c r="B7">
        <v>70</v>
      </c>
      <c r="C7" t="s">
        <v>34</v>
      </c>
      <c r="D7">
        <v>4.4718999999999998</v>
      </c>
      <c r="E7">
        <v>22.36</v>
      </c>
      <c r="F7">
        <v>19.47</v>
      </c>
      <c r="G7">
        <v>50.79</v>
      </c>
      <c r="H7">
        <v>0.71</v>
      </c>
      <c r="I7">
        <v>23</v>
      </c>
      <c r="J7">
        <v>148.68</v>
      </c>
      <c r="K7">
        <v>47.83</v>
      </c>
      <c r="L7">
        <v>6</v>
      </c>
      <c r="M7">
        <v>20</v>
      </c>
      <c r="N7">
        <v>24.85</v>
      </c>
      <c r="O7">
        <v>18570.939999999999</v>
      </c>
      <c r="P7">
        <v>177.86</v>
      </c>
      <c r="Q7">
        <v>1304.3499999999999</v>
      </c>
      <c r="R7">
        <v>141.46</v>
      </c>
      <c r="S7">
        <v>85.32</v>
      </c>
      <c r="T7">
        <v>17568.349999999999</v>
      </c>
      <c r="U7">
        <v>0.6</v>
      </c>
      <c r="V7">
        <v>0.72</v>
      </c>
      <c r="W7">
        <v>4.04</v>
      </c>
      <c r="X7">
        <v>1.01</v>
      </c>
      <c r="Y7">
        <v>2</v>
      </c>
      <c r="Z7">
        <v>10</v>
      </c>
      <c r="AA7">
        <v>96.032311769433136</v>
      </c>
      <c r="AB7">
        <v>131.39564560947139</v>
      </c>
      <c r="AC7">
        <v>118.85542960748531</v>
      </c>
      <c r="AD7">
        <v>96032.31176943313</v>
      </c>
      <c r="AE7">
        <v>131395.64560947151</v>
      </c>
      <c r="AF7">
        <v>6.8809006741100289E-6</v>
      </c>
      <c r="AG7">
        <v>5</v>
      </c>
      <c r="AH7">
        <v>118855.4296074853</v>
      </c>
    </row>
    <row r="8" spans="1:34" x14ac:dyDescent="0.25">
      <c r="A8">
        <v>6</v>
      </c>
      <c r="B8">
        <v>70</v>
      </c>
      <c r="C8" t="s">
        <v>34</v>
      </c>
      <c r="D8">
        <v>4.5160999999999998</v>
      </c>
      <c r="E8">
        <v>22.14</v>
      </c>
      <c r="F8">
        <v>19.34</v>
      </c>
      <c r="G8">
        <v>58.01</v>
      </c>
      <c r="H8">
        <v>0.83</v>
      </c>
      <c r="I8">
        <v>20</v>
      </c>
      <c r="J8">
        <v>150.07</v>
      </c>
      <c r="K8">
        <v>47.83</v>
      </c>
      <c r="L8">
        <v>7</v>
      </c>
      <c r="M8">
        <v>2</v>
      </c>
      <c r="N8">
        <v>25.24</v>
      </c>
      <c r="O8">
        <v>18742.03</v>
      </c>
      <c r="P8">
        <v>172</v>
      </c>
      <c r="Q8">
        <v>1304.3</v>
      </c>
      <c r="R8">
        <v>136.16</v>
      </c>
      <c r="S8">
        <v>85.32</v>
      </c>
      <c r="T8">
        <v>14933.3</v>
      </c>
      <c r="U8">
        <v>0.63</v>
      </c>
      <c r="V8">
        <v>0.73</v>
      </c>
      <c r="W8">
        <v>4.0599999999999996</v>
      </c>
      <c r="X8">
        <v>0.88</v>
      </c>
      <c r="Y8">
        <v>2</v>
      </c>
      <c r="Z8">
        <v>10</v>
      </c>
      <c r="AA8">
        <v>94.267922978201142</v>
      </c>
      <c r="AB8">
        <v>128.98153102596919</v>
      </c>
      <c r="AC8">
        <v>116.6717147316006</v>
      </c>
      <c r="AD8">
        <v>94267.922978201139</v>
      </c>
      <c r="AE8">
        <v>128981.53102596921</v>
      </c>
      <c r="AF8">
        <v>6.9489110969271014E-6</v>
      </c>
      <c r="AG8">
        <v>5</v>
      </c>
      <c r="AH8">
        <v>116671.7147316006</v>
      </c>
    </row>
    <row r="9" spans="1:34" x14ac:dyDescent="0.25">
      <c r="A9">
        <v>7</v>
      </c>
      <c r="B9">
        <v>70</v>
      </c>
      <c r="C9" t="s">
        <v>34</v>
      </c>
      <c r="D9">
        <v>4.5153999999999996</v>
      </c>
      <c r="E9">
        <v>22.15</v>
      </c>
      <c r="F9">
        <v>19.34</v>
      </c>
      <c r="G9">
        <v>58.02</v>
      </c>
      <c r="H9">
        <v>0.94</v>
      </c>
      <c r="I9">
        <v>20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173.51</v>
      </c>
      <c r="Q9">
        <v>1304.3900000000001</v>
      </c>
      <c r="R9">
        <v>136.28</v>
      </c>
      <c r="S9">
        <v>85.32</v>
      </c>
      <c r="T9">
        <v>14993.12</v>
      </c>
      <c r="U9">
        <v>0.63</v>
      </c>
      <c r="V9">
        <v>0.73</v>
      </c>
      <c r="W9">
        <v>4.0599999999999996</v>
      </c>
      <c r="X9">
        <v>0.89</v>
      </c>
      <c r="Y9">
        <v>2</v>
      </c>
      <c r="Z9">
        <v>10</v>
      </c>
      <c r="AA9">
        <v>94.566989047982318</v>
      </c>
      <c r="AB9">
        <v>129.39072641650739</v>
      </c>
      <c r="AC9">
        <v>117.04185708837539</v>
      </c>
      <c r="AD9">
        <v>94566.989047982323</v>
      </c>
      <c r="AE9">
        <v>129390.7264165075</v>
      </c>
      <c r="AF9">
        <v>6.9478340087829391E-6</v>
      </c>
      <c r="AG9">
        <v>5</v>
      </c>
      <c r="AH9">
        <v>117041.8570883754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1.982</v>
      </c>
      <c r="E2">
        <v>50.46</v>
      </c>
      <c r="F2">
        <v>35.770000000000003</v>
      </c>
      <c r="G2">
        <v>6.22</v>
      </c>
      <c r="H2">
        <v>0.1</v>
      </c>
      <c r="I2">
        <v>345</v>
      </c>
      <c r="J2">
        <v>176.73</v>
      </c>
      <c r="K2">
        <v>52.44</v>
      </c>
      <c r="L2">
        <v>1</v>
      </c>
      <c r="M2">
        <v>343</v>
      </c>
      <c r="N2">
        <v>33.29</v>
      </c>
      <c r="O2">
        <v>22031.19</v>
      </c>
      <c r="P2">
        <v>467.77</v>
      </c>
      <c r="Q2">
        <v>1306</v>
      </c>
      <c r="R2">
        <v>695.26</v>
      </c>
      <c r="S2">
        <v>85.32</v>
      </c>
      <c r="T2">
        <v>292859.01</v>
      </c>
      <c r="U2">
        <v>0.12</v>
      </c>
      <c r="V2">
        <v>0.39</v>
      </c>
      <c r="W2">
        <v>4.58</v>
      </c>
      <c r="X2">
        <v>17.29</v>
      </c>
      <c r="Y2">
        <v>2</v>
      </c>
      <c r="Z2">
        <v>10</v>
      </c>
      <c r="AA2">
        <v>384.41389473919139</v>
      </c>
      <c r="AB2">
        <v>525.97204992628224</v>
      </c>
      <c r="AC2">
        <v>475.77401568772558</v>
      </c>
      <c r="AD2">
        <v>384413.8947391914</v>
      </c>
      <c r="AE2">
        <v>525972.04992628226</v>
      </c>
      <c r="AF2">
        <v>2.938786179357074E-6</v>
      </c>
      <c r="AG2">
        <v>11</v>
      </c>
      <c r="AH2">
        <v>475774.01568772562</v>
      </c>
    </row>
    <row r="3" spans="1:34" x14ac:dyDescent="0.25">
      <c r="A3">
        <v>1</v>
      </c>
      <c r="B3">
        <v>90</v>
      </c>
      <c r="C3" t="s">
        <v>34</v>
      </c>
      <c r="D3">
        <v>3.3302</v>
      </c>
      <c r="E3">
        <v>30.03</v>
      </c>
      <c r="F3">
        <v>23.66</v>
      </c>
      <c r="G3">
        <v>12.79</v>
      </c>
      <c r="H3">
        <v>0.2</v>
      </c>
      <c r="I3">
        <v>111</v>
      </c>
      <c r="J3">
        <v>178.21</v>
      </c>
      <c r="K3">
        <v>52.44</v>
      </c>
      <c r="L3">
        <v>2</v>
      </c>
      <c r="M3">
        <v>109</v>
      </c>
      <c r="N3">
        <v>33.770000000000003</v>
      </c>
      <c r="O3">
        <v>22213.89</v>
      </c>
      <c r="P3">
        <v>303.06</v>
      </c>
      <c r="Q3">
        <v>1304.6600000000001</v>
      </c>
      <c r="R3">
        <v>283.44</v>
      </c>
      <c r="S3">
        <v>85.32</v>
      </c>
      <c r="T3">
        <v>88117.58</v>
      </c>
      <c r="U3">
        <v>0.3</v>
      </c>
      <c r="V3">
        <v>0.59</v>
      </c>
      <c r="W3">
        <v>4.1900000000000004</v>
      </c>
      <c r="X3">
        <v>5.2</v>
      </c>
      <c r="Y3">
        <v>2</v>
      </c>
      <c r="Z3">
        <v>10</v>
      </c>
      <c r="AA3">
        <v>173.5554333718936</v>
      </c>
      <c r="AB3">
        <v>237.46620066465269</v>
      </c>
      <c r="AC3">
        <v>214.80275975919281</v>
      </c>
      <c r="AD3">
        <v>173555.4333718936</v>
      </c>
      <c r="AE3">
        <v>237466.20066465269</v>
      </c>
      <c r="AF3">
        <v>4.9378131859207496E-6</v>
      </c>
      <c r="AG3">
        <v>7</v>
      </c>
      <c r="AH3">
        <v>214802.75975919279</v>
      </c>
    </row>
    <row r="4" spans="1:34" x14ac:dyDescent="0.25">
      <c r="A4">
        <v>2</v>
      </c>
      <c r="B4">
        <v>90</v>
      </c>
      <c r="C4" t="s">
        <v>34</v>
      </c>
      <c r="D4">
        <v>3.8169</v>
      </c>
      <c r="E4">
        <v>26.2</v>
      </c>
      <c r="F4">
        <v>21.43</v>
      </c>
      <c r="G4">
        <v>19.48</v>
      </c>
      <c r="H4">
        <v>0.3</v>
      </c>
      <c r="I4">
        <v>66</v>
      </c>
      <c r="J4">
        <v>179.7</v>
      </c>
      <c r="K4">
        <v>52.44</v>
      </c>
      <c r="L4">
        <v>3</v>
      </c>
      <c r="M4">
        <v>64</v>
      </c>
      <c r="N4">
        <v>34.26</v>
      </c>
      <c r="O4">
        <v>22397.24</v>
      </c>
      <c r="P4">
        <v>268.35000000000002</v>
      </c>
      <c r="Q4">
        <v>1304.44</v>
      </c>
      <c r="R4">
        <v>207.72</v>
      </c>
      <c r="S4">
        <v>85.32</v>
      </c>
      <c r="T4">
        <v>50482.46</v>
      </c>
      <c r="U4">
        <v>0.41</v>
      </c>
      <c r="V4">
        <v>0.65</v>
      </c>
      <c r="W4">
        <v>4.12</v>
      </c>
      <c r="X4">
        <v>2.97</v>
      </c>
      <c r="Y4">
        <v>2</v>
      </c>
      <c r="Z4">
        <v>10</v>
      </c>
      <c r="AA4">
        <v>140.09092224863741</v>
      </c>
      <c r="AB4">
        <v>191.67858019580129</v>
      </c>
      <c r="AC4">
        <v>173.38504552454509</v>
      </c>
      <c r="AD4">
        <v>140090.92224863739</v>
      </c>
      <c r="AE4">
        <v>191678.5801958013</v>
      </c>
      <c r="AF4">
        <v>5.6594616387426909E-6</v>
      </c>
      <c r="AG4">
        <v>6</v>
      </c>
      <c r="AH4">
        <v>173385.0455245451</v>
      </c>
    </row>
    <row r="5" spans="1:34" x14ac:dyDescent="0.25">
      <c r="A5">
        <v>3</v>
      </c>
      <c r="B5">
        <v>90</v>
      </c>
      <c r="C5" t="s">
        <v>34</v>
      </c>
      <c r="D5">
        <v>4.0525000000000002</v>
      </c>
      <c r="E5">
        <v>24.68</v>
      </c>
      <c r="F5">
        <v>20.58</v>
      </c>
      <c r="G5">
        <v>26.28</v>
      </c>
      <c r="H5">
        <v>0.39</v>
      </c>
      <c r="I5">
        <v>47</v>
      </c>
      <c r="J5">
        <v>181.19</v>
      </c>
      <c r="K5">
        <v>52.44</v>
      </c>
      <c r="L5">
        <v>4</v>
      </c>
      <c r="M5">
        <v>45</v>
      </c>
      <c r="N5">
        <v>34.75</v>
      </c>
      <c r="O5">
        <v>22581.25</v>
      </c>
      <c r="P5">
        <v>251.41</v>
      </c>
      <c r="Q5">
        <v>1304.44</v>
      </c>
      <c r="R5">
        <v>179.11</v>
      </c>
      <c r="S5">
        <v>85.32</v>
      </c>
      <c r="T5">
        <v>36273.81</v>
      </c>
      <c r="U5">
        <v>0.48</v>
      </c>
      <c r="V5">
        <v>0.68</v>
      </c>
      <c r="W5">
        <v>4.08</v>
      </c>
      <c r="X5">
        <v>2.13</v>
      </c>
      <c r="Y5">
        <v>2</v>
      </c>
      <c r="Z5">
        <v>10</v>
      </c>
      <c r="AA5">
        <v>130.43543581247329</v>
      </c>
      <c r="AB5">
        <v>178.4675176838501</v>
      </c>
      <c r="AC5">
        <v>161.4348282768876</v>
      </c>
      <c r="AD5">
        <v>130435.4358124733</v>
      </c>
      <c r="AE5">
        <v>178467.51768385011</v>
      </c>
      <c r="AF5">
        <v>6.0087946477520388E-6</v>
      </c>
      <c r="AG5">
        <v>6</v>
      </c>
      <c r="AH5">
        <v>161434.82827688759</v>
      </c>
    </row>
    <row r="6" spans="1:34" x14ac:dyDescent="0.25">
      <c r="A6">
        <v>4</v>
      </c>
      <c r="B6">
        <v>90</v>
      </c>
      <c r="C6" t="s">
        <v>34</v>
      </c>
      <c r="D6">
        <v>4.2064000000000004</v>
      </c>
      <c r="E6">
        <v>23.77</v>
      </c>
      <c r="F6">
        <v>20.07</v>
      </c>
      <c r="G6">
        <v>33.450000000000003</v>
      </c>
      <c r="H6">
        <v>0.49</v>
      </c>
      <c r="I6">
        <v>36</v>
      </c>
      <c r="J6">
        <v>182.69</v>
      </c>
      <c r="K6">
        <v>52.44</v>
      </c>
      <c r="L6">
        <v>5</v>
      </c>
      <c r="M6">
        <v>34</v>
      </c>
      <c r="N6">
        <v>35.25</v>
      </c>
      <c r="O6">
        <v>22766.06</v>
      </c>
      <c r="P6">
        <v>239.47</v>
      </c>
      <c r="Q6">
        <v>1304.31</v>
      </c>
      <c r="R6">
        <v>161.99</v>
      </c>
      <c r="S6">
        <v>85.32</v>
      </c>
      <c r="T6">
        <v>27768.59</v>
      </c>
      <c r="U6">
        <v>0.53</v>
      </c>
      <c r="V6">
        <v>0.7</v>
      </c>
      <c r="W6">
        <v>4.0599999999999996</v>
      </c>
      <c r="X6">
        <v>1.62</v>
      </c>
      <c r="Y6">
        <v>2</v>
      </c>
      <c r="Z6">
        <v>10</v>
      </c>
      <c r="AA6">
        <v>115.9664036893861</v>
      </c>
      <c r="AB6">
        <v>158.67034960440591</v>
      </c>
      <c r="AC6">
        <v>143.5270741334393</v>
      </c>
      <c r="AD6">
        <v>115966.4036893861</v>
      </c>
      <c r="AE6">
        <v>158670.3496044059</v>
      </c>
      <c r="AF6">
        <v>6.2369879842823383E-6</v>
      </c>
      <c r="AG6">
        <v>5</v>
      </c>
      <c r="AH6">
        <v>143527.07413343931</v>
      </c>
    </row>
    <row r="7" spans="1:34" x14ac:dyDescent="0.25">
      <c r="A7">
        <v>5</v>
      </c>
      <c r="B7">
        <v>90</v>
      </c>
      <c r="C7" t="s">
        <v>34</v>
      </c>
      <c r="D7">
        <v>4.3131000000000004</v>
      </c>
      <c r="E7">
        <v>23.18</v>
      </c>
      <c r="F7">
        <v>19.73</v>
      </c>
      <c r="G7">
        <v>40.83</v>
      </c>
      <c r="H7">
        <v>0.57999999999999996</v>
      </c>
      <c r="I7">
        <v>29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228.58</v>
      </c>
      <c r="Q7">
        <v>1304.25</v>
      </c>
      <c r="R7">
        <v>150.38999999999999</v>
      </c>
      <c r="S7">
        <v>85.32</v>
      </c>
      <c r="T7">
        <v>22006.19</v>
      </c>
      <c r="U7">
        <v>0.56999999999999995</v>
      </c>
      <c r="V7">
        <v>0.71</v>
      </c>
      <c r="W7">
        <v>4.05</v>
      </c>
      <c r="X7">
        <v>1.28</v>
      </c>
      <c r="Y7">
        <v>2</v>
      </c>
      <c r="Z7">
        <v>10</v>
      </c>
      <c r="AA7">
        <v>111.6395803801467</v>
      </c>
      <c r="AB7">
        <v>152.75019906673521</v>
      </c>
      <c r="AC7">
        <v>138.17193445409859</v>
      </c>
      <c r="AD7">
        <v>111639.5803801467</v>
      </c>
      <c r="AE7">
        <v>152750.19906673519</v>
      </c>
      <c r="AF7">
        <v>6.3951960999924292E-6</v>
      </c>
      <c r="AG7">
        <v>5</v>
      </c>
      <c r="AH7">
        <v>138171.93445409861</v>
      </c>
    </row>
    <row r="8" spans="1:34" x14ac:dyDescent="0.25">
      <c r="A8">
        <v>6</v>
      </c>
      <c r="B8">
        <v>90</v>
      </c>
      <c r="C8" t="s">
        <v>34</v>
      </c>
      <c r="D8">
        <v>4.3895</v>
      </c>
      <c r="E8">
        <v>22.78</v>
      </c>
      <c r="F8">
        <v>19.510000000000002</v>
      </c>
      <c r="G8">
        <v>48.77</v>
      </c>
      <c r="H8">
        <v>0.67</v>
      </c>
      <c r="I8">
        <v>24</v>
      </c>
      <c r="J8">
        <v>185.7</v>
      </c>
      <c r="K8">
        <v>52.44</v>
      </c>
      <c r="L8">
        <v>7</v>
      </c>
      <c r="M8">
        <v>22</v>
      </c>
      <c r="N8">
        <v>36.26</v>
      </c>
      <c r="O8">
        <v>23137.49</v>
      </c>
      <c r="P8">
        <v>219.06</v>
      </c>
      <c r="Q8">
        <v>1304.32</v>
      </c>
      <c r="R8">
        <v>142.72999999999999</v>
      </c>
      <c r="S8">
        <v>85.32</v>
      </c>
      <c r="T8">
        <v>18200.900000000001</v>
      </c>
      <c r="U8">
        <v>0.6</v>
      </c>
      <c r="V8">
        <v>0.72</v>
      </c>
      <c r="W8">
        <v>4.04</v>
      </c>
      <c r="X8">
        <v>1.05</v>
      </c>
      <c r="Y8">
        <v>2</v>
      </c>
      <c r="Z8">
        <v>10</v>
      </c>
      <c r="AA8">
        <v>108.3534981797619</v>
      </c>
      <c r="AB8">
        <v>148.25403642845581</v>
      </c>
      <c r="AC8">
        <v>134.10487926761121</v>
      </c>
      <c r="AD8">
        <v>108353.4981797619</v>
      </c>
      <c r="AE8">
        <v>148254.03642845579</v>
      </c>
      <c r="AF8">
        <v>6.5084772625064964E-6</v>
      </c>
      <c r="AG8">
        <v>5</v>
      </c>
      <c r="AH8">
        <v>134104.87926761119</v>
      </c>
    </row>
    <row r="9" spans="1:34" x14ac:dyDescent="0.25">
      <c r="A9">
        <v>7</v>
      </c>
      <c r="B9">
        <v>90</v>
      </c>
      <c r="C9" t="s">
        <v>34</v>
      </c>
      <c r="D9">
        <v>4.4531999999999998</v>
      </c>
      <c r="E9">
        <v>22.46</v>
      </c>
      <c r="F9">
        <v>19.32</v>
      </c>
      <c r="G9">
        <v>57.97</v>
      </c>
      <c r="H9">
        <v>0.76</v>
      </c>
      <c r="I9">
        <v>20</v>
      </c>
      <c r="J9">
        <v>187.22</v>
      </c>
      <c r="K9">
        <v>52.44</v>
      </c>
      <c r="L9">
        <v>8</v>
      </c>
      <c r="M9">
        <v>18</v>
      </c>
      <c r="N9">
        <v>36.78</v>
      </c>
      <c r="O9">
        <v>23324.240000000002</v>
      </c>
      <c r="P9">
        <v>209.83</v>
      </c>
      <c r="Q9">
        <v>1304.1500000000001</v>
      </c>
      <c r="R9">
        <v>136.30000000000001</v>
      </c>
      <c r="S9">
        <v>85.32</v>
      </c>
      <c r="T9">
        <v>15005.55</v>
      </c>
      <c r="U9">
        <v>0.63</v>
      </c>
      <c r="V9">
        <v>0.73</v>
      </c>
      <c r="W9">
        <v>4.04</v>
      </c>
      <c r="X9">
        <v>0.87</v>
      </c>
      <c r="Y9">
        <v>2</v>
      </c>
      <c r="Z9">
        <v>10</v>
      </c>
      <c r="AA9">
        <v>105.44037898982261</v>
      </c>
      <c r="AB9">
        <v>144.26817823503461</v>
      </c>
      <c r="AC9">
        <v>130.4994257859818</v>
      </c>
      <c r="AD9">
        <v>105440.3789898226</v>
      </c>
      <c r="AE9">
        <v>144268.1782350346</v>
      </c>
      <c r="AF9">
        <v>6.6029276558591921E-6</v>
      </c>
      <c r="AG9">
        <v>5</v>
      </c>
      <c r="AH9">
        <v>130499.4257859818</v>
      </c>
    </row>
    <row r="10" spans="1:34" x14ac:dyDescent="0.25">
      <c r="A10">
        <v>8</v>
      </c>
      <c r="B10">
        <v>90</v>
      </c>
      <c r="C10" t="s">
        <v>34</v>
      </c>
      <c r="D10">
        <v>4.5042999999999997</v>
      </c>
      <c r="E10">
        <v>22.2</v>
      </c>
      <c r="F10">
        <v>19.18</v>
      </c>
      <c r="G10">
        <v>67.680000000000007</v>
      </c>
      <c r="H10">
        <v>0.85</v>
      </c>
      <c r="I10">
        <v>17</v>
      </c>
      <c r="J10">
        <v>188.74</v>
      </c>
      <c r="K10">
        <v>52.44</v>
      </c>
      <c r="L10">
        <v>9</v>
      </c>
      <c r="M10">
        <v>12</v>
      </c>
      <c r="N10">
        <v>37.299999999999997</v>
      </c>
      <c r="O10">
        <v>23511.69</v>
      </c>
      <c r="P10">
        <v>199.57</v>
      </c>
      <c r="Q10">
        <v>1304.31</v>
      </c>
      <c r="R10">
        <v>131.33000000000001</v>
      </c>
      <c r="S10">
        <v>85.32</v>
      </c>
      <c r="T10">
        <v>12534.08</v>
      </c>
      <c r="U10">
        <v>0.65</v>
      </c>
      <c r="V10">
        <v>0.73</v>
      </c>
      <c r="W10">
        <v>4.04</v>
      </c>
      <c r="X10">
        <v>0.72</v>
      </c>
      <c r="Y10">
        <v>2</v>
      </c>
      <c r="Z10">
        <v>10</v>
      </c>
      <c r="AA10">
        <v>102.6236439337476</v>
      </c>
      <c r="AB10">
        <v>140.4141970657343</v>
      </c>
      <c r="AC10">
        <v>127.01326317038171</v>
      </c>
      <c r="AD10">
        <v>102623.6439337476</v>
      </c>
      <c r="AE10">
        <v>140414.1970657343</v>
      </c>
      <c r="AF10">
        <v>6.6786955538234426E-6</v>
      </c>
      <c r="AG10">
        <v>5</v>
      </c>
      <c r="AH10">
        <v>127013.2631703817</v>
      </c>
    </row>
    <row r="11" spans="1:34" x14ac:dyDescent="0.25">
      <c r="A11">
        <v>9</v>
      </c>
      <c r="B11">
        <v>90</v>
      </c>
      <c r="C11" t="s">
        <v>34</v>
      </c>
      <c r="D11">
        <v>4.5175000000000001</v>
      </c>
      <c r="E11">
        <v>22.14</v>
      </c>
      <c r="F11">
        <v>19.149999999999999</v>
      </c>
      <c r="G11">
        <v>71.8</v>
      </c>
      <c r="H11">
        <v>0.93</v>
      </c>
      <c r="I11">
        <v>16</v>
      </c>
      <c r="J11">
        <v>190.26</v>
      </c>
      <c r="K11">
        <v>52.44</v>
      </c>
      <c r="L11">
        <v>10</v>
      </c>
      <c r="M11">
        <v>2</v>
      </c>
      <c r="N11">
        <v>37.82</v>
      </c>
      <c r="O11">
        <v>23699.85</v>
      </c>
      <c r="P11">
        <v>195.88</v>
      </c>
      <c r="Q11">
        <v>1304.43</v>
      </c>
      <c r="R11">
        <v>129.93</v>
      </c>
      <c r="S11">
        <v>85.32</v>
      </c>
      <c r="T11">
        <v>11841.29</v>
      </c>
      <c r="U11">
        <v>0.66</v>
      </c>
      <c r="V11">
        <v>0.73</v>
      </c>
      <c r="W11">
        <v>4.05</v>
      </c>
      <c r="X11">
        <v>0.69</v>
      </c>
      <c r="Y11">
        <v>2</v>
      </c>
      <c r="Z11">
        <v>10</v>
      </c>
      <c r="AA11">
        <v>101.71225479723761</v>
      </c>
      <c r="AB11">
        <v>139.16719424151091</v>
      </c>
      <c r="AC11">
        <v>125.8852725455224</v>
      </c>
      <c r="AD11">
        <v>101712.25479723761</v>
      </c>
      <c r="AE11">
        <v>139167.19424151091</v>
      </c>
      <c r="AF11">
        <v>6.6982676918494348E-6</v>
      </c>
      <c r="AG11">
        <v>5</v>
      </c>
      <c r="AH11">
        <v>125885.2725455224</v>
      </c>
    </row>
    <row r="12" spans="1:34" x14ac:dyDescent="0.25">
      <c r="A12">
        <v>10</v>
      </c>
      <c r="B12">
        <v>90</v>
      </c>
      <c r="C12" t="s">
        <v>34</v>
      </c>
      <c r="D12">
        <v>4.5130999999999997</v>
      </c>
      <c r="E12">
        <v>22.16</v>
      </c>
      <c r="F12">
        <v>19.170000000000002</v>
      </c>
      <c r="G12">
        <v>71.88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197.54</v>
      </c>
      <c r="Q12">
        <v>1304.53</v>
      </c>
      <c r="R12">
        <v>130.36000000000001</v>
      </c>
      <c r="S12">
        <v>85.32</v>
      </c>
      <c r="T12">
        <v>12053.21</v>
      </c>
      <c r="U12">
        <v>0.65</v>
      </c>
      <c r="V12">
        <v>0.73</v>
      </c>
      <c r="W12">
        <v>4.0599999999999996</v>
      </c>
      <c r="X12">
        <v>0.71</v>
      </c>
      <c r="Y12">
        <v>2</v>
      </c>
      <c r="Z12">
        <v>10</v>
      </c>
      <c r="AA12">
        <v>102.1085722700663</v>
      </c>
      <c r="AB12">
        <v>139.70945329212779</v>
      </c>
      <c r="AC12">
        <v>126.3757791534139</v>
      </c>
      <c r="AD12">
        <v>102108.5722700663</v>
      </c>
      <c r="AE12">
        <v>139709.45329212779</v>
      </c>
      <c r="AF12">
        <v>6.6917436458407696E-6</v>
      </c>
      <c r="AG12">
        <v>5</v>
      </c>
      <c r="AH12">
        <v>126375.7791534139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3.6078999999999999</v>
      </c>
      <c r="E2">
        <v>27.72</v>
      </c>
      <c r="F2">
        <v>24.6</v>
      </c>
      <c r="G2">
        <v>11.18</v>
      </c>
      <c r="H2">
        <v>0.64</v>
      </c>
      <c r="I2">
        <v>132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71.010000000000005</v>
      </c>
      <c r="Q2">
        <v>1306</v>
      </c>
      <c r="R2">
        <v>308.74</v>
      </c>
      <c r="S2">
        <v>85.32</v>
      </c>
      <c r="T2">
        <v>100665.73</v>
      </c>
      <c r="U2">
        <v>0.28000000000000003</v>
      </c>
      <c r="V2">
        <v>0.56999999999999995</v>
      </c>
      <c r="W2">
        <v>4.4000000000000004</v>
      </c>
      <c r="X2">
        <v>6.14</v>
      </c>
      <c r="Y2">
        <v>2</v>
      </c>
      <c r="Z2">
        <v>10</v>
      </c>
      <c r="AA2">
        <v>74.682701813976735</v>
      </c>
      <c r="AB2">
        <v>102.1841673901139</v>
      </c>
      <c r="AC2">
        <v>92.431853870806719</v>
      </c>
      <c r="AD2">
        <v>74682.701813976732</v>
      </c>
      <c r="AE2">
        <v>102184.1673901139</v>
      </c>
      <c r="AF2">
        <v>6.8738833606014427E-6</v>
      </c>
      <c r="AG2">
        <v>6</v>
      </c>
      <c r="AH2">
        <v>92431.853870806721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3.1303999999999998</v>
      </c>
      <c r="E2">
        <v>31.95</v>
      </c>
      <c r="F2">
        <v>26.48</v>
      </c>
      <c r="G2">
        <v>9.4</v>
      </c>
      <c r="H2">
        <v>0.18</v>
      </c>
      <c r="I2">
        <v>169</v>
      </c>
      <c r="J2">
        <v>98.71</v>
      </c>
      <c r="K2">
        <v>39.72</v>
      </c>
      <c r="L2">
        <v>1</v>
      </c>
      <c r="M2">
        <v>167</v>
      </c>
      <c r="N2">
        <v>12.99</v>
      </c>
      <c r="O2">
        <v>12407.75</v>
      </c>
      <c r="P2">
        <v>230.55</v>
      </c>
      <c r="Q2">
        <v>1305.05</v>
      </c>
      <c r="R2">
        <v>379.58</v>
      </c>
      <c r="S2">
        <v>85.32</v>
      </c>
      <c r="T2">
        <v>135900.76</v>
      </c>
      <c r="U2">
        <v>0.22</v>
      </c>
      <c r="V2">
        <v>0.53</v>
      </c>
      <c r="W2">
        <v>4.2699999999999996</v>
      </c>
      <c r="X2">
        <v>8.02</v>
      </c>
      <c r="Y2">
        <v>2</v>
      </c>
      <c r="Z2">
        <v>10</v>
      </c>
      <c r="AA2">
        <v>151.0907646557757</v>
      </c>
      <c r="AB2">
        <v>206.72904985603819</v>
      </c>
      <c r="AC2">
        <v>186.99911948388049</v>
      </c>
      <c r="AD2">
        <v>151090.76465577571</v>
      </c>
      <c r="AE2">
        <v>206729.04985603821</v>
      </c>
      <c r="AF2">
        <v>5.1119352068602282E-6</v>
      </c>
      <c r="AG2">
        <v>7</v>
      </c>
      <c r="AH2">
        <v>186999.11948388061</v>
      </c>
    </row>
    <row r="3" spans="1:34" x14ac:dyDescent="0.25">
      <c r="A3">
        <v>1</v>
      </c>
      <c r="B3">
        <v>45</v>
      </c>
      <c r="C3" t="s">
        <v>34</v>
      </c>
      <c r="D3">
        <v>4.0514999999999999</v>
      </c>
      <c r="E3">
        <v>24.68</v>
      </c>
      <c r="F3">
        <v>21.38</v>
      </c>
      <c r="G3">
        <v>20.04</v>
      </c>
      <c r="H3">
        <v>0.35</v>
      </c>
      <c r="I3">
        <v>64</v>
      </c>
      <c r="J3">
        <v>99.95</v>
      </c>
      <c r="K3">
        <v>39.72</v>
      </c>
      <c r="L3">
        <v>2</v>
      </c>
      <c r="M3">
        <v>62</v>
      </c>
      <c r="N3">
        <v>13.24</v>
      </c>
      <c r="O3">
        <v>12561.45</v>
      </c>
      <c r="P3">
        <v>173.78</v>
      </c>
      <c r="Q3">
        <v>1304.3699999999999</v>
      </c>
      <c r="R3">
        <v>206.02</v>
      </c>
      <c r="S3">
        <v>85.32</v>
      </c>
      <c r="T3">
        <v>49646.76</v>
      </c>
      <c r="U3">
        <v>0.41</v>
      </c>
      <c r="V3">
        <v>0.66</v>
      </c>
      <c r="W3">
        <v>4.1100000000000003</v>
      </c>
      <c r="X3">
        <v>2.92</v>
      </c>
      <c r="Y3">
        <v>2</v>
      </c>
      <c r="Z3">
        <v>10</v>
      </c>
      <c r="AA3">
        <v>105.25906045498979</v>
      </c>
      <c r="AB3">
        <v>144.0200902164672</v>
      </c>
      <c r="AC3">
        <v>130.27501493971269</v>
      </c>
      <c r="AD3">
        <v>105259.0604549898</v>
      </c>
      <c r="AE3">
        <v>144020.09021646719</v>
      </c>
      <c r="AF3">
        <v>6.6160891549304296E-6</v>
      </c>
      <c r="AG3">
        <v>6</v>
      </c>
      <c r="AH3">
        <v>130275.0149397127</v>
      </c>
    </row>
    <row r="4" spans="1:34" x14ac:dyDescent="0.25">
      <c r="A4">
        <v>2</v>
      </c>
      <c r="B4">
        <v>45</v>
      </c>
      <c r="C4" t="s">
        <v>34</v>
      </c>
      <c r="D4">
        <v>4.3715999999999999</v>
      </c>
      <c r="E4">
        <v>22.87</v>
      </c>
      <c r="F4">
        <v>20.13</v>
      </c>
      <c r="G4">
        <v>32.64</v>
      </c>
      <c r="H4">
        <v>0.52</v>
      </c>
      <c r="I4">
        <v>37</v>
      </c>
      <c r="J4">
        <v>101.2</v>
      </c>
      <c r="K4">
        <v>39.72</v>
      </c>
      <c r="L4">
        <v>3</v>
      </c>
      <c r="M4">
        <v>34</v>
      </c>
      <c r="N4">
        <v>13.49</v>
      </c>
      <c r="O4">
        <v>12715.54</v>
      </c>
      <c r="P4">
        <v>149.4</v>
      </c>
      <c r="Q4">
        <v>1304.53</v>
      </c>
      <c r="R4">
        <v>163.53</v>
      </c>
      <c r="S4">
        <v>85.32</v>
      </c>
      <c r="T4">
        <v>28532.39</v>
      </c>
      <c r="U4">
        <v>0.52</v>
      </c>
      <c r="V4">
        <v>0.7</v>
      </c>
      <c r="W4">
        <v>4.07</v>
      </c>
      <c r="X4">
        <v>1.67</v>
      </c>
      <c r="Y4">
        <v>2</v>
      </c>
      <c r="Z4">
        <v>10</v>
      </c>
      <c r="AA4">
        <v>87.311372336861737</v>
      </c>
      <c r="AB4">
        <v>119.46327153713909</v>
      </c>
      <c r="AC4">
        <v>108.06186456942039</v>
      </c>
      <c r="AD4">
        <v>87311.372336861736</v>
      </c>
      <c r="AE4">
        <v>119463.2715371391</v>
      </c>
      <c r="AF4">
        <v>7.138811637589501E-6</v>
      </c>
      <c r="AG4">
        <v>5</v>
      </c>
      <c r="AH4">
        <v>108061.8645694204</v>
      </c>
    </row>
    <row r="5" spans="1:34" x14ac:dyDescent="0.25">
      <c r="A5">
        <v>3</v>
      </c>
      <c r="B5">
        <v>45</v>
      </c>
      <c r="C5" t="s">
        <v>34</v>
      </c>
      <c r="D5">
        <v>4.4593999999999996</v>
      </c>
      <c r="E5">
        <v>22.42</v>
      </c>
      <c r="F5">
        <v>19.82</v>
      </c>
      <c r="G5">
        <v>39.64</v>
      </c>
      <c r="H5">
        <v>0.69</v>
      </c>
      <c r="I5">
        <v>30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141.22</v>
      </c>
      <c r="Q5">
        <v>1304.8399999999999</v>
      </c>
      <c r="R5">
        <v>151.80000000000001</v>
      </c>
      <c r="S5">
        <v>85.32</v>
      </c>
      <c r="T5">
        <v>22706.560000000001</v>
      </c>
      <c r="U5">
        <v>0.56000000000000005</v>
      </c>
      <c r="V5">
        <v>0.71</v>
      </c>
      <c r="W5">
        <v>4.0999999999999996</v>
      </c>
      <c r="X5">
        <v>1.36</v>
      </c>
      <c r="Y5">
        <v>2</v>
      </c>
      <c r="Z5">
        <v>10</v>
      </c>
      <c r="AA5">
        <v>84.573362512813915</v>
      </c>
      <c r="AB5">
        <v>115.71700570341051</v>
      </c>
      <c r="AC5">
        <v>104.6731370889444</v>
      </c>
      <c r="AD5">
        <v>84573.36251281391</v>
      </c>
      <c r="AE5">
        <v>115717.0057034105</v>
      </c>
      <c r="AF5">
        <v>7.2821888134016422E-6</v>
      </c>
      <c r="AG5">
        <v>5</v>
      </c>
      <c r="AH5">
        <v>104673.13708894439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2024-09-25T23:05:33Z</dcterms:created>
  <dcterms:modified xsi:type="dcterms:W3CDTF">2024-09-27T19:25:44Z</dcterms:modified>
</cp:coreProperties>
</file>