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100ha_100ha_2%_6m_0_LM/"/>
    </mc:Choice>
  </mc:AlternateContent>
  <xr:revisionPtr revIDLastSave="267" documentId="11_24548DD85E337EF33CCFB483E2185AC99A0BD1AD" xr6:coauthVersionLast="47" xr6:coauthVersionMax="47" xr10:uidLastSave="{8BCB75AB-F03A-4E54-A230-A4845545CD19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<sst xmlns="http://schemas.openxmlformats.org/spreadsheetml/2006/main" count="1036" uniqueCount="70">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</sst>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825-4629-9343-8ED9094E1D0E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825-4629-9343-8ED9094E1D0E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825-4629-9343-8ED9094E1D0E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825-4629-9343-8ED9094E1D0E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825-4629-9343-8ED9094E1D0E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825-4629-9343-8ED9094E1D0E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825-4629-9343-8ED9094E1D0E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825-4629-9343-8ED9094E1D0E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825-4629-9343-8ED9094E1D0E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825-4629-9343-8ED9094E1D0E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825-4629-9343-8ED9094E1D0E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825-4629-9343-8ED9094E1D0E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825-4629-9343-8ED9094E1D0E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825-4629-9343-8ED9094E1D0E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825-4629-9343-8ED9094E1D0E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825-4629-9343-8ED9094E1D0E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825-4629-9343-8ED9094E1D0E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825-4629-9343-8ED9094E1D0E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825-4629-9343-8ED9094E1D0E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825-4629-9343-8ED9094E1D0E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4825-4629-9343-8ED9094E1D0E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4825-4629-9343-8ED9094E1D0E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4825-4629-9343-8ED9094E1D0E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4825-4629-9343-8ED9094E1D0E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4825-4629-9343-8ED9094E1D0E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4825-4629-9343-8ED9094E1D0E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4825-4629-9343-8ED9094E1D0E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4825-4629-9343-8ED9094E1D0E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4825-4629-9343-8ED9094E1D0E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4825-4629-9343-8ED9094E1D0E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4825-4629-9343-8ED9094E1D0E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4825-4629-9343-8ED9094E1D0E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4825-4629-9343-8ED9094E1D0E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4825-4629-9343-8ED9094E1D0E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4825-4629-9343-8ED9094E1D0E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4825-4629-9343-8ED9094E1D0E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4825-4629-9343-8ED9094E1D0E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4825-4629-9343-8ED9094E1D0E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4825-4629-9343-8ED9094E1D0E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4825-4629-9343-8ED9094E1D0E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4825-4629-9343-8ED9094E1D0E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4825-4629-9343-8ED9094E1D0E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4825-4629-9343-8ED9094E1D0E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4825-4629-9343-8ED9094E1D0E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4825-4629-9343-8ED9094E1D0E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4825-4629-9343-8ED9094E1D0E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4825-4629-9343-8ED9094E1D0E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4825-4629-9343-8ED9094E1D0E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4825-4629-9343-8ED9094E1D0E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4825-4629-9343-8ED9094E1D0E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4825-4629-9343-8ED9094E1D0E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4825-4629-9343-8ED9094E1D0E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4825-4629-9343-8ED9094E1D0E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4825-4629-9343-8ED9094E1D0E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4825-4629-9343-8ED9094E1D0E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4825-4629-9343-8ED9094E1D0E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4825-4629-9343-8ED9094E1D0E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4825-4629-9343-8ED9094E1D0E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4825-4629-9343-8ED9094E1D0E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4825-4629-9343-8ED9094E1D0E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4825-4629-9343-8ED9094E1D0E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4825-4629-9343-8ED9094E1D0E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4825-4629-9343-8ED9094E1D0E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4825-4629-9343-8ED9094E1D0E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4825-4629-9343-8ED9094E1D0E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4825-4629-9343-8ED9094E1D0E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4825-4629-9343-8ED9094E1D0E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4825-4629-9343-8ED9094E1D0E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4825-4629-9343-8ED9094E1D0E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4825-4629-9343-8ED9094E1D0E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4825-4629-9343-8ED9094E1D0E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4825-4629-9343-8ED9094E1D0E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4825-4629-9343-8ED9094E1D0E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4825-4629-9343-8ED9094E1D0E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4825-4629-9343-8ED9094E1D0E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4825-4629-9343-8ED9094E1D0E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4825-4629-9343-8ED9094E1D0E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4825-4629-9343-8ED9094E1D0E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4825-4629-9343-8ED9094E1D0E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4825-4629-9343-8ED9094E1D0E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4825-4629-9343-8ED9094E1D0E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4825-4629-9343-8ED9094E1D0E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4825-4629-9343-8ED9094E1D0E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4825-4629-9343-8ED9094E1D0E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4825-4629-9343-8ED9094E1D0E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4825-4629-9343-8ED9094E1D0E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4825-4629-9343-8ED9094E1D0E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4825-4629-9343-8ED9094E1D0E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4825-4629-9343-8ED9094E1D0E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4825-4629-9343-8ED9094E1D0E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4825-4629-9343-8ED9094E1D0E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4825-4629-9343-8ED9094E1D0E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4825-4629-9343-8ED9094E1D0E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4825-4629-9343-8ED9094E1D0E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4825-4629-9343-8ED9094E1D0E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4825-4629-9343-8ED9094E1D0E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4825-4629-9343-8ED9094E1D0E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4825-4629-9343-8ED9094E1D0E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4825-4629-9343-8ED9094E1D0E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4825-4629-9343-8ED9094E1D0E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4825-4629-9343-8ED9094E1D0E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4825-4629-9343-8ED9094E1D0E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4825-4629-9343-8ED9094E1D0E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4825-4629-9343-8ED9094E1D0E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4825-4629-9343-8ED9094E1D0E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4825-4629-9343-8ED9094E1D0E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4825-4629-9343-8ED9094E1D0E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4825-4629-9343-8ED9094E1D0E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4825-4629-9343-8ED9094E1D0E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4825-4629-9343-8ED9094E1D0E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4825-4629-9343-8ED9094E1D0E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4825-4629-9343-8ED9094E1D0E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4825-4629-9343-8ED9094E1D0E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4825-4629-9343-8ED9094E1D0E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4825-4629-9343-8ED9094E1D0E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4825-4629-9343-8ED9094E1D0E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4825-4629-9343-8ED9094E1D0E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4825-4629-9343-8ED9094E1D0E}"/>
              </c:ext>
            </c:extLst>
          </c:dPt>
          <c:dPt>
            <c:idx val="1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4825-4629-9343-8ED9094E1D0E}"/>
              </c:ext>
            </c:extLst>
          </c:dPt>
          <c:dPt>
            <c:idx val="1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4825-4629-9343-8ED9094E1D0E}"/>
              </c:ext>
            </c:extLst>
          </c:dPt>
          <c:dPt>
            <c:idx val="1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4825-4629-9343-8ED9094E1D0E}"/>
              </c:ext>
            </c:extLst>
          </c:dPt>
          <c:dPt>
            <c:idx val="1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4825-4629-9343-8ED9094E1D0E}"/>
              </c:ext>
            </c:extLst>
          </c:dPt>
          <c:dPt>
            <c:idx val="1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4825-4629-9343-8ED9094E1D0E}"/>
              </c:ext>
            </c:extLst>
          </c:dPt>
          <c:dPt>
            <c:idx val="1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4825-4629-9343-8ED9094E1D0E}"/>
              </c:ext>
            </c:extLst>
          </c:dPt>
          <c:dPt>
            <c:idx val="1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4825-4629-9343-8ED9094E1D0E}"/>
              </c:ext>
            </c:extLst>
          </c:dPt>
          <c:dPt>
            <c:idx val="1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4825-4629-9343-8ED9094E1D0E}"/>
              </c:ext>
            </c:extLst>
          </c:dPt>
          <c:dPt>
            <c:idx val="1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4825-4629-9343-8ED9094E1D0E}"/>
              </c:ext>
            </c:extLst>
          </c:dPt>
          <c:dPt>
            <c:idx val="1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4825-4629-9343-8ED9094E1D0E}"/>
              </c:ext>
            </c:extLst>
          </c:dPt>
          <c:dPt>
            <c:idx val="1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4825-4629-9343-8ED9094E1D0E}"/>
              </c:ext>
            </c:extLst>
          </c:dPt>
          <c:dPt>
            <c:idx val="1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4825-4629-9343-8ED9094E1D0E}"/>
              </c:ext>
            </c:extLst>
          </c:dPt>
          <c:dPt>
            <c:idx val="1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4825-4629-9343-8ED9094E1D0E}"/>
              </c:ext>
            </c:extLst>
          </c:dPt>
          <c:dPt>
            <c:idx val="1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4825-4629-9343-8ED9094E1D0E}"/>
              </c:ext>
            </c:extLst>
          </c:dPt>
          <c:dPt>
            <c:idx val="1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4825-4629-9343-8ED9094E1D0E}"/>
              </c:ext>
            </c:extLst>
          </c:dPt>
          <c:dPt>
            <c:idx val="1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4825-4629-9343-8ED9094E1D0E}"/>
              </c:ext>
            </c:extLst>
          </c:dPt>
          <c:dPt>
            <c:idx val="1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4825-4629-9343-8ED9094E1D0E}"/>
              </c:ext>
            </c:extLst>
          </c:dPt>
          <c:dPt>
            <c:idx val="1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4825-4629-9343-8ED9094E1D0E}"/>
              </c:ext>
            </c:extLst>
          </c:dPt>
          <c:dPt>
            <c:idx val="1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4825-4629-9343-8ED9094E1D0E}"/>
              </c:ext>
            </c:extLst>
          </c:dPt>
          <c:dPt>
            <c:idx val="1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4825-4629-9343-8ED9094E1D0E}"/>
              </c:ext>
            </c:extLst>
          </c:dPt>
          <c:dPt>
            <c:idx val="1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4825-4629-9343-8ED9094E1D0E}"/>
              </c:ext>
            </c:extLst>
          </c:dPt>
          <c:dPt>
            <c:idx val="1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4825-4629-9343-8ED9094E1D0E}"/>
              </c:ext>
            </c:extLst>
          </c:dPt>
          <c:dPt>
            <c:idx val="1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4825-4629-9343-8ED9094E1D0E}"/>
              </c:ext>
            </c:extLst>
          </c:dPt>
          <c:dPt>
            <c:idx val="1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4825-4629-9343-8ED9094E1D0E}"/>
              </c:ext>
            </c:extLst>
          </c:dPt>
          <c:dPt>
            <c:idx val="1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4825-4629-9343-8ED9094E1D0E}"/>
              </c:ext>
            </c:extLst>
          </c:dPt>
          <c:dPt>
            <c:idx val="1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4825-4629-9343-8ED9094E1D0E}"/>
              </c:ext>
            </c:extLst>
          </c:dPt>
          <c:dPt>
            <c:idx val="1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4825-4629-9343-8ED9094E1D0E}"/>
              </c:ext>
            </c:extLst>
          </c:dPt>
          <c:dPt>
            <c:idx val="1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4825-4629-9343-8ED9094E1D0E}"/>
              </c:ext>
            </c:extLst>
          </c:dPt>
          <c:dPt>
            <c:idx val="1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4825-4629-9343-8ED9094E1D0E}"/>
              </c:ext>
            </c:extLst>
          </c:dPt>
          <c:dPt>
            <c:idx val="1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4825-4629-9343-8ED9094E1D0E}"/>
              </c:ext>
            </c:extLst>
          </c:dPt>
          <c:dPt>
            <c:idx val="1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4825-4629-9343-8ED9094E1D0E}"/>
              </c:ext>
            </c:extLst>
          </c:dPt>
          <c:dPt>
            <c:idx val="1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4825-4629-9343-8ED9094E1D0E}"/>
              </c:ext>
            </c:extLst>
          </c:dPt>
          <c:xVal>
            <c:numRef>
              <c:f>gráficos!$A$7:$A$156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</c:numCache>
            </c:numRef>
          </c:xVal>
          <c:yVal>
            <c:numRef>
              <c:f>gráficos!$B$7:$B$156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C-4825-4629-9343-8ED9094E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A791-564C-416B-A255-0FC52E6D6ACA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3.0733000000000001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122</v>
      </c>
      <c r="F2">
        <f>_xlfn.XLOOKUP(B2,RESULTADOS_0!D:D,RESULTADOS_0!F:F,0,0,1)</f>
        <v>29.54</v>
      </c>
      <c r="G2">
        <f>_xlfn.XLOOKUP(B2,RESULTADOS_0!D:D,RESULTADOS_0!M:M,0,0,1)</f>
        <v>0</v>
      </c>
      <c r="H2">
        <f>_xlfn.XLOOKUP(B2,RESULTADOS_0!D:D,RESULTADOS_0!AF:AF,0,0,1)</f>
        <v>5.8553468034414534E-6</v>
      </c>
      <c r="I2">
        <f>_xlfn.XLOOKUP(B2,RESULTADOS_0!D:D,RESULTADOS_0!AC:AC,0,0,1)</f>
        <v>116.4271233247741</v>
      </c>
      <c r="J2">
        <f>_xlfn.XLOOKUP(B2,RESULTADOS_0!D:D,RESULTADOS_0!G:G,0,0,1)</f>
        <v>14.53</v>
      </c>
      <c r="K2">
        <v>3.0733000000000006</v>
      </c>
      <c r="L2">
        <v>100</v>
      </c>
      <c r="M2">
        <v>2</v>
      </c>
      <c r="N2">
        <f>_xlfn.XLOOKUP(B2,RESULTADOS_0!D:D,RESULTADOS_0!AH:AH,0,0,1)</f>
        <v>116427.1233247741</v>
      </c>
      <c r="T2">
        <v>20</v>
      </c>
    </row>
    <row r="3" spans="1:20" x14ac:dyDescent="0.25">
      <c r="A3" t="s">
        <v>52</v>
      </c>
      <c r="B3">
        <v>3.2946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82</v>
      </c>
      <c r="F3">
        <f>_xlfn.XLOOKUP(B3,RESULTADOS_1!D:D,RESULTADOS_1!F:F,0,0,1)</f>
        <v>27.74</v>
      </c>
      <c r="G3">
        <f>_xlfn.XLOOKUP(B3,RESULTADOS_1!D:D,RESULTADOS_1!M:M,0,0,1)</f>
        <v>0</v>
      </c>
      <c r="H3">
        <f>_xlfn.XLOOKUP(B3,RESULTADOS_1!D:D,RESULTADOS_1!AF:AF,0,0,1)</f>
        <v>6.0617682190463218E-6</v>
      </c>
      <c r="I3">
        <f>_xlfn.XLOOKUP(B3,RESULTADOS_1!D:D,RESULTADOS_1!AC:AC,0,0,1)</f>
        <v>124.89413904454049</v>
      </c>
      <c r="J3">
        <f>_xlfn.XLOOKUP(B3,RESULTADOS_1!D:D,RESULTADOS_1!G:G,0,0,1)</f>
        <v>20.3</v>
      </c>
      <c r="K3">
        <v>3.2946</v>
      </c>
      <c r="N3">
        <f>_xlfn.XLOOKUP(B3,RESULTADOS_1!D:D,RESULTADOS_1!AH:AH,0,0,1)</f>
        <v>124894.1390445405</v>
      </c>
    </row>
    <row r="4" spans="1:20" x14ac:dyDescent="0.25">
      <c r="A4" t="s">
        <v>53</v>
      </c>
      <c r="B4">
        <v>3.4214000000000002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62</v>
      </c>
      <c r="F4">
        <f>_xlfn.XLOOKUP(B4,RESULTADOS_2!D:D,RESULTADOS_2!F:F,0,0,1)</f>
        <v>26.72</v>
      </c>
      <c r="G4">
        <f>_xlfn.XLOOKUP(B4,RESULTADOS_2!D:D,RESULTADOS_2!M:M,0,0,1)</f>
        <v>0</v>
      </c>
      <c r="H4">
        <f>_xlfn.XLOOKUP(B4,RESULTADOS_2!D:D,RESULTADOS_2!AF:AF,0,0,1)</f>
        <v>6.1238463785849534E-6</v>
      </c>
      <c r="I4">
        <f>_xlfn.XLOOKUP(B4,RESULTADOS_2!D:D,RESULTADOS_2!AC:AC,0,0,1)</f>
        <v>130.3150222951183</v>
      </c>
      <c r="J4">
        <f>_xlfn.XLOOKUP(B4,RESULTADOS_2!D:D,RESULTADOS_2!G:G,0,0,1)</f>
        <v>25.86</v>
      </c>
      <c r="K4">
        <v>3.4214000000000002</v>
      </c>
      <c r="N4">
        <f>_xlfn.XLOOKUP(B4,RESULTADOS_2!D:D,RESULTADOS_2!AH:AH,0,0,1)</f>
        <v>130315.0222951183</v>
      </c>
    </row>
    <row r="5" spans="1:20" x14ac:dyDescent="0.25">
      <c r="A5" t="s">
        <v>54</v>
      </c>
      <c r="B5">
        <v>3.4931999999999999</v>
      </c>
      <c r="C5">
        <f>_xlfn.XLOOKUP(B5,RESULTADOS_3!D:D,RESULTADOS_3!B:B,0,0,1)</f>
        <v>25</v>
      </c>
      <c r="D5">
        <f>_xlfn.XLOOKUP(B5,RESULTADOS_3!D:D,RESULTADOS_3!L:L,0,0,1)</f>
        <v>3</v>
      </c>
      <c r="E5">
        <f>_xlfn.XLOOKUP(B5,RESULTADOS_3!D:D,RESULTADOS_3!I:I,0,0,1)</f>
        <v>50</v>
      </c>
      <c r="F5">
        <f>_xlfn.XLOOKUP(B5,RESULTADOS_3!D:D,RESULTADOS_3!F:F,0,0,1)</f>
        <v>26.14</v>
      </c>
      <c r="G5">
        <f>_xlfn.XLOOKUP(B5,RESULTADOS_3!D:D,RESULTADOS_3!M:M,0,0,1)</f>
        <v>0</v>
      </c>
      <c r="H5">
        <f>_xlfn.XLOOKUP(B5,RESULTADOS_3!D:D,RESULTADOS_3!AF:AF,0,0,1)</f>
        <v>6.1095074078838772E-6</v>
      </c>
      <c r="I5">
        <f>_xlfn.XLOOKUP(B5,RESULTADOS_3!D:D,RESULTADOS_3!AC:AC,0,0,1)</f>
        <v>126.49848536447929</v>
      </c>
      <c r="J5">
        <f>_xlfn.XLOOKUP(B5,RESULTADOS_3!D:D,RESULTADOS_3!G:G,0,0,1)</f>
        <v>31.36</v>
      </c>
      <c r="K5">
        <v>3.4931999999999999</v>
      </c>
      <c r="N5">
        <f>_xlfn.XLOOKUP(B5,RESULTADOS_3!D:D,RESULTADOS_3!AH:AH,0,0,1)</f>
        <v>126498.4853644793</v>
      </c>
    </row>
    <row r="6" spans="1:20" x14ac:dyDescent="0.25">
      <c r="A6" t="s">
        <v>55</v>
      </c>
      <c r="B6">
        <v>3.5249000000000001</v>
      </c>
      <c r="C6">
        <f>_xlfn.XLOOKUP(B6,RESULTADOS_4!D:D,RESULTADOS_4!B:B,0,0,1)</f>
        <v>30</v>
      </c>
      <c r="D6">
        <f>_xlfn.XLOOKUP(B6,RESULTADOS_4!D:D,RESULTADOS_4!L:L,0,0,1)</f>
        <v>4</v>
      </c>
      <c r="E6">
        <f>_xlfn.XLOOKUP(B6,RESULTADOS_4!D:D,RESULTADOS_4!I:I,0,0,1)</f>
        <v>42</v>
      </c>
      <c r="F6">
        <f>_xlfn.XLOOKUP(B6,RESULTADOS_4!D:D,RESULTADOS_4!F:F,0,0,1)</f>
        <v>25.87</v>
      </c>
      <c r="G6">
        <f>_xlfn.XLOOKUP(B6,RESULTADOS_4!D:D,RESULTADOS_4!M:M,0,0,1)</f>
        <v>0</v>
      </c>
      <c r="H6">
        <f>_xlfn.XLOOKUP(B6,RESULTADOS_4!D:D,RESULTADOS_4!AF:AF,0,0,1)</f>
        <v>6.0425500960791364E-6</v>
      </c>
      <c r="I6">
        <f>_xlfn.XLOOKUP(B6,RESULTADOS_4!D:D,RESULTADOS_4!AC:AC,0,0,1)</f>
        <v>132.23705591636411</v>
      </c>
      <c r="J6">
        <f>_xlfn.XLOOKUP(B6,RESULTADOS_4!D:D,RESULTADOS_4!G:G,0,0,1)</f>
        <v>36.96</v>
      </c>
      <c r="K6">
        <v>3.5249000000000001</v>
      </c>
      <c r="N6">
        <f>_xlfn.XLOOKUP(B6,RESULTADOS_4!D:D,RESULTADOS_4!AH:AH,0,0,1)</f>
        <v>132237.0559163641</v>
      </c>
    </row>
    <row r="7" spans="1:20" x14ac:dyDescent="0.25">
      <c r="A7" t="s">
        <v>56</v>
      </c>
      <c r="B7">
        <v>3.5716999999999999</v>
      </c>
      <c r="C7">
        <f>_xlfn.XLOOKUP(B7,RESULTADOS_5!D:D,RESULTADOS_5!B:B,0,0,1)</f>
        <v>35</v>
      </c>
      <c r="D7">
        <f>_xlfn.XLOOKUP(B7,RESULTADOS_5!D:D,RESULTADOS_5!L:L,0,0,1)</f>
        <v>4</v>
      </c>
      <c r="E7">
        <f>_xlfn.XLOOKUP(B7,RESULTADOS_5!D:D,RESULTADOS_5!I:I,0,0,1)</f>
        <v>36</v>
      </c>
      <c r="F7">
        <f>_xlfn.XLOOKUP(B7,RESULTADOS_5!D:D,RESULTADOS_5!F:F,0,0,1)</f>
        <v>25.49</v>
      </c>
      <c r="G7">
        <f>_xlfn.XLOOKUP(B7,RESULTADOS_5!D:D,RESULTADOS_5!M:M,0,0,1)</f>
        <v>0</v>
      </c>
      <c r="H7">
        <f>_xlfn.XLOOKUP(B7,RESULTADOS_5!D:D,RESULTADOS_5!AF:AF,0,0,1)</f>
        <v>6.0147285316982309E-6</v>
      </c>
      <c r="I7">
        <f>_xlfn.XLOOKUP(B7,RESULTADOS_5!D:D,RESULTADOS_5!AC:AC,0,0,1)</f>
        <v>135.46388124578269</v>
      </c>
      <c r="J7">
        <f>_xlfn.XLOOKUP(B7,RESULTADOS_5!D:D,RESULTADOS_5!G:G,0,0,1)</f>
        <v>42.48</v>
      </c>
      <c r="K7">
        <v>3.5716999999999994</v>
      </c>
      <c r="N7">
        <f>_xlfn.XLOOKUP(B7,RESULTADOS_5!D:D,RESULTADOS_5!AH:AH,0,0,1)</f>
        <v>135463.88124578269</v>
      </c>
    </row>
    <row r="8" spans="1:20" x14ac:dyDescent="0.25">
      <c r="A8" t="s">
        <v>57</v>
      </c>
      <c r="B8">
        <v>3.6006</v>
      </c>
      <c r="C8">
        <f>_xlfn.XLOOKUP(B8,RESULTADOS_6!D:D,RESULTADOS_6!B:B,0,0,1)</f>
        <v>40</v>
      </c>
      <c r="D8">
        <f>_xlfn.XLOOKUP(B8,RESULTADOS_6!D:D,RESULTADOS_6!L:L,0,0,1)</f>
        <v>4</v>
      </c>
      <c r="E8">
        <f>_xlfn.XLOOKUP(B8,RESULTADOS_6!D:D,RESULTADOS_6!I:I,0,0,1)</f>
        <v>32</v>
      </c>
      <c r="F8">
        <f>_xlfn.XLOOKUP(B8,RESULTADOS_6!D:D,RESULTADOS_6!F:F,0,0,1)</f>
        <v>25.23</v>
      </c>
      <c r="G8">
        <f>_xlfn.XLOOKUP(B8,RESULTADOS_6!D:D,RESULTADOS_6!M:M,0,0,1)</f>
        <v>10</v>
      </c>
      <c r="H8">
        <f>_xlfn.XLOOKUP(B8,RESULTADOS_6!D:D,RESULTADOS_6!AF:AF,0,0,1)</f>
        <v>5.966740769900523E-6</v>
      </c>
      <c r="I8">
        <f>_xlfn.XLOOKUP(B8,RESULTADOS_6!D:D,RESULTADOS_6!AC:AC,0,0,1)</f>
        <v>139.22610404161509</v>
      </c>
      <c r="J8">
        <f>_xlfn.XLOOKUP(B8,RESULTADOS_6!D:D,RESULTADOS_6!G:G,0,0,1)</f>
        <v>47.3</v>
      </c>
      <c r="K8">
        <v>3.6006</v>
      </c>
      <c r="N8">
        <f>_xlfn.XLOOKUP(B8,RESULTADOS_6!D:D,RESULTADOS_6!AH:AH,0,0,1)</f>
        <v>139226.10404161521</v>
      </c>
    </row>
    <row r="9" spans="1:20" x14ac:dyDescent="0.25">
      <c r="A9" t="s">
        <v>58</v>
      </c>
      <c r="B9">
        <v>3.6089000000000002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28</v>
      </c>
      <c r="F9">
        <f>_xlfn.XLOOKUP(B9,RESULTADOS_7!D:D,RESULTADOS_7!F:F,0,0,1)</f>
        <v>25.15</v>
      </c>
      <c r="G9">
        <f>_xlfn.XLOOKUP(B9,RESULTADOS_7!D:D,RESULTADOS_7!M:M,0,0,1)</f>
        <v>1</v>
      </c>
      <c r="H9">
        <f>_xlfn.XLOOKUP(B9,RESULTADOS_7!D:D,RESULTADOS_7!AF:AF,0,0,1)</f>
        <v>5.8933244850619348E-6</v>
      </c>
      <c r="I9">
        <f>_xlfn.XLOOKUP(B9,RESULTADOS_7!D:D,RESULTADOS_7!AC:AC,0,0,1)</f>
        <v>143.70624612390449</v>
      </c>
      <c r="J9">
        <f>_xlfn.XLOOKUP(B9,RESULTADOS_7!D:D,RESULTADOS_7!G:G,0,0,1)</f>
        <v>53.88</v>
      </c>
      <c r="K9">
        <v>3.6089000000000002</v>
      </c>
      <c r="N9">
        <f>_xlfn.XLOOKUP(B9,RESULTADOS_7!D:D,RESULTADOS_7!AH:AH,0,0,1)</f>
        <v>143706.24612390451</v>
      </c>
    </row>
    <row r="10" spans="1:20" x14ac:dyDescent="0.25">
      <c r="A10" t="s">
        <v>59</v>
      </c>
      <c r="B10">
        <v>3.6149</v>
      </c>
      <c r="C10">
        <f>_xlfn.XLOOKUP(B10,RESULTADOS_8!D:D,RESULTADOS_8!B:B,0,0,1)</f>
        <v>50</v>
      </c>
      <c r="D10">
        <f>_xlfn.XLOOKUP(B10,RESULTADOS_8!D:D,RESULTADOS_8!L:L,0,0,1)</f>
        <v>6</v>
      </c>
      <c r="E10">
        <f>_xlfn.XLOOKUP(B10,RESULTADOS_8!D:D,RESULTADOS_8!I:I,0,0,1)</f>
        <v>26</v>
      </c>
      <c r="F10">
        <f>_xlfn.XLOOKUP(B10,RESULTADOS_8!D:D,RESULTADOS_8!F:F,0,0,1)</f>
        <v>25.05</v>
      </c>
      <c r="G10">
        <f>_xlfn.XLOOKUP(B10,RESULTADOS_8!D:D,RESULTADOS_8!M:M,0,0,1)</f>
        <v>0</v>
      </c>
      <c r="H10">
        <f>_xlfn.XLOOKUP(B10,RESULTADOS_8!D:D,RESULTADOS_8!AF:AF,0,0,1)</f>
        <v>5.8236962279928257E-6</v>
      </c>
      <c r="I10">
        <f>_xlfn.XLOOKUP(B10,RESULTADOS_8!D:D,RESULTADOS_8!AC:AC,0,0,1)</f>
        <v>148.1026518923878</v>
      </c>
      <c r="J10">
        <f>_xlfn.XLOOKUP(B10,RESULTADOS_8!D:D,RESULTADOS_8!G:G,0,0,1)</f>
        <v>57.81</v>
      </c>
      <c r="K10">
        <v>3.6149</v>
      </c>
      <c r="N10">
        <f>_xlfn.XLOOKUP(B10,RESULTADOS_8!D:D,RESULTADOS_8!AH:AH,0,0,1)</f>
        <v>148102.6518923878</v>
      </c>
    </row>
    <row r="11" spans="1:20" x14ac:dyDescent="0.25">
      <c r="A11" t="s">
        <v>60</v>
      </c>
      <c r="B11">
        <v>3.6364000000000001</v>
      </c>
      <c r="C11">
        <f>_xlfn.XLOOKUP(B11,RESULTADOS_9!D:D,RESULTADOS_9!B:B,0,0,1)</f>
        <v>55</v>
      </c>
      <c r="D11">
        <f>_xlfn.XLOOKUP(B11,RESULTADOS_9!D:D,RESULTADOS_9!L:L,0,0,1)</f>
        <v>7</v>
      </c>
      <c r="E11">
        <f>_xlfn.XLOOKUP(B11,RESULTADOS_9!D:D,RESULTADOS_9!I:I,0,0,1)</f>
        <v>23</v>
      </c>
      <c r="F11">
        <f>_xlfn.XLOOKUP(B11,RESULTADOS_9!D:D,RESULTADOS_9!F:F,0,0,1)</f>
        <v>24.87</v>
      </c>
      <c r="G11">
        <f>_xlfn.XLOOKUP(B11,RESULTADOS_9!D:D,RESULTADOS_9!M:M,0,0,1)</f>
        <v>0</v>
      </c>
      <c r="H11">
        <f>_xlfn.XLOOKUP(B11,RESULTADOS_9!D:D,RESULTADOS_9!AF:AF,0,0,1)</f>
        <v>5.7850138800180291E-6</v>
      </c>
      <c r="I11">
        <f>_xlfn.XLOOKUP(B11,RESULTADOS_9!D:D,RESULTADOS_9!AC:AC,0,0,1)</f>
        <v>151.14171351662239</v>
      </c>
      <c r="J11">
        <f>_xlfn.XLOOKUP(B11,RESULTADOS_9!D:D,RESULTADOS_9!G:G,0,0,1)</f>
        <v>64.87</v>
      </c>
      <c r="K11">
        <v>3.6364000000000001</v>
      </c>
      <c r="N11">
        <f>_xlfn.XLOOKUP(B11,RESULTADOS_9!D:D,RESULTADOS_9!AH:AH,0,0,1)</f>
        <v>151141.7135166224</v>
      </c>
    </row>
    <row r="12" spans="1:20" x14ac:dyDescent="0.25">
      <c r="A12" t="s">
        <v>61</v>
      </c>
      <c r="B12">
        <v>3.6339000000000001</v>
      </c>
      <c r="C12">
        <f>_xlfn.XLOOKUP(B12,RESULTADOS_10!D:D,RESULTADOS_10!B:B,0,0,1)</f>
        <v>60</v>
      </c>
      <c r="D12">
        <f>_xlfn.XLOOKUP(B12,RESULTADOS_10!D:D,RESULTADOS_10!L:L,0,0,1)</f>
        <v>7</v>
      </c>
      <c r="E12">
        <f>_xlfn.XLOOKUP(B12,RESULTADOS_10!D:D,RESULTADOS_10!I:I,0,0,1)</f>
        <v>22</v>
      </c>
      <c r="F12">
        <f>_xlfn.XLOOKUP(B12,RESULTADOS_10!D:D,RESULTADOS_10!F:F,0,0,1)</f>
        <v>24.82</v>
      </c>
      <c r="G12">
        <f>_xlfn.XLOOKUP(B12,RESULTADOS_10!D:D,RESULTADOS_10!M:M,0,0,1)</f>
        <v>11</v>
      </c>
      <c r="H12">
        <f>_xlfn.XLOOKUP(B12,RESULTADOS_10!D:D,RESULTADOS_10!AF:AF,0,0,1)</f>
        <v>5.7133139411019274E-6</v>
      </c>
      <c r="I12">
        <f>_xlfn.XLOOKUP(B12,RESULTADOS_10!D:D,RESULTADOS_10!AC:AC,0,0,1)</f>
        <v>155.59246550029599</v>
      </c>
      <c r="J12">
        <f>_xlfn.XLOOKUP(B12,RESULTADOS_10!D:D,RESULTADOS_10!G:G,0,0,1)</f>
        <v>67.7</v>
      </c>
      <c r="K12">
        <v>3.6338999999999997</v>
      </c>
      <c r="N12">
        <f>_xlfn.XLOOKUP(B12,RESULTADOS_10!D:D,RESULTADOS_10!AH:AH,0,0,1)</f>
        <v>155592.46550029601</v>
      </c>
    </row>
    <row r="13" spans="1:20" x14ac:dyDescent="0.25">
      <c r="A13" t="s">
        <v>62</v>
      </c>
      <c r="B13">
        <v>3.6421000000000001</v>
      </c>
      <c r="C13">
        <f>_xlfn.XLOOKUP(B13,RESULTADOS_11!D:D,RESULTADOS_11!B:B,0,0,1)</f>
        <v>65</v>
      </c>
      <c r="D13">
        <f>_xlfn.XLOOKUP(B13,RESULTADOS_11!D:D,RESULTADOS_11!L:L,0,0,1)</f>
        <v>8</v>
      </c>
      <c r="E13">
        <f>_xlfn.XLOOKUP(B13,RESULTADOS_11!D:D,RESULTADOS_11!I:I,0,0,1)</f>
        <v>20</v>
      </c>
      <c r="F13">
        <f>_xlfn.XLOOKUP(B13,RESULTADOS_11!D:D,RESULTADOS_11!F:F,0,0,1)</f>
        <v>24.73</v>
      </c>
      <c r="G13">
        <f>_xlfn.XLOOKUP(B13,RESULTADOS_11!D:D,RESULTADOS_11!M:M,0,0,1)</f>
        <v>7</v>
      </c>
      <c r="H13">
        <f>_xlfn.XLOOKUP(B13,RESULTADOS_11!D:D,RESULTADOS_11!AF:AF,0,0,1)</f>
        <v>5.6630876569805687E-6</v>
      </c>
      <c r="I13">
        <f>_xlfn.XLOOKUP(B13,RESULTADOS_11!D:D,RESULTADOS_11!AC:AC,0,0,1)</f>
        <v>158.82990630847979</v>
      </c>
      <c r="J13">
        <f>_xlfn.XLOOKUP(B13,RESULTADOS_11!D:D,RESULTADOS_11!G:G,0,0,1)</f>
        <v>74.19</v>
      </c>
      <c r="K13">
        <v>3.6421000000000006</v>
      </c>
      <c r="N13">
        <f>_xlfn.XLOOKUP(B13,RESULTADOS_11!D:D,RESULTADOS_11!AH:AH,0,0,1)</f>
        <v>158829.90630847981</v>
      </c>
    </row>
    <row r="14" spans="1:20" x14ac:dyDescent="0.25">
      <c r="A14" t="s">
        <v>63</v>
      </c>
      <c r="B14">
        <v>3.6534</v>
      </c>
      <c r="C14">
        <f>_xlfn.XLOOKUP(B14,RESULTADOS_12!D:D,RESULTADOS_12!B:B,0,0,1)</f>
        <v>70</v>
      </c>
      <c r="D14">
        <f>_xlfn.XLOOKUP(B14,RESULTADOS_12!D:D,RESULTADOS_12!L:L,0,0,1)</f>
        <v>9</v>
      </c>
      <c r="E14">
        <f>_xlfn.XLOOKUP(B14,RESULTADOS_12!D:D,RESULTADOS_12!I:I,0,0,1)</f>
        <v>19</v>
      </c>
      <c r="F14">
        <f>_xlfn.XLOOKUP(B14,RESULTADOS_12!D:D,RESULTADOS_12!F:F,0,0,1)</f>
        <v>24.59</v>
      </c>
      <c r="G14">
        <f>_xlfn.XLOOKUP(B14,RESULTADOS_12!D:D,RESULTADOS_12!M:M,0,0,1)</f>
        <v>7</v>
      </c>
      <c r="H14">
        <f>_xlfn.XLOOKUP(B14,RESULTADOS_12!D:D,RESULTADOS_12!AF:AF,0,0,1)</f>
        <v>5.6214768941151598E-6</v>
      </c>
      <c r="I14">
        <f>_xlfn.XLOOKUP(B14,RESULTADOS_12!D:D,RESULTADOS_12!AC:AC,0,0,1)</f>
        <v>162.09514370135031</v>
      </c>
      <c r="J14">
        <f>_xlfn.XLOOKUP(B14,RESULTADOS_12!D:D,RESULTADOS_12!G:G,0,0,1)</f>
        <v>77.67</v>
      </c>
      <c r="K14">
        <v>3.6533999999999995</v>
      </c>
      <c r="N14">
        <f>_xlfn.XLOOKUP(B14,RESULTADOS_12!D:D,RESULTADOS_12!AH:AH,0,0,1)</f>
        <v>162095.14370135029</v>
      </c>
    </row>
    <row r="15" spans="1:20" x14ac:dyDescent="0.25">
      <c r="A15" t="s">
        <v>64</v>
      </c>
      <c r="B15">
        <v>3.6379999999999999</v>
      </c>
      <c r="C15">
        <f>_xlfn.XLOOKUP(B15,RESULTADOS_13!D:D,RESULTADOS_13!B:B,0,0,1)</f>
        <v>75</v>
      </c>
      <c r="D15">
        <f>_xlfn.XLOOKUP(B15,RESULTADOS_13!D:D,RESULTADOS_13!L:L,0,0,1)</f>
        <v>10</v>
      </c>
      <c r="E15">
        <f>_xlfn.XLOOKUP(B15,RESULTADOS_13!D:D,RESULTADOS_13!I:I,0,0,1)</f>
        <v>18</v>
      </c>
      <c r="F15">
        <f>_xlfn.XLOOKUP(B15,RESULTADOS_13!D:D,RESULTADOS_13!F:F,0,0,1)</f>
        <v>24.66</v>
      </c>
      <c r="G15">
        <f>_xlfn.XLOOKUP(B15,RESULTADOS_13!D:D,RESULTADOS_13!M:M,0,0,1)</f>
        <v>5</v>
      </c>
      <c r="H15">
        <f>_xlfn.XLOOKUP(B15,RESULTADOS_13!D:D,RESULTADOS_13!AF:AF,0,0,1)</f>
        <v>5.5424513479240584E-6</v>
      </c>
      <c r="I15">
        <f>_xlfn.XLOOKUP(B15,RESULTADOS_13!D:D,RESULTADOS_13!AC:AC,0,0,1)</f>
        <v>166.6392294036435</v>
      </c>
      <c r="J15">
        <f>_xlfn.XLOOKUP(B15,RESULTADOS_13!D:D,RESULTADOS_13!G:G,0,0,1)</f>
        <v>82.2</v>
      </c>
      <c r="K15">
        <v>3.6379999999999999</v>
      </c>
      <c r="N15">
        <f>_xlfn.XLOOKUP(B15,RESULTADOS_13!D:D,RESULTADOS_13!AH:AH,0,0,1)</f>
        <v>166639.22940364349</v>
      </c>
    </row>
    <row r="16" spans="1:20" x14ac:dyDescent="0.25">
      <c r="A16" t="s">
        <v>65</v>
      </c>
      <c r="B16">
        <v>3.6501999999999999</v>
      </c>
      <c r="C16">
        <f>_xlfn.XLOOKUP(B16,RESULTADOS_14!D:D,RESULTADOS_14!B:B,0,0,1)</f>
        <v>80</v>
      </c>
      <c r="D16">
        <f>_xlfn.XLOOKUP(B16,RESULTADOS_14!D:D,RESULTADOS_14!L:L,0,0,1)</f>
        <v>10</v>
      </c>
      <c r="E16">
        <f>_xlfn.XLOOKUP(B16,RESULTADOS_14!D:D,RESULTADOS_14!I:I,0,0,1)</f>
        <v>18</v>
      </c>
      <c r="F16">
        <f>_xlfn.XLOOKUP(B16,RESULTADOS_14!D:D,RESULTADOS_14!F:F,0,0,1)</f>
        <v>24.49</v>
      </c>
      <c r="G16">
        <f>_xlfn.XLOOKUP(B16,RESULTADOS_14!D:D,RESULTADOS_14!M:M,0,0,1)</f>
        <v>16</v>
      </c>
      <c r="H16">
        <f>_xlfn.XLOOKUP(B16,RESULTADOS_14!D:D,RESULTADOS_14!AF:AF,0,0,1)</f>
        <v>5.5087139019921481E-6</v>
      </c>
      <c r="I16">
        <f>_xlfn.XLOOKUP(B16,RESULTADOS_14!D:D,RESULTADOS_14!AC:AC,0,0,1)</f>
        <v>170.6610917167547</v>
      </c>
      <c r="J16">
        <f>_xlfn.XLOOKUP(B16,RESULTADOS_14!D:D,RESULTADOS_14!G:G,0,0,1)</f>
        <v>81.64</v>
      </c>
      <c r="K16">
        <v>3.6501999999999999</v>
      </c>
      <c r="N16">
        <f>_xlfn.XLOOKUP(B16,RESULTADOS_14!D:D,RESULTADOS_14!AH:AH,0,0,1)</f>
        <v>170661.09171675469</v>
      </c>
    </row>
    <row r="17" spans="1:14" x14ac:dyDescent="0.25">
      <c r="A17" t="s">
        <v>66</v>
      </c>
      <c r="B17">
        <v>3.6469999999999998</v>
      </c>
      <c r="C17">
        <f>_xlfn.XLOOKUP(B17,RESULTADOS_15!D:D,RESULTADOS_15!B:B,0,0,1)</f>
        <v>85</v>
      </c>
      <c r="D17">
        <f>_xlfn.XLOOKUP(B17,RESULTADOS_15!D:D,RESULTADOS_15!L:L,0,0,1)</f>
        <v>12</v>
      </c>
      <c r="E17">
        <f>_xlfn.XLOOKUP(B17,RESULTADOS_15!D:D,RESULTADOS_15!I:I,0,0,1)</f>
        <v>16</v>
      </c>
      <c r="F17">
        <f>_xlfn.XLOOKUP(B17,RESULTADOS_15!D:D,RESULTADOS_15!F:F,0,0,1)</f>
        <v>24.5</v>
      </c>
      <c r="G17">
        <f>_xlfn.XLOOKUP(B17,RESULTADOS_15!D:D,RESULTADOS_15!M:M,0,0,1)</f>
        <v>5</v>
      </c>
      <c r="H17">
        <f>_xlfn.XLOOKUP(B17,RESULTADOS_15!D:D,RESULTADOS_15!AF:AF,0,0,1)</f>
        <v>5.4544436086742107E-6</v>
      </c>
      <c r="I17">
        <f>_xlfn.XLOOKUP(B17,RESULTADOS_15!D:D,RESULTADOS_15!AC:AC,0,0,1)</f>
        <v>173.39859597934949</v>
      </c>
      <c r="J17">
        <f>_xlfn.XLOOKUP(B17,RESULTADOS_15!D:D,RESULTADOS_15!G:G,0,0,1)</f>
        <v>91.89</v>
      </c>
      <c r="K17">
        <v>3.6469999999999998</v>
      </c>
      <c r="N17">
        <f>_xlfn.XLOOKUP(B17,RESULTADOS_15!D:D,RESULTADOS_15!AH:AH,0,0,1)</f>
        <v>173398.59597934951</v>
      </c>
    </row>
    <row r="18" spans="1:14" x14ac:dyDescent="0.25">
      <c r="A18" t="s">
        <v>67</v>
      </c>
      <c r="B18">
        <v>3.6374</v>
      </c>
      <c r="C18">
        <f>_xlfn.XLOOKUP(B18,RESULTADOS_16!D:D,RESULTADOS_16!B:B,0,0,1)</f>
        <v>90</v>
      </c>
      <c r="D18">
        <f>_xlfn.XLOOKUP(B18,RESULTADOS_16!D:D,RESULTADOS_16!L:L,0,0,1)</f>
        <v>14</v>
      </c>
      <c r="E18">
        <f>_xlfn.XLOOKUP(B18,RESULTADOS_16!D:D,RESULTADOS_16!I:I,0,0,1)</f>
        <v>15</v>
      </c>
      <c r="F18">
        <f>_xlfn.XLOOKUP(B18,RESULTADOS_16!D:D,RESULTADOS_16!F:F,0,0,1)</f>
        <v>24.54</v>
      </c>
      <c r="G18">
        <f>_xlfn.XLOOKUP(B18,RESULTADOS_16!D:D,RESULTADOS_16!M:M,0,0,1)</f>
        <v>0</v>
      </c>
      <c r="H18">
        <f>_xlfn.XLOOKUP(B18,RESULTADOS_16!D:D,RESULTADOS_16!AF:AF,0,0,1)</f>
        <v>5.3933102163438034E-6</v>
      </c>
      <c r="I18">
        <f>_xlfn.XLOOKUP(B18,RESULTADOS_16!D:D,RESULTADOS_16!AC:AC,0,0,1)</f>
        <v>177.89748993660919</v>
      </c>
      <c r="J18">
        <f>_xlfn.XLOOKUP(B18,RESULTADOS_16!D:D,RESULTADOS_16!G:G,0,0,1)</f>
        <v>98.15</v>
      </c>
      <c r="K18">
        <v>3.6374</v>
      </c>
      <c r="N18">
        <f>_xlfn.XLOOKUP(B18,RESULTADOS_16!D:D,RESULTADOS_16!AH:AH,0,0,1)</f>
        <v>177897.4899366092</v>
      </c>
    </row>
    <row r="19" spans="1:14" x14ac:dyDescent="0.25">
      <c r="A19" t="s">
        <v>68</v>
      </c>
      <c r="B19">
        <v>3.6413000000000002</v>
      </c>
      <c r="C19">
        <f>_xlfn.XLOOKUP(B19,RESULTADOS_17!D:D,RESULTADOS_17!B:B,0,0,1)</f>
        <v>95</v>
      </c>
      <c r="D19">
        <f>_xlfn.XLOOKUP(B19,RESULTADOS_17!D:D,RESULTADOS_17!L:L,0,0,1)</f>
        <v>16</v>
      </c>
      <c r="E19">
        <f>_xlfn.XLOOKUP(B19,RESULTADOS_17!D:D,RESULTADOS_17!I:I,0,0,1)</f>
        <v>14</v>
      </c>
      <c r="F19">
        <f>_xlfn.XLOOKUP(B19,RESULTADOS_17!D:D,RESULTADOS_17!F:F,0,0,1)</f>
        <v>24.47</v>
      </c>
      <c r="G19">
        <f>_xlfn.XLOOKUP(B19,RESULTADOS_17!D:D,RESULTADOS_17!M:M,0,0,1)</f>
        <v>0</v>
      </c>
      <c r="H19">
        <f>_xlfn.XLOOKUP(B19,RESULTADOS_17!D:D,RESULTADOS_17!AF:AF,0,0,1)</f>
        <v>5.3545546940348966E-6</v>
      </c>
      <c r="I19">
        <f>_xlfn.XLOOKUP(B19,RESULTADOS_17!D:D,RESULTADOS_17!AC:AC,0,0,1)</f>
        <v>181.56297627904081</v>
      </c>
      <c r="J19">
        <f>_xlfn.XLOOKUP(B19,RESULTADOS_17!D:D,RESULTADOS_17!G:G,0,0,1)</f>
        <v>104.88</v>
      </c>
      <c r="K19">
        <v>3.6412999999999998</v>
      </c>
      <c r="N19">
        <f>_xlfn.XLOOKUP(B19,RESULTADOS_17!D:D,RESULTADOS_17!AH:AH,0,0,1)</f>
        <v>181562.9762790408</v>
      </c>
    </row>
    <row r="20" spans="1:14" x14ac:dyDescent="0.25">
      <c r="A20" t="s">
        <v>69</v>
      </c>
      <c r="B20">
        <v>3.6434000000000002</v>
      </c>
      <c r="C20">
        <f>_xlfn.XLOOKUP(B20,RESULTADOS_18!D:D,RESULTADOS_18!B:B,0,0,1)</f>
        <v>100</v>
      </c>
      <c r="D20">
        <f>_xlfn.XLOOKUP(B20,RESULTADOS_18!D:D,RESULTADOS_18!L:L,0,0,1)</f>
        <v>17</v>
      </c>
      <c r="E20">
        <f>_xlfn.XLOOKUP(B20,RESULTADOS_18!D:D,RESULTADOS_18!I:I,0,0,1)</f>
        <v>14</v>
      </c>
      <c r="F20">
        <f>_xlfn.XLOOKUP(B20,RESULTADOS_18!D:D,RESULTADOS_18!F:F,0,0,1)</f>
        <v>24.39</v>
      </c>
      <c r="G20">
        <f>_xlfn.XLOOKUP(B20,RESULTADOS_18!D:D,RESULTADOS_18!M:M,0,0,1)</f>
        <v>0</v>
      </c>
      <c r="H20">
        <f>_xlfn.XLOOKUP(B20,RESULTADOS_18!D:D,RESULTADOS_18!AF:AF,0,0,1)</f>
        <v>5.3151532317315161E-6</v>
      </c>
      <c r="I20">
        <f>_xlfn.XLOOKUP(B20,RESULTADOS_18!D:D,RESULTADOS_18!AC:AC,0,0,1)</f>
        <v>184.5643217625186</v>
      </c>
      <c r="J20">
        <f>_xlfn.XLOOKUP(B20,RESULTADOS_18!D:D,RESULTADOS_18!G:G,0,0,1)</f>
        <v>104.51</v>
      </c>
      <c r="K20">
        <v>3.6434000000000002</v>
      </c>
      <c r="N20">
        <f>_xlfn.XLOOKUP(B20,RESULTADOS_18!D:D,RESULTADOS_18!AH:AH,0,0,1)</f>
        <v>184564.32176251861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2.1337999999999999</v>
      </c>
      <c r="E2">
        <v>46.87</v>
      </c>
      <c r="F2">
        <v>37.5</v>
      </c>
      <c r="G2">
        <v>7.95</v>
      </c>
      <c r="H2">
        <v>0.14000000000000001</v>
      </c>
      <c r="I2">
        <v>283</v>
      </c>
      <c r="J2">
        <v>124.63</v>
      </c>
      <c r="K2">
        <v>45</v>
      </c>
      <c r="L2">
        <v>1</v>
      </c>
      <c r="M2">
        <v>281</v>
      </c>
      <c r="N2">
        <v>18.64</v>
      </c>
      <c r="O2">
        <v>15605.44</v>
      </c>
      <c r="P2">
        <v>385.72</v>
      </c>
      <c r="Q2">
        <v>1207.21</v>
      </c>
      <c r="R2">
        <v>631.88</v>
      </c>
      <c r="S2">
        <v>133.29</v>
      </c>
      <c r="T2">
        <v>231235.54</v>
      </c>
      <c r="U2">
        <v>0.21</v>
      </c>
      <c r="V2">
        <v>0.5</v>
      </c>
      <c r="W2">
        <v>0.72</v>
      </c>
      <c r="X2">
        <v>13.64</v>
      </c>
      <c r="Y2">
        <v>2</v>
      </c>
      <c r="Z2">
        <v>10</v>
      </c>
      <c r="AA2">
        <v>309.75332274148718</v>
      </c>
      <c r="AB2">
        <v>423.81816152705102</v>
      </c>
      <c r="AC2">
        <v>383.3695510234341</v>
      </c>
      <c r="AD2">
        <v>309753.32274148718</v>
      </c>
      <c r="AE2">
        <v>423818.16152705101</v>
      </c>
      <c r="AF2">
        <v>3.3548169425474801E-6</v>
      </c>
      <c r="AG2">
        <v>10</v>
      </c>
      <c r="AH2">
        <v>383369.55102343409</v>
      </c>
    </row>
    <row r="3" spans="1:34" x14ac:dyDescent="0.25">
      <c r="A3">
        <v>1</v>
      </c>
      <c r="B3">
        <v>60</v>
      </c>
      <c r="C3" t="s">
        <v>34</v>
      </c>
      <c r="D3">
        <v>3.0278999999999998</v>
      </c>
      <c r="E3">
        <v>33.03</v>
      </c>
      <c r="F3">
        <v>28.26</v>
      </c>
      <c r="G3">
        <v>16.46</v>
      </c>
      <c r="H3">
        <v>0.28000000000000003</v>
      </c>
      <c r="I3">
        <v>103</v>
      </c>
      <c r="J3">
        <v>125.95</v>
      </c>
      <c r="K3">
        <v>45</v>
      </c>
      <c r="L3">
        <v>2</v>
      </c>
      <c r="M3">
        <v>101</v>
      </c>
      <c r="N3">
        <v>18.95</v>
      </c>
      <c r="O3">
        <v>15767.7</v>
      </c>
      <c r="P3">
        <v>281.22000000000003</v>
      </c>
      <c r="Q3">
        <v>1206.75</v>
      </c>
      <c r="R3">
        <v>317.02999999999997</v>
      </c>
      <c r="S3">
        <v>133.29</v>
      </c>
      <c r="T3">
        <v>74712.149999999994</v>
      </c>
      <c r="U3">
        <v>0.42</v>
      </c>
      <c r="V3">
        <v>0.66</v>
      </c>
      <c r="W3">
        <v>0.44</v>
      </c>
      <c r="X3">
        <v>4.41</v>
      </c>
      <c r="Y3">
        <v>2</v>
      </c>
      <c r="Z3">
        <v>10</v>
      </c>
      <c r="AA3">
        <v>176.40585126443901</v>
      </c>
      <c r="AB3">
        <v>241.36626817679371</v>
      </c>
      <c r="AC3">
        <v>218.3306103017554</v>
      </c>
      <c r="AD3">
        <v>176405.851264439</v>
      </c>
      <c r="AE3">
        <v>241366.2681767937</v>
      </c>
      <c r="AF3">
        <v>4.7605446716372266E-6</v>
      </c>
      <c r="AG3">
        <v>7</v>
      </c>
      <c r="AH3">
        <v>218330.6103017554</v>
      </c>
    </row>
    <row r="4" spans="1:34" x14ac:dyDescent="0.25">
      <c r="A4">
        <v>2</v>
      </c>
      <c r="B4">
        <v>60</v>
      </c>
      <c r="C4" t="s">
        <v>34</v>
      </c>
      <c r="D4">
        <v>3.2774000000000001</v>
      </c>
      <c r="E4">
        <v>30.51</v>
      </c>
      <c r="F4">
        <v>26.77</v>
      </c>
      <c r="G4">
        <v>25.49</v>
      </c>
      <c r="H4">
        <v>0.42</v>
      </c>
      <c r="I4">
        <v>63</v>
      </c>
      <c r="J4">
        <v>127.27</v>
      </c>
      <c r="K4">
        <v>45</v>
      </c>
      <c r="L4">
        <v>3</v>
      </c>
      <c r="M4">
        <v>61</v>
      </c>
      <c r="N4">
        <v>19.27</v>
      </c>
      <c r="O4">
        <v>15930.42</v>
      </c>
      <c r="P4">
        <v>258.02</v>
      </c>
      <c r="Q4">
        <v>1206.73</v>
      </c>
      <c r="R4">
        <v>267.27999999999997</v>
      </c>
      <c r="S4">
        <v>133.29</v>
      </c>
      <c r="T4">
        <v>50037.13</v>
      </c>
      <c r="U4">
        <v>0.5</v>
      </c>
      <c r="V4">
        <v>0.7</v>
      </c>
      <c r="W4">
        <v>0.37</v>
      </c>
      <c r="X4">
        <v>2.92</v>
      </c>
      <c r="Y4">
        <v>2</v>
      </c>
      <c r="Z4">
        <v>10</v>
      </c>
      <c r="AA4">
        <v>159.55239557905159</v>
      </c>
      <c r="AB4">
        <v>218.30662658606869</v>
      </c>
      <c r="AC4">
        <v>197.4717485400316</v>
      </c>
      <c r="AD4">
        <v>159552.3955790516</v>
      </c>
      <c r="AE4">
        <v>218306.62658606871</v>
      </c>
      <c r="AF4">
        <v>5.1528151876957132E-6</v>
      </c>
      <c r="AG4">
        <v>7</v>
      </c>
      <c r="AH4">
        <v>197471.74854003161</v>
      </c>
    </row>
    <row r="5" spans="1:34" x14ac:dyDescent="0.25">
      <c r="A5">
        <v>3</v>
      </c>
      <c r="B5">
        <v>60</v>
      </c>
      <c r="C5" t="s">
        <v>34</v>
      </c>
      <c r="D5">
        <v>3.4639000000000002</v>
      </c>
      <c r="E5">
        <v>28.87</v>
      </c>
      <c r="F5">
        <v>25.61</v>
      </c>
      <c r="G5">
        <v>34.93</v>
      </c>
      <c r="H5">
        <v>0.55000000000000004</v>
      </c>
      <c r="I5">
        <v>44</v>
      </c>
      <c r="J5">
        <v>128.59</v>
      </c>
      <c r="K5">
        <v>45</v>
      </c>
      <c r="L5">
        <v>4</v>
      </c>
      <c r="M5">
        <v>42</v>
      </c>
      <c r="N5">
        <v>19.59</v>
      </c>
      <c r="O5">
        <v>16093.6</v>
      </c>
      <c r="P5">
        <v>238</v>
      </c>
      <c r="Q5">
        <v>1206.7</v>
      </c>
      <c r="R5">
        <v>228.08</v>
      </c>
      <c r="S5">
        <v>133.29</v>
      </c>
      <c r="T5">
        <v>30534.12</v>
      </c>
      <c r="U5">
        <v>0.57999999999999996</v>
      </c>
      <c r="V5">
        <v>0.73</v>
      </c>
      <c r="W5">
        <v>0.33</v>
      </c>
      <c r="X5">
        <v>1.77</v>
      </c>
      <c r="Y5">
        <v>2</v>
      </c>
      <c r="Z5">
        <v>10</v>
      </c>
      <c r="AA5">
        <v>147.81508698439109</v>
      </c>
      <c r="AB5">
        <v>202.24712315335239</v>
      </c>
      <c r="AC5">
        <v>182.94494157527399</v>
      </c>
      <c r="AD5">
        <v>147815.08698439109</v>
      </c>
      <c r="AE5">
        <v>202247.12315335241</v>
      </c>
      <c r="AF5">
        <v>5.4460354331662854E-6</v>
      </c>
      <c r="AG5">
        <v>7</v>
      </c>
      <c r="AH5">
        <v>182944.94157527399</v>
      </c>
    </row>
    <row r="6" spans="1:34" x14ac:dyDescent="0.25">
      <c r="A6">
        <v>4</v>
      </c>
      <c r="B6">
        <v>60</v>
      </c>
      <c r="C6" t="s">
        <v>34</v>
      </c>
      <c r="D6">
        <v>3.5232000000000001</v>
      </c>
      <c r="E6">
        <v>28.38</v>
      </c>
      <c r="F6">
        <v>25.38</v>
      </c>
      <c r="G6">
        <v>44.79</v>
      </c>
      <c r="H6">
        <v>0.68</v>
      </c>
      <c r="I6">
        <v>34</v>
      </c>
      <c r="J6">
        <v>129.91999999999999</v>
      </c>
      <c r="K6">
        <v>45</v>
      </c>
      <c r="L6">
        <v>5</v>
      </c>
      <c r="M6">
        <v>32</v>
      </c>
      <c r="N6">
        <v>19.920000000000002</v>
      </c>
      <c r="O6">
        <v>16257.24</v>
      </c>
      <c r="P6">
        <v>226.78</v>
      </c>
      <c r="Q6">
        <v>1206.78</v>
      </c>
      <c r="R6">
        <v>220.06</v>
      </c>
      <c r="S6">
        <v>133.29</v>
      </c>
      <c r="T6">
        <v>26570.09</v>
      </c>
      <c r="U6">
        <v>0.61</v>
      </c>
      <c r="V6">
        <v>0.74</v>
      </c>
      <c r="W6">
        <v>0.33</v>
      </c>
      <c r="X6">
        <v>1.54</v>
      </c>
      <c r="Y6">
        <v>2</v>
      </c>
      <c r="Z6">
        <v>10</v>
      </c>
      <c r="AA6">
        <v>135.0456786571888</v>
      </c>
      <c r="AB6">
        <v>184.77545533354649</v>
      </c>
      <c r="AC6">
        <v>167.14074521054511</v>
      </c>
      <c r="AD6">
        <v>135045.67865718881</v>
      </c>
      <c r="AE6">
        <v>184775.4553335465</v>
      </c>
      <c r="AF6">
        <v>5.539268465640306E-6</v>
      </c>
      <c r="AG6">
        <v>6</v>
      </c>
      <c r="AH6">
        <v>167140.74521054511</v>
      </c>
    </row>
    <row r="7" spans="1:34" x14ac:dyDescent="0.25">
      <c r="A7">
        <v>5</v>
      </c>
      <c r="B7">
        <v>60</v>
      </c>
      <c r="C7" t="s">
        <v>34</v>
      </c>
      <c r="D7">
        <v>3.5807000000000002</v>
      </c>
      <c r="E7">
        <v>27.93</v>
      </c>
      <c r="F7">
        <v>25.11</v>
      </c>
      <c r="G7">
        <v>55.79</v>
      </c>
      <c r="H7">
        <v>0.81</v>
      </c>
      <c r="I7">
        <v>27</v>
      </c>
      <c r="J7">
        <v>131.25</v>
      </c>
      <c r="K7">
        <v>45</v>
      </c>
      <c r="L7">
        <v>6</v>
      </c>
      <c r="M7">
        <v>25</v>
      </c>
      <c r="N7">
        <v>20.25</v>
      </c>
      <c r="O7">
        <v>16421.36</v>
      </c>
      <c r="P7">
        <v>213.38</v>
      </c>
      <c r="Q7">
        <v>1206.75</v>
      </c>
      <c r="R7">
        <v>210.97</v>
      </c>
      <c r="S7">
        <v>133.29</v>
      </c>
      <c r="T7">
        <v>22063.53</v>
      </c>
      <c r="U7">
        <v>0.63</v>
      </c>
      <c r="V7">
        <v>0.75</v>
      </c>
      <c r="W7">
        <v>0.32</v>
      </c>
      <c r="X7">
        <v>1.26</v>
      </c>
      <c r="Y7">
        <v>2</v>
      </c>
      <c r="Z7">
        <v>10</v>
      </c>
      <c r="AA7">
        <v>130.1437189084802</v>
      </c>
      <c r="AB7">
        <v>178.06837774616551</v>
      </c>
      <c r="AC7">
        <v>161.073781694659</v>
      </c>
      <c r="AD7">
        <v>130143.71890848019</v>
      </c>
      <c r="AE7">
        <v>178068.3777461655</v>
      </c>
      <c r="AF7">
        <v>5.6296714903832436E-6</v>
      </c>
      <c r="AG7">
        <v>6</v>
      </c>
      <c r="AH7">
        <v>161073.781694659</v>
      </c>
    </row>
    <row r="8" spans="1:34" x14ac:dyDescent="0.25">
      <c r="A8">
        <v>6</v>
      </c>
      <c r="B8">
        <v>60</v>
      </c>
      <c r="C8" t="s">
        <v>34</v>
      </c>
      <c r="D8">
        <v>3.6339000000000001</v>
      </c>
      <c r="E8">
        <v>27.52</v>
      </c>
      <c r="F8">
        <v>24.82</v>
      </c>
      <c r="G8">
        <v>67.7</v>
      </c>
      <c r="H8">
        <v>0.93</v>
      </c>
      <c r="I8">
        <v>22</v>
      </c>
      <c r="J8">
        <v>132.58000000000001</v>
      </c>
      <c r="K8">
        <v>45</v>
      </c>
      <c r="L8">
        <v>7</v>
      </c>
      <c r="M8">
        <v>11</v>
      </c>
      <c r="N8">
        <v>20.59</v>
      </c>
      <c r="O8">
        <v>16585.95</v>
      </c>
      <c r="P8">
        <v>201.03</v>
      </c>
      <c r="Q8">
        <v>1206.69</v>
      </c>
      <c r="R8">
        <v>201.32</v>
      </c>
      <c r="S8">
        <v>133.29</v>
      </c>
      <c r="T8">
        <v>17263.740000000002</v>
      </c>
      <c r="U8">
        <v>0.66</v>
      </c>
      <c r="V8">
        <v>0.75</v>
      </c>
      <c r="W8">
        <v>0.31</v>
      </c>
      <c r="X8">
        <v>0.98</v>
      </c>
      <c r="Y8">
        <v>2</v>
      </c>
      <c r="Z8">
        <v>10</v>
      </c>
      <c r="AA8">
        <v>125.7149480275681</v>
      </c>
      <c r="AB8">
        <v>172.00873804332281</v>
      </c>
      <c r="AC8">
        <v>155.59246550029599</v>
      </c>
      <c r="AD8">
        <v>125714.9480275681</v>
      </c>
      <c r="AE8">
        <v>172008.73804332281</v>
      </c>
      <c r="AF8">
        <v>5.7133139411019274E-6</v>
      </c>
      <c r="AG8">
        <v>6</v>
      </c>
      <c r="AH8">
        <v>155592.46550029601</v>
      </c>
    </row>
    <row r="9" spans="1:34" x14ac:dyDescent="0.25">
      <c r="A9">
        <v>7</v>
      </c>
      <c r="B9">
        <v>60</v>
      </c>
      <c r="C9" t="s">
        <v>34</v>
      </c>
      <c r="D9">
        <v>3.6252</v>
      </c>
      <c r="E9">
        <v>27.58</v>
      </c>
      <c r="F9">
        <v>24.89</v>
      </c>
      <c r="G9">
        <v>67.88</v>
      </c>
      <c r="H9">
        <v>1.06</v>
      </c>
      <c r="I9">
        <v>22</v>
      </c>
      <c r="J9">
        <v>133.91999999999999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201.28</v>
      </c>
      <c r="Q9">
        <v>1206.6600000000001</v>
      </c>
      <c r="R9">
        <v>202.56</v>
      </c>
      <c r="S9">
        <v>133.29</v>
      </c>
      <c r="T9">
        <v>17881.669999999998</v>
      </c>
      <c r="U9">
        <v>0.66</v>
      </c>
      <c r="V9">
        <v>0.75</v>
      </c>
      <c r="W9">
        <v>0.34</v>
      </c>
      <c r="X9">
        <v>1.05</v>
      </c>
      <c r="Y9">
        <v>2</v>
      </c>
      <c r="Z9">
        <v>10</v>
      </c>
      <c r="AA9">
        <v>126.0295027927052</v>
      </c>
      <c r="AB9">
        <v>172.43912575016</v>
      </c>
      <c r="AC9">
        <v>155.9817776084457</v>
      </c>
      <c r="AD9">
        <v>126029.5027927052</v>
      </c>
      <c r="AE9">
        <v>172439.12575015999</v>
      </c>
      <c r="AF9">
        <v>5.6996355704016907E-6</v>
      </c>
      <c r="AG9">
        <v>6</v>
      </c>
      <c r="AH9">
        <v>155981.7776084457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1.7408999999999999</v>
      </c>
      <c r="E2">
        <v>57.44</v>
      </c>
      <c r="F2">
        <v>42.78</v>
      </c>
      <c r="G2">
        <v>6.7</v>
      </c>
      <c r="H2">
        <v>0.11</v>
      </c>
      <c r="I2">
        <v>383</v>
      </c>
      <c r="J2">
        <v>159.12</v>
      </c>
      <c r="K2">
        <v>50.28</v>
      </c>
      <c r="L2">
        <v>1</v>
      </c>
      <c r="M2">
        <v>381</v>
      </c>
      <c r="N2">
        <v>27.84</v>
      </c>
      <c r="O2">
        <v>19859.16</v>
      </c>
      <c r="P2">
        <v>519.86</v>
      </c>
      <c r="Q2">
        <v>1207.81</v>
      </c>
      <c r="R2">
        <v>811.89</v>
      </c>
      <c r="S2">
        <v>133.29</v>
      </c>
      <c r="T2">
        <v>320744.75</v>
      </c>
      <c r="U2">
        <v>0.16</v>
      </c>
      <c r="V2">
        <v>0.44</v>
      </c>
      <c r="W2">
        <v>0.88</v>
      </c>
      <c r="X2">
        <v>18.920000000000002</v>
      </c>
      <c r="Y2">
        <v>2</v>
      </c>
      <c r="Z2">
        <v>10</v>
      </c>
      <c r="AA2">
        <v>470.88177780062762</v>
      </c>
      <c r="AB2">
        <v>644.28122222471222</v>
      </c>
      <c r="AC2">
        <v>582.79192662995956</v>
      </c>
      <c r="AD2">
        <v>470881.77780062758</v>
      </c>
      <c r="AE2">
        <v>644281.22222471226</v>
      </c>
      <c r="AF2">
        <v>2.6272861848605919E-6</v>
      </c>
      <c r="AG2">
        <v>12</v>
      </c>
      <c r="AH2">
        <v>582791.92662995961</v>
      </c>
    </row>
    <row r="3" spans="1:34" x14ac:dyDescent="0.25">
      <c r="A3">
        <v>1</v>
      </c>
      <c r="B3">
        <v>80</v>
      </c>
      <c r="C3" t="s">
        <v>34</v>
      </c>
      <c r="D3">
        <v>2.7639999999999998</v>
      </c>
      <c r="E3">
        <v>36.18</v>
      </c>
      <c r="F3">
        <v>29.7</v>
      </c>
      <c r="G3">
        <v>13.81</v>
      </c>
      <c r="H3">
        <v>0.22</v>
      </c>
      <c r="I3">
        <v>129</v>
      </c>
      <c r="J3">
        <v>160.54</v>
      </c>
      <c r="K3">
        <v>50.28</v>
      </c>
      <c r="L3">
        <v>2</v>
      </c>
      <c r="M3">
        <v>127</v>
      </c>
      <c r="N3">
        <v>28.26</v>
      </c>
      <c r="O3">
        <v>20034.400000000001</v>
      </c>
      <c r="P3">
        <v>353.42</v>
      </c>
      <c r="Q3">
        <v>1206.8800000000001</v>
      </c>
      <c r="R3">
        <v>366.21</v>
      </c>
      <c r="S3">
        <v>133.29</v>
      </c>
      <c r="T3">
        <v>99173.31</v>
      </c>
      <c r="U3">
        <v>0.36</v>
      </c>
      <c r="V3">
        <v>0.63</v>
      </c>
      <c r="W3">
        <v>0.48</v>
      </c>
      <c r="X3">
        <v>5.85</v>
      </c>
      <c r="Y3">
        <v>2</v>
      </c>
      <c r="Z3">
        <v>10</v>
      </c>
      <c r="AA3">
        <v>227.77122143135131</v>
      </c>
      <c r="AB3">
        <v>311.64663371932772</v>
      </c>
      <c r="AC3">
        <v>281.90351639604489</v>
      </c>
      <c r="AD3">
        <v>227771.2214313513</v>
      </c>
      <c r="AE3">
        <v>311646.63371932768</v>
      </c>
      <c r="AF3">
        <v>4.1713016341861533E-6</v>
      </c>
      <c r="AG3">
        <v>8</v>
      </c>
      <c r="AH3">
        <v>281903.51639604493</v>
      </c>
    </row>
    <row r="4" spans="1:34" x14ac:dyDescent="0.25">
      <c r="A4">
        <v>2</v>
      </c>
      <c r="B4">
        <v>80</v>
      </c>
      <c r="C4" t="s">
        <v>34</v>
      </c>
      <c r="D4">
        <v>3.016</v>
      </c>
      <c r="E4">
        <v>33.159999999999997</v>
      </c>
      <c r="F4">
        <v>28.22</v>
      </c>
      <c r="G4">
        <v>20.91</v>
      </c>
      <c r="H4">
        <v>0.33</v>
      </c>
      <c r="I4">
        <v>81</v>
      </c>
      <c r="J4">
        <v>161.97</v>
      </c>
      <c r="K4">
        <v>50.28</v>
      </c>
      <c r="L4">
        <v>3</v>
      </c>
      <c r="M4">
        <v>79</v>
      </c>
      <c r="N4">
        <v>28.69</v>
      </c>
      <c r="O4">
        <v>20210.21</v>
      </c>
      <c r="P4">
        <v>329.75</v>
      </c>
      <c r="Q4">
        <v>1206.8499999999999</v>
      </c>
      <c r="R4">
        <v>318.51</v>
      </c>
      <c r="S4">
        <v>133.29</v>
      </c>
      <c r="T4">
        <v>75559.990000000005</v>
      </c>
      <c r="U4">
        <v>0.42</v>
      </c>
      <c r="V4">
        <v>0.66</v>
      </c>
      <c r="W4">
        <v>0.38</v>
      </c>
      <c r="X4">
        <v>4.37</v>
      </c>
      <c r="Y4">
        <v>2</v>
      </c>
      <c r="Z4">
        <v>10</v>
      </c>
      <c r="AA4">
        <v>197.06516686365529</v>
      </c>
      <c r="AB4">
        <v>269.63325520430641</v>
      </c>
      <c r="AC4">
        <v>243.89983576033671</v>
      </c>
      <c r="AD4">
        <v>197065.16686365529</v>
      </c>
      <c r="AE4">
        <v>269633.25520430628</v>
      </c>
      <c r="AF4">
        <v>4.5516084401973374E-6</v>
      </c>
      <c r="AG4">
        <v>7</v>
      </c>
      <c r="AH4">
        <v>243899.83576033669</v>
      </c>
    </row>
    <row r="5" spans="1:34" x14ac:dyDescent="0.25">
      <c r="A5">
        <v>3</v>
      </c>
      <c r="B5">
        <v>80</v>
      </c>
      <c r="C5" t="s">
        <v>34</v>
      </c>
      <c r="D5">
        <v>3.2905000000000002</v>
      </c>
      <c r="E5">
        <v>30.39</v>
      </c>
      <c r="F5">
        <v>26.29</v>
      </c>
      <c r="G5">
        <v>28.68</v>
      </c>
      <c r="H5">
        <v>0.43</v>
      </c>
      <c r="I5">
        <v>55</v>
      </c>
      <c r="J5">
        <v>163.4</v>
      </c>
      <c r="K5">
        <v>50.28</v>
      </c>
      <c r="L5">
        <v>4</v>
      </c>
      <c r="M5">
        <v>53</v>
      </c>
      <c r="N5">
        <v>29.12</v>
      </c>
      <c r="O5">
        <v>20386.62</v>
      </c>
      <c r="P5">
        <v>300.23</v>
      </c>
      <c r="Q5">
        <v>1206.82</v>
      </c>
      <c r="R5">
        <v>250.91</v>
      </c>
      <c r="S5">
        <v>133.29</v>
      </c>
      <c r="T5">
        <v>41891.199999999997</v>
      </c>
      <c r="U5">
        <v>0.53</v>
      </c>
      <c r="V5">
        <v>0.71</v>
      </c>
      <c r="W5">
        <v>0.36</v>
      </c>
      <c r="X5">
        <v>2.4500000000000002</v>
      </c>
      <c r="Y5">
        <v>2</v>
      </c>
      <c r="Z5">
        <v>10</v>
      </c>
      <c r="AA5">
        <v>175.33826945326811</v>
      </c>
      <c r="AB5">
        <v>239.90555564436499</v>
      </c>
      <c r="AC5">
        <v>217.00930612329839</v>
      </c>
      <c r="AD5">
        <v>175338.26945326809</v>
      </c>
      <c r="AE5">
        <v>239905.555644365</v>
      </c>
      <c r="AF5">
        <v>4.9658712110309481E-6</v>
      </c>
      <c r="AG5">
        <v>7</v>
      </c>
      <c r="AH5">
        <v>217009.30612329839</v>
      </c>
    </row>
    <row r="6" spans="1:34" x14ac:dyDescent="0.25">
      <c r="A6">
        <v>4</v>
      </c>
      <c r="B6">
        <v>80</v>
      </c>
      <c r="C6" t="s">
        <v>34</v>
      </c>
      <c r="D6">
        <v>3.3666</v>
      </c>
      <c r="E6">
        <v>29.7</v>
      </c>
      <c r="F6">
        <v>25.99</v>
      </c>
      <c r="G6">
        <v>36.270000000000003</v>
      </c>
      <c r="H6">
        <v>0.54</v>
      </c>
      <c r="I6">
        <v>43</v>
      </c>
      <c r="J6">
        <v>164.83</v>
      </c>
      <c r="K6">
        <v>50.28</v>
      </c>
      <c r="L6">
        <v>5</v>
      </c>
      <c r="M6">
        <v>41</v>
      </c>
      <c r="N6">
        <v>29.55</v>
      </c>
      <c r="O6">
        <v>20563.61</v>
      </c>
      <c r="P6">
        <v>290.88</v>
      </c>
      <c r="Q6">
        <v>1206.83</v>
      </c>
      <c r="R6">
        <v>242.18</v>
      </c>
      <c r="S6">
        <v>133.29</v>
      </c>
      <c r="T6">
        <v>37585.120000000003</v>
      </c>
      <c r="U6">
        <v>0.55000000000000004</v>
      </c>
      <c r="V6">
        <v>0.72</v>
      </c>
      <c r="W6">
        <v>0.32</v>
      </c>
      <c r="X6">
        <v>2.15</v>
      </c>
      <c r="Y6">
        <v>2</v>
      </c>
      <c r="Z6">
        <v>10</v>
      </c>
      <c r="AA6">
        <v>169.94566759569909</v>
      </c>
      <c r="AB6">
        <v>232.5271598780393</v>
      </c>
      <c r="AC6">
        <v>210.3350940932649</v>
      </c>
      <c r="AD6">
        <v>169945.66759569911</v>
      </c>
      <c r="AE6">
        <v>232527.1598780393</v>
      </c>
      <c r="AF6">
        <v>5.0807178298303562E-6</v>
      </c>
      <c r="AG6">
        <v>7</v>
      </c>
      <c r="AH6">
        <v>210335.0940932649</v>
      </c>
    </row>
    <row r="7" spans="1:34" x14ac:dyDescent="0.25">
      <c r="A7">
        <v>5</v>
      </c>
      <c r="B7">
        <v>80</v>
      </c>
      <c r="C7" t="s">
        <v>34</v>
      </c>
      <c r="D7">
        <v>3.4645999999999999</v>
      </c>
      <c r="E7">
        <v>28.86</v>
      </c>
      <c r="F7">
        <v>25.41</v>
      </c>
      <c r="G7">
        <v>43.56</v>
      </c>
      <c r="H7">
        <v>0.64</v>
      </c>
      <c r="I7">
        <v>35</v>
      </c>
      <c r="J7">
        <v>166.27</v>
      </c>
      <c r="K7">
        <v>50.28</v>
      </c>
      <c r="L7">
        <v>6</v>
      </c>
      <c r="M7">
        <v>33</v>
      </c>
      <c r="N7">
        <v>29.99</v>
      </c>
      <c r="O7">
        <v>20741.2</v>
      </c>
      <c r="P7">
        <v>277.14</v>
      </c>
      <c r="Q7">
        <v>1206.6600000000001</v>
      </c>
      <c r="R7">
        <v>221.14</v>
      </c>
      <c r="S7">
        <v>133.29</v>
      </c>
      <c r="T7">
        <v>27108.799999999999</v>
      </c>
      <c r="U7">
        <v>0.6</v>
      </c>
      <c r="V7">
        <v>0.74</v>
      </c>
      <c r="W7">
        <v>0.33</v>
      </c>
      <c r="X7">
        <v>1.57</v>
      </c>
      <c r="Y7">
        <v>2</v>
      </c>
      <c r="Z7">
        <v>10</v>
      </c>
      <c r="AA7">
        <v>162.67883806172719</v>
      </c>
      <c r="AB7">
        <v>222.5843631197711</v>
      </c>
      <c r="AC7">
        <v>201.3412239027997</v>
      </c>
      <c r="AD7">
        <v>162678.83806172721</v>
      </c>
      <c r="AE7">
        <v>222584.36311977109</v>
      </c>
      <c r="AF7">
        <v>5.2286149210569278E-6</v>
      </c>
      <c r="AG7">
        <v>7</v>
      </c>
      <c r="AH7">
        <v>201341.22390279971</v>
      </c>
    </row>
    <row r="8" spans="1:34" x14ac:dyDescent="0.25">
      <c r="A8">
        <v>6</v>
      </c>
      <c r="B8">
        <v>80</v>
      </c>
      <c r="C8" t="s">
        <v>34</v>
      </c>
      <c r="D8">
        <v>3.5036999999999998</v>
      </c>
      <c r="E8">
        <v>28.54</v>
      </c>
      <c r="F8">
        <v>25.28</v>
      </c>
      <c r="G8">
        <v>52.31</v>
      </c>
      <c r="H8">
        <v>0.74</v>
      </c>
      <c r="I8">
        <v>29</v>
      </c>
      <c r="J8">
        <v>167.72</v>
      </c>
      <c r="K8">
        <v>50.28</v>
      </c>
      <c r="L8">
        <v>7</v>
      </c>
      <c r="M8">
        <v>27</v>
      </c>
      <c r="N8">
        <v>30.44</v>
      </c>
      <c r="O8">
        <v>20919.39</v>
      </c>
      <c r="P8">
        <v>268.74</v>
      </c>
      <c r="Q8">
        <v>1206.5999999999999</v>
      </c>
      <c r="R8">
        <v>217.26</v>
      </c>
      <c r="S8">
        <v>133.29</v>
      </c>
      <c r="T8">
        <v>25198.67</v>
      </c>
      <c r="U8">
        <v>0.61</v>
      </c>
      <c r="V8">
        <v>0.74</v>
      </c>
      <c r="W8">
        <v>0.32</v>
      </c>
      <c r="X8">
        <v>1.44</v>
      </c>
      <c r="Y8">
        <v>2</v>
      </c>
      <c r="Z8">
        <v>10</v>
      </c>
      <c r="AA8">
        <v>150.791695995808</v>
      </c>
      <c r="AB8">
        <v>206.31985092149239</v>
      </c>
      <c r="AC8">
        <v>186.6289739213334</v>
      </c>
      <c r="AD8">
        <v>150791.695995808</v>
      </c>
      <c r="AE8">
        <v>206319.85092149241</v>
      </c>
      <c r="AF8">
        <v>5.2876228421483447E-6</v>
      </c>
      <c r="AG8">
        <v>6</v>
      </c>
      <c r="AH8">
        <v>186628.97392133341</v>
      </c>
    </row>
    <row r="9" spans="1:34" x14ac:dyDescent="0.25">
      <c r="A9">
        <v>7</v>
      </c>
      <c r="B9">
        <v>80</v>
      </c>
      <c r="C9" t="s">
        <v>34</v>
      </c>
      <c r="D9">
        <v>3.5712999999999999</v>
      </c>
      <c r="E9">
        <v>28</v>
      </c>
      <c r="F9">
        <v>24.9</v>
      </c>
      <c r="G9">
        <v>62.26</v>
      </c>
      <c r="H9">
        <v>0.84</v>
      </c>
      <c r="I9">
        <v>24</v>
      </c>
      <c r="J9">
        <v>169.17</v>
      </c>
      <c r="K9">
        <v>50.28</v>
      </c>
      <c r="L9">
        <v>8</v>
      </c>
      <c r="M9">
        <v>22</v>
      </c>
      <c r="N9">
        <v>30.89</v>
      </c>
      <c r="O9">
        <v>21098.19</v>
      </c>
      <c r="P9">
        <v>256.19</v>
      </c>
      <c r="Q9">
        <v>1206.67</v>
      </c>
      <c r="R9">
        <v>203.91</v>
      </c>
      <c r="S9">
        <v>133.29</v>
      </c>
      <c r="T9">
        <v>18547.3</v>
      </c>
      <c r="U9">
        <v>0.65</v>
      </c>
      <c r="V9">
        <v>0.75</v>
      </c>
      <c r="W9">
        <v>0.31</v>
      </c>
      <c r="X9">
        <v>1.06</v>
      </c>
      <c r="Y9">
        <v>2</v>
      </c>
      <c r="Z9">
        <v>10</v>
      </c>
      <c r="AA9">
        <v>145.40598784362061</v>
      </c>
      <c r="AB9">
        <v>198.95088742699869</v>
      </c>
      <c r="AC9">
        <v>179.9632939603467</v>
      </c>
      <c r="AD9">
        <v>145405.98784362059</v>
      </c>
      <c r="AE9">
        <v>198950.88742699879</v>
      </c>
      <c r="AF9">
        <v>5.3896416520148374E-6</v>
      </c>
      <c r="AG9">
        <v>6</v>
      </c>
      <c r="AH9">
        <v>179963.29396034669</v>
      </c>
    </row>
    <row r="10" spans="1:34" x14ac:dyDescent="0.25">
      <c r="A10">
        <v>8</v>
      </c>
      <c r="B10">
        <v>80</v>
      </c>
      <c r="C10" t="s">
        <v>34</v>
      </c>
      <c r="D10">
        <v>3.5920999999999998</v>
      </c>
      <c r="E10">
        <v>27.84</v>
      </c>
      <c r="F10">
        <v>24.84</v>
      </c>
      <c r="G10">
        <v>70.97</v>
      </c>
      <c r="H10">
        <v>0.94</v>
      </c>
      <c r="I10">
        <v>21</v>
      </c>
      <c r="J10">
        <v>170.62</v>
      </c>
      <c r="K10">
        <v>50.28</v>
      </c>
      <c r="L10">
        <v>9</v>
      </c>
      <c r="M10">
        <v>19</v>
      </c>
      <c r="N10">
        <v>31.34</v>
      </c>
      <c r="O10">
        <v>21277.599999999999</v>
      </c>
      <c r="P10">
        <v>248.76</v>
      </c>
      <c r="Q10">
        <v>1206.6099999999999</v>
      </c>
      <c r="R10">
        <v>201.96</v>
      </c>
      <c r="S10">
        <v>133.29</v>
      </c>
      <c r="T10">
        <v>17585.09</v>
      </c>
      <c r="U10">
        <v>0.66</v>
      </c>
      <c r="V10">
        <v>0.75</v>
      </c>
      <c r="W10">
        <v>0.31</v>
      </c>
      <c r="X10">
        <v>0.99</v>
      </c>
      <c r="Y10">
        <v>2</v>
      </c>
      <c r="Z10">
        <v>10</v>
      </c>
      <c r="AA10">
        <v>142.993891098136</v>
      </c>
      <c r="AB10">
        <v>195.6505502456302</v>
      </c>
      <c r="AC10">
        <v>176.97793632751461</v>
      </c>
      <c r="AD10">
        <v>142993.89109813599</v>
      </c>
      <c r="AE10">
        <v>195650.55024563021</v>
      </c>
      <c r="AF10">
        <v>5.4210320550506807E-6</v>
      </c>
      <c r="AG10">
        <v>6</v>
      </c>
      <c r="AH10">
        <v>176977.93632751459</v>
      </c>
    </row>
    <row r="11" spans="1:34" x14ac:dyDescent="0.25">
      <c r="A11">
        <v>9</v>
      </c>
      <c r="B11">
        <v>80</v>
      </c>
      <c r="C11" t="s">
        <v>34</v>
      </c>
      <c r="D11">
        <v>3.6501999999999999</v>
      </c>
      <c r="E11">
        <v>27.4</v>
      </c>
      <c r="F11">
        <v>24.49</v>
      </c>
      <c r="G11">
        <v>81.64</v>
      </c>
      <c r="H11">
        <v>1.03</v>
      </c>
      <c r="I11">
        <v>18</v>
      </c>
      <c r="J11">
        <v>172.08</v>
      </c>
      <c r="K11">
        <v>50.28</v>
      </c>
      <c r="L11">
        <v>10</v>
      </c>
      <c r="M11">
        <v>16</v>
      </c>
      <c r="N11">
        <v>31.8</v>
      </c>
      <c r="O11">
        <v>21457.64</v>
      </c>
      <c r="P11">
        <v>235.16</v>
      </c>
      <c r="Q11">
        <v>1206.67</v>
      </c>
      <c r="R11">
        <v>190.01</v>
      </c>
      <c r="S11">
        <v>133.29</v>
      </c>
      <c r="T11">
        <v>11626.22</v>
      </c>
      <c r="U11">
        <v>0.7</v>
      </c>
      <c r="V11">
        <v>0.76</v>
      </c>
      <c r="W11">
        <v>0.28999999999999998</v>
      </c>
      <c r="X11">
        <v>0.65</v>
      </c>
      <c r="Y11">
        <v>2</v>
      </c>
      <c r="Z11">
        <v>10</v>
      </c>
      <c r="AA11">
        <v>137.89003346989881</v>
      </c>
      <c r="AB11">
        <v>188.6672270723725</v>
      </c>
      <c r="AC11">
        <v>170.6610917167547</v>
      </c>
      <c r="AD11">
        <v>137890.0334698988</v>
      </c>
      <c r="AE11">
        <v>188667.22707237251</v>
      </c>
      <c r="AF11">
        <v>5.5087139019921481E-6</v>
      </c>
      <c r="AG11">
        <v>6</v>
      </c>
      <c r="AH11">
        <v>170661.09171675469</v>
      </c>
    </row>
    <row r="12" spans="1:34" x14ac:dyDescent="0.25">
      <c r="A12">
        <v>10</v>
      </c>
      <c r="B12">
        <v>80</v>
      </c>
      <c r="C12" t="s">
        <v>34</v>
      </c>
      <c r="D12">
        <v>3.6404000000000001</v>
      </c>
      <c r="E12">
        <v>27.47</v>
      </c>
      <c r="F12">
        <v>24.6</v>
      </c>
      <c r="G12">
        <v>86.81</v>
      </c>
      <c r="H12">
        <v>1.1200000000000001</v>
      </c>
      <c r="I12">
        <v>17</v>
      </c>
      <c r="J12">
        <v>173.55</v>
      </c>
      <c r="K12">
        <v>50.28</v>
      </c>
      <c r="L12">
        <v>11</v>
      </c>
      <c r="M12">
        <v>5</v>
      </c>
      <c r="N12">
        <v>32.270000000000003</v>
      </c>
      <c r="O12">
        <v>21638.31</v>
      </c>
      <c r="P12">
        <v>232.65</v>
      </c>
      <c r="Q12">
        <v>1206.7</v>
      </c>
      <c r="R12">
        <v>193.15</v>
      </c>
      <c r="S12">
        <v>133.29</v>
      </c>
      <c r="T12">
        <v>13204.37</v>
      </c>
      <c r="U12">
        <v>0.69</v>
      </c>
      <c r="V12">
        <v>0.76</v>
      </c>
      <c r="W12">
        <v>0.32</v>
      </c>
      <c r="X12">
        <v>0.75</v>
      </c>
      <c r="Y12">
        <v>2</v>
      </c>
      <c r="Z12">
        <v>10</v>
      </c>
      <c r="AA12">
        <v>137.65165907051841</v>
      </c>
      <c r="AB12">
        <v>188.3410727028041</v>
      </c>
      <c r="AC12">
        <v>170.3660650624573</v>
      </c>
      <c r="AD12">
        <v>137651.65907051839</v>
      </c>
      <c r="AE12">
        <v>188341.07270280409</v>
      </c>
      <c r="AF12">
        <v>5.4939241928694917E-6</v>
      </c>
      <c r="AG12">
        <v>6</v>
      </c>
      <c r="AH12">
        <v>170366.06506245729</v>
      </c>
    </row>
    <row r="13" spans="1:34" x14ac:dyDescent="0.25">
      <c r="A13">
        <v>11</v>
      </c>
      <c r="B13">
        <v>80</v>
      </c>
      <c r="C13" t="s">
        <v>34</v>
      </c>
      <c r="D13">
        <v>3.6402000000000001</v>
      </c>
      <c r="E13">
        <v>27.47</v>
      </c>
      <c r="F13">
        <v>24.6</v>
      </c>
      <c r="G13">
        <v>86.82</v>
      </c>
      <c r="H13">
        <v>1.22</v>
      </c>
      <c r="I13">
        <v>17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21819.599999999999</v>
      </c>
      <c r="P13">
        <v>232.43</v>
      </c>
      <c r="Q13">
        <v>1206.67</v>
      </c>
      <c r="R13">
        <v>192.99</v>
      </c>
      <c r="S13">
        <v>133.29</v>
      </c>
      <c r="T13">
        <v>13122.5</v>
      </c>
      <c r="U13">
        <v>0.69</v>
      </c>
      <c r="V13">
        <v>0.76</v>
      </c>
      <c r="W13">
        <v>0.32</v>
      </c>
      <c r="X13">
        <v>0.75</v>
      </c>
      <c r="Y13">
        <v>2</v>
      </c>
      <c r="Z13">
        <v>10</v>
      </c>
      <c r="AA13">
        <v>137.60371605750089</v>
      </c>
      <c r="AB13">
        <v>188.27547495729721</v>
      </c>
      <c r="AC13">
        <v>170.30672787371449</v>
      </c>
      <c r="AD13">
        <v>137603.71605750089</v>
      </c>
      <c r="AE13">
        <v>188275.47495729721</v>
      </c>
      <c r="AF13">
        <v>5.4936223620710701E-6</v>
      </c>
      <c r="AG13">
        <v>6</v>
      </c>
      <c r="AH13">
        <v>170306.7278737145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2.7120000000000002</v>
      </c>
      <c r="E2">
        <v>36.869999999999997</v>
      </c>
      <c r="F2">
        <v>31.97</v>
      </c>
      <c r="G2">
        <v>10.96</v>
      </c>
      <c r="H2">
        <v>0.22</v>
      </c>
      <c r="I2">
        <v>175</v>
      </c>
      <c r="J2">
        <v>80.84</v>
      </c>
      <c r="K2">
        <v>35.1</v>
      </c>
      <c r="L2">
        <v>1</v>
      </c>
      <c r="M2">
        <v>173</v>
      </c>
      <c r="N2">
        <v>9.74</v>
      </c>
      <c r="O2">
        <v>10204.209999999999</v>
      </c>
      <c r="P2">
        <v>239.56</v>
      </c>
      <c r="Q2">
        <v>1207.03</v>
      </c>
      <c r="R2">
        <v>443.48</v>
      </c>
      <c r="S2">
        <v>133.29</v>
      </c>
      <c r="T2">
        <v>137575.93</v>
      </c>
      <c r="U2">
        <v>0.3</v>
      </c>
      <c r="V2">
        <v>0.59</v>
      </c>
      <c r="W2">
        <v>0.55000000000000004</v>
      </c>
      <c r="X2">
        <v>8.1199999999999992</v>
      </c>
      <c r="Y2">
        <v>2</v>
      </c>
      <c r="Z2">
        <v>10</v>
      </c>
      <c r="AA2">
        <v>178.1003277271337</v>
      </c>
      <c r="AB2">
        <v>243.68472562807699</v>
      </c>
      <c r="AC2">
        <v>220.4277974278645</v>
      </c>
      <c r="AD2">
        <v>178100.3277271337</v>
      </c>
      <c r="AE2">
        <v>243684.72562807711</v>
      </c>
      <c r="AF2">
        <v>4.5669971660457497E-6</v>
      </c>
      <c r="AG2">
        <v>8</v>
      </c>
      <c r="AH2">
        <v>220427.79742786451</v>
      </c>
    </row>
    <row r="3" spans="1:34" x14ac:dyDescent="0.25">
      <c r="A3">
        <v>1</v>
      </c>
      <c r="B3">
        <v>35</v>
      </c>
      <c r="C3" t="s">
        <v>34</v>
      </c>
      <c r="D3">
        <v>3.3115000000000001</v>
      </c>
      <c r="E3">
        <v>30.2</v>
      </c>
      <c r="F3">
        <v>27.12</v>
      </c>
      <c r="G3">
        <v>23.58</v>
      </c>
      <c r="H3">
        <v>0.43</v>
      </c>
      <c r="I3">
        <v>69</v>
      </c>
      <c r="J3">
        <v>82.04</v>
      </c>
      <c r="K3">
        <v>35.1</v>
      </c>
      <c r="L3">
        <v>2</v>
      </c>
      <c r="M3">
        <v>67</v>
      </c>
      <c r="N3">
        <v>9.94</v>
      </c>
      <c r="O3">
        <v>10352.530000000001</v>
      </c>
      <c r="P3">
        <v>188.86</v>
      </c>
      <c r="Q3">
        <v>1206.8699999999999</v>
      </c>
      <c r="R3">
        <v>279.13</v>
      </c>
      <c r="S3">
        <v>133.29</v>
      </c>
      <c r="T3">
        <v>55933.69</v>
      </c>
      <c r="U3">
        <v>0.48</v>
      </c>
      <c r="V3">
        <v>0.69</v>
      </c>
      <c r="W3">
        <v>0.38</v>
      </c>
      <c r="X3">
        <v>3.27</v>
      </c>
      <c r="Y3">
        <v>2</v>
      </c>
      <c r="Z3">
        <v>10</v>
      </c>
      <c r="AA3">
        <v>131.72662204362331</v>
      </c>
      <c r="AB3">
        <v>180.23417564842489</v>
      </c>
      <c r="AC3">
        <v>163.03287888484391</v>
      </c>
      <c r="AD3">
        <v>131726.62204362321</v>
      </c>
      <c r="AE3">
        <v>180234.17564842489</v>
      </c>
      <c r="AF3">
        <v>5.576552771150627E-6</v>
      </c>
      <c r="AG3">
        <v>7</v>
      </c>
      <c r="AH3">
        <v>163032.8788848439</v>
      </c>
    </row>
    <row r="4" spans="1:34" x14ac:dyDescent="0.25">
      <c r="A4">
        <v>2</v>
      </c>
      <c r="B4">
        <v>35</v>
      </c>
      <c r="C4" t="s">
        <v>34</v>
      </c>
      <c r="D4">
        <v>3.5127000000000002</v>
      </c>
      <c r="E4">
        <v>28.47</v>
      </c>
      <c r="F4">
        <v>25.87</v>
      </c>
      <c r="G4">
        <v>37.86</v>
      </c>
      <c r="H4">
        <v>0.63</v>
      </c>
      <c r="I4">
        <v>41</v>
      </c>
      <c r="J4">
        <v>83.25</v>
      </c>
      <c r="K4">
        <v>35.1</v>
      </c>
      <c r="L4">
        <v>3</v>
      </c>
      <c r="M4">
        <v>35</v>
      </c>
      <c r="N4">
        <v>10.15</v>
      </c>
      <c r="O4">
        <v>10501.19</v>
      </c>
      <c r="P4">
        <v>163.51</v>
      </c>
      <c r="Q4">
        <v>1206.8499999999999</v>
      </c>
      <c r="R4">
        <v>236.93</v>
      </c>
      <c r="S4">
        <v>133.29</v>
      </c>
      <c r="T4">
        <v>34974.720000000001</v>
      </c>
      <c r="U4">
        <v>0.56000000000000005</v>
      </c>
      <c r="V4">
        <v>0.72</v>
      </c>
      <c r="W4">
        <v>0.34</v>
      </c>
      <c r="X4">
        <v>2.02</v>
      </c>
      <c r="Y4">
        <v>2</v>
      </c>
      <c r="Z4">
        <v>10</v>
      </c>
      <c r="AA4">
        <v>112.1635971056004</v>
      </c>
      <c r="AB4">
        <v>153.4671818684869</v>
      </c>
      <c r="AC4">
        <v>138.82048942354299</v>
      </c>
      <c r="AD4">
        <v>112163.59710560041</v>
      </c>
      <c r="AE4">
        <v>153467.18186848689</v>
      </c>
      <c r="AF4">
        <v>5.9153727673926643E-6</v>
      </c>
      <c r="AG4">
        <v>6</v>
      </c>
      <c r="AH4">
        <v>138820.48942354301</v>
      </c>
    </row>
    <row r="5" spans="1:34" x14ac:dyDescent="0.25">
      <c r="A5">
        <v>3</v>
      </c>
      <c r="B5">
        <v>35</v>
      </c>
      <c r="C5" t="s">
        <v>34</v>
      </c>
      <c r="D5">
        <v>3.5716999999999999</v>
      </c>
      <c r="E5">
        <v>28</v>
      </c>
      <c r="F5">
        <v>25.49</v>
      </c>
      <c r="G5">
        <v>42.48</v>
      </c>
      <c r="H5">
        <v>0.83</v>
      </c>
      <c r="I5">
        <v>36</v>
      </c>
      <c r="J5">
        <v>84.46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158.06</v>
      </c>
      <c r="Q5">
        <v>1206.8499999999999</v>
      </c>
      <c r="R5">
        <v>222.32</v>
      </c>
      <c r="S5">
        <v>133.29</v>
      </c>
      <c r="T5">
        <v>27690.9</v>
      </c>
      <c r="U5">
        <v>0.6</v>
      </c>
      <c r="V5">
        <v>0.73</v>
      </c>
      <c r="W5">
        <v>0.37</v>
      </c>
      <c r="X5">
        <v>1.64</v>
      </c>
      <c r="Y5">
        <v>2</v>
      </c>
      <c r="Z5">
        <v>10</v>
      </c>
      <c r="AA5">
        <v>109.4515389011159</v>
      </c>
      <c r="AB5">
        <v>149.75642418554929</v>
      </c>
      <c r="AC5">
        <v>135.46388124578269</v>
      </c>
      <c r="AD5">
        <v>109451.5389011159</v>
      </c>
      <c r="AE5">
        <v>149756.42418554929</v>
      </c>
      <c r="AF5">
        <v>6.0147285316982309E-6</v>
      </c>
      <c r="AG5">
        <v>6</v>
      </c>
      <c r="AH5">
        <v>135463.88124578269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2.3492999999999999</v>
      </c>
      <c r="E2">
        <v>42.57</v>
      </c>
      <c r="F2">
        <v>35.22</v>
      </c>
      <c r="G2">
        <v>8.84</v>
      </c>
      <c r="H2">
        <v>0.16</v>
      </c>
      <c r="I2">
        <v>239</v>
      </c>
      <c r="J2">
        <v>107.41</v>
      </c>
      <c r="K2">
        <v>41.65</v>
      </c>
      <c r="L2">
        <v>1</v>
      </c>
      <c r="M2">
        <v>237</v>
      </c>
      <c r="N2">
        <v>14.77</v>
      </c>
      <c r="O2">
        <v>13481.73</v>
      </c>
      <c r="P2">
        <v>326.2</v>
      </c>
      <c r="Q2">
        <v>1207.25</v>
      </c>
      <c r="R2">
        <v>554.07000000000005</v>
      </c>
      <c r="S2">
        <v>133.29</v>
      </c>
      <c r="T2">
        <v>192550.14</v>
      </c>
      <c r="U2">
        <v>0.24</v>
      </c>
      <c r="V2">
        <v>0.53</v>
      </c>
      <c r="W2">
        <v>0.65</v>
      </c>
      <c r="X2">
        <v>11.36</v>
      </c>
      <c r="Y2">
        <v>2</v>
      </c>
      <c r="Z2">
        <v>10</v>
      </c>
      <c r="AA2">
        <v>249.5168223271489</v>
      </c>
      <c r="AB2">
        <v>341.39992421314719</v>
      </c>
      <c r="AC2">
        <v>308.81719460414928</v>
      </c>
      <c r="AD2">
        <v>249516.8223271489</v>
      </c>
      <c r="AE2">
        <v>341399.92421314731</v>
      </c>
      <c r="AF2">
        <v>3.7847823033620702E-6</v>
      </c>
      <c r="AG2">
        <v>9</v>
      </c>
      <c r="AH2">
        <v>308817.19460414932</v>
      </c>
    </row>
    <row r="3" spans="1:34" x14ac:dyDescent="0.25">
      <c r="A3">
        <v>1</v>
      </c>
      <c r="B3">
        <v>50</v>
      </c>
      <c r="C3" t="s">
        <v>34</v>
      </c>
      <c r="D3">
        <v>3.1774</v>
      </c>
      <c r="E3">
        <v>31.47</v>
      </c>
      <c r="F3">
        <v>27.46</v>
      </c>
      <c r="G3">
        <v>18.510000000000002</v>
      </c>
      <c r="H3">
        <v>0.32</v>
      </c>
      <c r="I3">
        <v>89</v>
      </c>
      <c r="J3">
        <v>108.68</v>
      </c>
      <c r="K3">
        <v>41.65</v>
      </c>
      <c r="L3">
        <v>2</v>
      </c>
      <c r="M3">
        <v>87</v>
      </c>
      <c r="N3">
        <v>15.03</v>
      </c>
      <c r="O3">
        <v>13638.32</v>
      </c>
      <c r="P3">
        <v>243.6</v>
      </c>
      <c r="Q3">
        <v>1206.8</v>
      </c>
      <c r="R3">
        <v>290.29000000000002</v>
      </c>
      <c r="S3">
        <v>133.29</v>
      </c>
      <c r="T3">
        <v>61413.34</v>
      </c>
      <c r="U3">
        <v>0.46</v>
      </c>
      <c r="V3">
        <v>0.68</v>
      </c>
      <c r="W3">
        <v>0.39</v>
      </c>
      <c r="X3">
        <v>3.61</v>
      </c>
      <c r="Y3">
        <v>2</v>
      </c>
      <c r="Z3">
        <v>10</v>
      </c>
      <c r="AA3">
        <v>156.20586267022799</v>
      </c>
      <c r="AB3">
        <v>213.72775262160619</v>
      </c>
      <c r="AC3">
        <v>193.32987588024599</v>
      </c>
      <c r="AD3">
        <v>156205.862670228</v>
      </c>
      <c r="AE3">
        <v>213727.75262160631</v>
      </c>
      <c r="AF3">
        <v>5.1188725538256666E-6</v>
      </c>
      <c r="AG3">
        <v>7</v>
      </c>
      <c r="AH3">
        <v>193329.87588024611</v>
      </c>
    </row>
    <row r="4" spans="1:34" x14ac:dyDescent="0.25">
      <c r="A4">
        <v>2</v>
      </c>
      <c r="B4">
        <v>50</v>
      </c>
      <c r="C4" t="s">
        <v>34</v>
      </c>
      <c r="D4">
        <v>3.3763999999999998</v>
      </c>
      <c r="E4">
        <v>29.62</v>
      </c>
      <c r="F4">
        <v>26.36</v>
      </c>
      <c r="G4">
        <v>28.76</v>
      </c>
      <c r="H4">
        <v>0.48</v>
      </c>
      <c r="I4">
        <v>55</v>
      </c>
      <c r="J4">
        <v>109.96</v>
      </c>
      <c r="K4">
        <v>41.65</v>
      </c>
      <c r="L4">
        <v>3</v>
      </c>
      <c r="M4">
        <v>53</v>
      </c>
      <c r="N4">
        <v>15.31</v>
      </c>
      <c r="O4">
        <v>13795.21</v>
      </c>
      <c r="P4">
        <v>223.64</v>
      </c>
      <c r="Q4">
        <v>1206.79</v>
      </c>
      <c r="R4">
        <v>253.12</v>
      </c>
      <c r="S4">
        <v>133.29</v>
      </c>
      <c r="T4">
        <v>42997.95</v>
      </c>
      <c r="U4">
        <v>0.53</v>
      </c>
      <c r="V4">
        <v>0.71</v>
      </c>
      <c r="W4">
        <v>0.37</v>
      </c>
      <c r="X4">
        <v>2.5099999999999998</v>
      </c>
      <c r="Y4">
        <v>2</v>
      </c>
      <c r="Z4">
        <v>10</v>
      </c>
      <c r="AA4">
        <v>144.10495520527959</v>
      </c>
      <c r="AB4">
        <v>197.17075717371239</v>
      </c>
      <c r="AC4">
        <v>178.35305684000491</v>
      </c>
      <c r="AD4">
        <v>144104.95520527961</v>
      </c>
      <c r="AE4">
        <v>197170.75717371239</v>
      </c>
      <c r="AF4">
        <v>5.4394666364754149E-6</v>
      </c>
      <c r="AG4">
        <v>7</v>
      </c>
      <c r="AH4">
        <v>178353.05684000489</v>
      </c>
    </row>
    <row r="5" spans="1:34" x14ac:dyDescent="0.25">
      <c r="A5">
        <v>3</v>
      </c>
      <c r="B5">
        <v>50</v>
      </c>
      <c r="C5" t="s">
        <v>34</v>
      </c>
      <c r="D5">
        <v>3.5116000000000001</v>
      </c>
      <c r="E5">
        <v>28.48</v>
      </c>
      <c r="F5">
        <v>25.6</v>
      </c>
      <c r="G5">
        <v>40.409999999999997</v>
      </c>
      <c r="H5">
        <v>0.63</v>
      </c>
      <c r="I5">
        <v>38</v>
      </c>
      <c r="J5">
        <v>111.23</v>
      </c>
      <c r="K5">
        <v>41.65</v>
      </c>
      <c r="L5">
        <v>4</v>
      </c>
      <c r="M5">
        <v>36</v>
      </c>
      <c r="N5">
        <v>15.58</v>
      </c>
      <c r="O5">
        <v>13952.52</v>
      </c>
      <c r="P5">
        <v>205.35</v>
      </c>
      <c r="Q5">
        <v>1206.68</v>
      </c>
      <c r="R5">
        <v>227.51</v>
      </c>
      <c r="S5">
        <v>133.29</v>
      </c>
      <c r="T5">
        <v>30276.86</v>
      </c>
      <c r="U5">
        <v>0.59</v>
      </c>
      <c r="V5">
        <v>0.73</v>
      </c>
      <c r="W5">
        <v>0.34</v>
      </c>
      <c r="X5">
        <v>1.75</v>
      </c>
      <c r="Y5">
        <v>2</v>
      </c>
      <c r="Z5">
        <v>10</v>
      </c>
      <c r="AA5">
        <v>127.37376621205961</v>
      </c>
      <c r="AB5">
        <v>174.2784062652363</v>
      </c>
      <c r="AC5">
        <v>157.64551977261021</v>
      </c>
      <c r="AD5">
        <v>127373.76621205961</v>
      </c>
      <c r="AE5">
        <v>174278.40626523629</v>
      </c>
      <c r="AF5">
        <v>5.6572772896123287E-6</v>
      </c>
      <c r="AG5">
        <v>6</v>
      </c>
      <c r="AH5">
        <v>157645.51977261019</v>
      </c>
    </row>
    <row r="6" spans="1:34" x14ac:dyDescent="0.25">
      <c r="A6">
        <v>4</v>
      </c>
      <c r="B6">
        <v>50</v>
      </c>
      <c r="C6" t="s">
        <v>34</v>
      </c>
      <c r="D6">
        <v>3.58</v>
      </c>
      <c r="E6">
        <v>27.93</v>
      </c>
      <c r="F6">
        <v>25.25</v>
      </c>
      <c r="G6">
        <v>52.25</v>
      </c>
      <c r="H6">
        <v>0.78</v>
      </c>
      <c r="I6">
        <v>29</v>
      </c>
      <c r="J6">
        <v>112.51</v>
      </c>
      <c r="K6">
        <v>41.65</v>
      </c>
      <c r="L6">
        <v>5</v>
      </c>
      <c r="M6">
        <v>26</v>
      </c>
      <c r="N6">
        <v>15.86</v>
      </c>
      <c r="O6">
        <v>14110.24</v>
      </c>
      <c r="P6">
        <v>190.36</v>
      </c>
      <c r="Q6">
        <v>1206.6500000000001</v>
      </c>
      <c r="R6">
        <v>215.76</v>
      </c>
      <c r="S6">
        <v>133.29</v>
      </c>
      <c r="T6">
        <v>24445.3</v>
      </c>
      <c r="U6">
        <v>0.62</v>
      </c>
      <c r="V6">
        <v>0.74</v>
      </c>
      <c r="W6">
        <v>0.33</v>
      </c>
      <c r="X6">
        <v>1.41</v>
      </c>
      <c r="Y6">
        <v>2</v>
      </c>
      <c r="Z6">
        <v>10</v>
      </c>
      <c r="AA6">
        <v>121.8981603475417</v>
      </c>
      <c r="AB6">
        <v>166.78644075472491</v>
      </c>
      <c r="AC6">
        <v>150.86857693537991</v>
      </c>
      <c r="AD6">
        <v>121898.16034754171</v>
      </c>
      <c r="AE6">
        <v>166786.4407547249</v>
      </c>
      <c r="AF6">
        <v>5.7674714366135487E-6</v>
      </c>
      <c r="AG6">
        <v>6</v>
      </c>
      <c r="AH6">
        <v>150868.57693537991</v>
      </c>
    </row>
    <row r="7" spans="1:34" x14ac:dyDescent="0.25">
      <c r="A7">
        <v>5</v>
      </c>
      <c r="B7">
        <v>50</v>
      </c>
      <c r="C7" t="s">
        <v>34</v>
      </c>
      <c r="D7">
        <v>3.6149</v>
      </c>
      <c r="E7">
        <v>27.66</v>
      </c>
      <c r="F7">
        <v>25.05</v>
      </c>
      <c r="G7">
        <v>57.81</v>
      </c>
      <c r="H7">
        <v>0.93</v>
      </c>
      <c r="I7">
        <v>26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184.79</v>
      </c>
      <c r="Q7">
        <v>1206.9000000000001</v>
      </c>
      <c r="R7">
        <v>207.88</v>
      </c>
      <c r="S7">
        <v>133.29</v>
      </c>
      <c r="T7">
        <v>20523.759999999998</v>
      </c>
      <c r="U7">
        <v>0.64</v>
      </c>
      <c r="V7">
        <v>0.75</v>
      </c>
      <c r="W7">
        <v>0.35</v>
      </c>
      <c r="X7">
        <v>1.2</v>
      </c>
      <c r="Y7">
        <v>2</v>
      </c>
      <c r="Z7">
        <v>10</v>
      </c>
      <c r="AA7">
        <v>119.66335982612929</v>
      </c>
      <c r="AB7">
        <v>163.72868808888919</v>
      </c>
      <c r="AC7">
        <v>148.1026518923878</v>
      </c>
      <c r="AD7">
        <v>119663.35982612921</v>
      </c>
      <c r="AE7">
        <v>163728.6880888892</v>
      </c>
      <c r="AF7">
        <v>5.8236962279928257E-6</v>
      </c>
      <c r="AG7">
        <v>6</v>
      </c>
      <c r="AH7">
        <v>148102.6518923878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3.0019999999999998</v>
      </c>
      <c r="E2">
        <v>33.31</v>
      </c>
      <c r="F2">
        <v>29.71</v>
      </c>
      <c r="G2">
        <v>13.71</v>
      </c>
      <c r="H2">
        <v>0.28000000000000003</v>
      </c>
      <c r="I2">
        <v>130</v>
      </c>
      <c r="J2">
        <v>61.76</v>
      </c>
      <c r="K2">
        <v>28.92</v>
      </c>
      <c r="L2">
        <v>1</v>
      </c>
      <c r="M2">
        <v>128</v>
      </c>
      <c r="N2">
        <v>6.84</v>
      </c>
      <c r="O2">
        <v>7851.41</v>
      </c>
      <c r="P2">
        <v>178.3</v>
      </c>
      <c r="Q2">
        <v>1206.9000000000001</v>
      </c>
      <c r="R2">
        <v>366.77</v>
      </c>
      <c r="S2">
        <v>133.29</v>
      </c>
      <c r="T2">
        <v>99448.21</v>
      </c>
      <c r="U2">
        <v>0.36</v>
      </c>
      <c r="V2">
        <v>0.63</v>
      </c>
      <c r="W2">
        <v>0.48</v>
      </c>
      <c r="X2">
        <v>5.86</v>
      </c>
      <c r="Y2">
        <v>2</v>
      </c>
      <c r="Z2">
        <v>10</v>
      </c>
      <c r="AA2">
        <v>133.73615936209711</v>
      </c>
      <c r="AB2">
        <v>182.983713262089</v>
      </c>
      <c r="AC2">
        <v>165.52000448766111</v>
      </c>
      <c r="AD2">
        <v>133736.1593620971</v>
      </c>
      <c r="AE2">
        <v>182983.713262089</v>
      </c>
      <c r="AF2">
        <v>5.25041258401105E-6</v>
      </c>
      <c r="AG2">
        <v>7</v>
      </c>
      <c r="AH2">
        <v>165520.00448766109</v>
      </c>
    </row>
    <row r="3" spans="1:34" x14ac:dyDescent="0.25">
      <c r="A3">
        <v>1</v>
      </c>
      <c r="B3">
        <v>25</v>
      </c>
      <c r="C3" t="s">
        <v>34</v>
      </c>
      <c r="D3">
        <v>3.4771999999999998</v>
      </c>
      <c r="E3">
        <v>28.76</v>
      </c>
      <c r="F3">
        <v>26.24</v>
      </c>
      <c r="G3">
        <v>30.28</v>
      </c>
      <c r="H3">
        <v>0.55000000000000004</v>
      </c>
      <c r="I3">
        <v>52</v>
      </c>
      <c r="J3">
        <v>62.92</v>
      </c>
      <c r="K3">
        <v>28.92</v>
      </c>
      <c r="L3">
        <v>2</v>
      </c>
      <c r="M3">
        <v>24</v>
      </c>
      <c r="N3">
        <v>7</v>
      </c>
      <c r="O3">
        <v>7994.37</v>
      </c>
      <c r="P3">
        <v>137.26</v>
      </c>
      <c r="Q3">
        <v>1206.74</v>
      </c>
      <c r="R3">
        <v>248.21</v>
      </c>
      <c r="S3">
        <v>133.29</v>
      </c>
      <c r="T3">
        <v>40555.83</v>
      </c>
      <c r="U3">
        <v>0.54</v>
      </c>
      <c r="V3">
        <v>0.71</v>
      </c>
      <c r="W3">
        <v>0.39</v>
      </c>
      <c r="X3">
        <v>2.39</v>
      </c>
      <c r="Y3">
        <v>2</v>
      </c>
      <c r="Z3">
        <v>10</v>
      </c>
      <c r="AA3">
        <v>102.3235066783316</v>
      </c>
      <c r="AB3">
        <v>140.00353603175299</v>
      </c>
      <c r="AC3">
        <v>126.64179504911711</v>
      </c>
      <c r="AD3">
        <v>102323.5066783316</v>
      </c>
      <c r="AE3">
        <v>140003.536031753</v>
      </c>
      <c r="AF3">
        <v>6.0815238631323192E-6</v>
      </c>
      <c r="AG3">
        <v>6</v>
      </c>
      <c r="AH3">
        <v>126641.79504911711</v>
      </c>
    </row>
    <row r="4" spans="1:34" x14ac:dyDescent="0.25">
      <c r="A4">
        <v>2</v>
      </c>
      <c r="B4">
        <v>25</v>
      </c>
      <c r="C4" t="s">
        <v>34</v>
      </c>
      <c r="D4">
        <v>3.4931999999999999</v>
      </c>
      <c r="E4">
        <v>28.63</v>
      </c>
      <c r="F4">
        <v>26.14</v>
      </c>
      <c r="G4">
        <v>31.36</v>
      </c>
      <c r="H4">
        <v>0.81</v>
      </c>
      <c r="I4">
        <v>50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138.12</v>
      </c>
      <c r="Q4">
        <v>1206.8800000000001</v>
      </c>
      <c r="R4">
        <v>243.55</v>
      </c>
      <c r="S4">
        <v>133.29</v>
      </c>
      <c r="T4">
        <v>38235.050000000003</v>
      </c>
      <c r="U4">
        <v>0.55000000000000004</v>
      </c>
      <c r="V4">
        <v>0.72</v>
      </c>
      <c r="W4">
        <v>0.41</v>
      </c>
      <c r="X4">
        <v>2.29</v>
      </c>
      <c r="Y4">
        <v>2</v>
      </c>
      <c r="Z4">
        <v>10</v>
      </c>
      <c r="AA4">
        <v>102.2077159200955</v>
      </c>
      <c r="AB4">
        <v>139.84510600800681</v>
      </c>
      <c r="AC4">
        <v>126.49848536447929</v>
      </c>
      <c r="AD4">
        <v>102207.71592009551</v>
      </c>
      <c r="AE4">
        <v>139845.10600800681</v>
      </c>
      <c r="AF4">
        <v>6.1095074078838772E-6</v>
      </c>
      <c r="AG4">
        <v>6</v>
      </c>
      <c r="AH4">
        <v>126498.4853644793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1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1.6475</v>
      </c>
      <c r="E2">
        <v>60.7</v>
      </c>
      <c r="F2">
        <v>44.36</v>
      </c>
      <c r="G2">
        <v>6.46</v>
      </c>
      <c r="H2">
        <v>0.11</v>
      </c>
      <c r="I2">
        <v>412</v>
      </c>
      <c r="J2">
        <v>167.88</v>
      </c>
      <c r="K2">
        <v>51.39</v>
      </c>
      <c r="L2">
        <v>1</v>
      </c>
      <c r="M2">
        <v>410</v>
      </c>
      <c r="N2">
        <v>30.49</v>
      </c>
      <c r="O2">
        <v>20939.59</v>
      </c>
      <c r="P2">
        <v>558.73</v>
      </c>
      <c r="Q2">
        <v>1207.71</v>
      </c>
      <c r="R2">
        <v>865.94</v>
      </c>
      <c r="S2">
        <v>133.29</v>
      </c>
      <c r="T2">
        <v>347621.91</v>
      </c>
      <c r="U2">
        <v>0.15</v>
      </c>
      <c r="V2">
        <v>0.42</v>
      </c>
      <c r="W2">
        <v>0.94</v>
      </c>
      <c r="X2">
        <v>20.5</v>
      </c>
      <c r="Y2">
        <v>2</v>
      </c>
      <c r="Z2">
        <v>10</v>
      </c>
      <c r="AA2">
        <v>528.59662423988902</v>
      </c>
      <c r="AB2">
        <v>723.24922132223287</v>
      </c>
      <c r="AC2">
        <v>654.22333072589572</v>
      </c>
      <c r="AD2">
        <v>528596.62423988897</v>
      </c>
      <c r="AE2">
        <v>723249.22132223286</v>
      </c>
      <c r="AF2">
        <v>2.463996667203389E-6</v>
      </c>
      <c r="AG2">
        <v>13</v>
      </c>
      <c r="AH2">
        <v>654223.33072589571</v>
      </c>
    </row>
    <row r="3" spans="1:34" x14ac:dyDescent="0.25">
      <c r="A3">
        <v>1</v>
      </c>
      <c r="B3">
        <v>85</v>
      </c>
      <c r="C3" t="s">
        <v>34</v>
      </c>
      <c r="D3">
        <v>2.6995</v>
      </c>
      <c r="E3">
        <v>37.04</v>
      </c>
      <c r="F3">
        <v>30.06</v>
      </c>
      <c r="G3">
        <v>13.26</v>
      </c>
      <c r="H3">
        <v>0.21</v>
      </c>
      <c r="I3">
        <v>136</v>
      </c>
      <c r="J3">
        <v>169.33</v>
      </c>
      <c r="K3">
        <v>51.39</v>
      </c>
      <c r="L3">
        <v>2</v>
      </c>
      <c r="M3">
        <v>134</v>
      </c>
      <c r="N3">
        <v>30.94</v>
      </c>
      <c r="O3">
        <v>21118.46</v>
      </c>
      <c r="P3">
        <v>371.48</v>
      </c>
      <c r="Q3">
        <v>1207.06</v>
      </c>
      <c r="R3">
        <v>378.79</v>
      </c>
      <c r="S3">
        <v>133.29</v>
      </c>
      <c r="T3">
        <v>105428.32</v>
      </c>
      <c r="U3">
        <v>0.35</v>
      </c>
      <c r="V3">
        <v>0.62</v>
      </c>
      <c r="W3">
        <v>0.49</v>
      </c>
      <c r="X3">
        <v>6.21</v>
      </c>
      <c r="Y3">
        <v>2</v>
      </c>
      <c r="Z3">
        <v>10</v>
      </c>
      <c r="AA3">
        <v>239.61982370157449</v>
      </c>
      <c r="AB3">
        <v>327.85841406887909</v>
      </c>
      <c r="AC3">
        <v>296.568067182417</v>
      </c>
      <c r="AD3">
        <v>239619.8237015745</v>
      </c>
      <c r="AE3">
        <v>327858.41406887921</v>
      </c>
      <c r="AF3">
        <v>4.0373651005253719E-6</v>
      </c>
      <c r="AG3">
        <v>8</v>
      </c>
      <c r="AH3">
        <v>296568.06718241703</v>
      </c>
    </row>
    <row r="4" spans="1:34" x14ac:dyDescent="0.25">
      <c r="A4">
        <v>2</v>
      </c>
      <c r="B4">
        <v>85</v>
      </c>
      <c r="C4" t="s">
        <v>34</v>
      </c>
      <c r="D4">
        <v>2.9620000000000002</v>
      </c>
      <c r="E4">
        <v>33.76</v>
      </c>
      <c r="F4">
        <v>28.51</v>
      </c>
      <c r="G4">
        <v>20.12</v>
      </c>
      <c r="H4">
        <v>0.31</v>
      </c>
      <c r="I4">
        <v>85</v>
      </c>
      <c r="J4">
        <v>170.79</v>
      </c>
      <c r="K4">
        <v>51.39</v>
      </c>
      <c r="L4">
        <v>3</v>
      </c>
      <c r="M4">
        <v>83</v>
      </c>
      <c r="N4">
        <v>31.4</v>
      </c>
      <c r="O4">
        <v>21297.94</v>
      </c>
      <c r="P4">
        <v>346.73</v>
      </c>
      <c r="Q4">
        <v>1206.71</v>
      </c>
      <c r="R4">
        <v>329.69</v>
      </c>
      <c r="S4">
        <v>133.29</v>
      </c>
      <c r="T4">
        <v>81133.05</v>
      </c>
      <c r="U4">
        <v>0.4</v>
      </c>
      <c r="V4">
        <v>0.66</v>
      </c>
      <c r="W4">
        <v>0.36</v>
      </c>
      <c r="X4">
        <v>4.66</v>
      </c>
      <c r="Y4">
        <v>2</v>
      </c>
      <c r="Z4">
        <v>10</v>
      </c>
      <c r="AA4">
        <v>214.96328138251729</v>
      </c>
      <c r="AB4">
        <v>294.12224509808578</v>
      </c>
      <c r="AC4">
        <v>266.05163082917488</v>
      </c>
      <c r="AD4">
        <v>214963.28138251731</v>
      </c>
      <c r="AE4">
        <v>294122.24509808578</v>
      </c>
      <c r="AF4">
        <v>4.4299594101708286E-6</v>
      </c>
      <c r="AG4">
        <v>8</v>
      </c>
      <c r="AH4">
        <v>266051.63082917489</v>
      </c>
    </row>
    <row r="5" spans="1:34" x14ac:dyDescent="0.25">
      <c r="A5">
        <v>3</v>
      </c>
      <c r="B5">
        <v>85</v>
      </c>
      <c r="C5" t="s">
        <v>34</v>
      </c>
      <c r="D5">
        <v>3.2442000000000002</v>
      </c>
      <c r="E5">
        <v>30.82</v>
      </c>
      <c r="F5">
        <v>26.49</v>
      </c>
      <c r="G5">
        <v>27.4</v>
      </c>
      <c r="H5">
        <v>0.41</v>
      </c>
      <c r="I5">
        <v>58</v>
      </c>
      <c r="J5">
        <v>172.25</v>
      </c>
      <c r="K5">
        <v>51.39</v>
      </c>
      <c r="L5">
        <v>4</v>
      </c>
      <c r="M5">
        <v>56</v>
      </c>
      <c r="N5">
        <v>31.86</v>
      </c>
      <c r="O5">
        <v>21478.05</v>
      </c>
      <c r="P5">
        <v>315.39999999999998</v>
      </c>
      <c r="Q5">
        <v>1206.78</v>
      </c>
      <c r="R5">
        <v>257.49</v>
      </c>
      <c r="S5">
        <v>133.29</v>
      </c>
      <c r="T5">
        <v>45165.59</v>
      </c>
      <c r="U5">
        <v>0.52</v>
      </c>
      <c r="V5">
        <v>0.71</v>
      </c>
      <c r="W5">
        <v>0.37</v>
      </c>
      <c r="X5">
        <v>2.64</v>
      </c>
      <c r="Y5">
        <v>2</v>
      </c>
      <c r="Z5">
        <v>10</v>
      </c>
      <c r="AA5">
        <v>182.59181982838001</v>
      </c>
      <c r="AB5">
        <v>249.83018327164581</v>
      </c>
      <c r="AC5">
        <v>225.986741219137</v>
      </c>
      <c r="AD5">
        <v>182591.81982837999</v>
      </c>
      <c r="AE5">
        <v>249830.1832716458</v>
      </c>
      <c r="AF5">
        <v>4.8520169880068208E-6</v>
      </c>
      <c r="AG5">
        <v>7</v>
      </c>
      <c r="AH5">
        <v>225986.74121913701</v>
      </c>
    </row>
    <row r="6" spans="1:34" x14ac:dyDescent="0.25">
      <c r="A6">
        <v>4</v>
      </c>
      <c r="B6">
        <v>85</v>
      </c>
      <c r="C6" t="s">
        <v>34</v>
      </c>
      <c r="D6">
        <v>3.3992</v>
      </c>
      <c r="E6">
        <v>29.42</v>
      </c>
      <c r="F6">
        <v>25.55</v>
      </c>
      <c r="G6">
        <v>34.85</v>
      </c>
      <c r="H6">
        <v>0.51</v>
      </c>
      <c r="I6">
        <v>44</v>
      </c>
      <c r="J6">
        <v>173.71</v>
      </c>
      <c r="K6">
        <v>51.39</v>
      </c>
      <c r="L6">
        <v>5</v>
      </c>
      <c r="M6">
        <v>42</v>
      </c>
      <c r="N6">
        <v>32.32</v>
      </c>
      <c r="O6">
        <v>21658.78</v>
      </c>
      <c r="P6">
        <v>298.23</v>
      </c>
      <c r="Q6">
        <v>1206.79</v>
      </c>
      <c r="R6">
        <v>225.69</v>
      </c>
      <c r="S6">
        <v>133.29</v>
      </c>
      <c r="T6">
        <v>29339.64</v>
      </c>
      <c r="U6">
        <v>0.59</v>
      </c>
      <c r="V6">
        <v>0.73</v>
      </c>
      <c r="W6">
        <v>0.33</v>
      </c>
      <c r="X6">
        <v>1.71</v>
      </c>
      <c r="Y6">
        <v>2</v>
      </c>
      <c r="Z6">
        <v>10</v>
      </c>
      <c r="AA6">
        <v>171.42813664009211</v>
      </c>
      <c r="AB6">
        <v>234.55553942649519</v>
      </c>
      <c r="AC6">
        <v>212.16988794446539</v>
      </c>
      <c r="AD6">
        <v>171428.1366400921</v>
      </c>
      <c r="AE6">
        <v>234555.5394264952</v>
      </c>
      <c r="AF6">
        <v>5.0838345803688998E-6</v>
      </c>
      <c r="AG6">
        <v>7</v>
      </c>
      <c r="AH6">
        <v>212169.88794446539</v>
      </c>
    </row>
    <row r="7" spans="1:34" x14ac:dyDescent="0.25">
      <c r="A7">
        <v>5</v>
      </c>
      <c r="B7">
        <v>85</v>
      </c>
      <c r="C7" t="s">
        <v>34</v>
      </c>
      <c r="D7">
        <v>3.4405999999999999</v>
      </c>
      <c r="E7">
        <v>29.06</v>
      </c>
      <c r="F7">
        <v>25.47</v>
      </c>
      <c r="G7">
        <v>42.45</v>
      </c>
      <c r="H7">
        <v>0.61</v>
      </c>
      <c r="I7">
        <v>36</v>
      </c>
      <c r="J7">
        <v>175.18</v>
      </c>
      <c r="K7">
        <v>51.39</v>
      </c>
      <c r="L7">
        <v>6</v>
      </c>
      <c r="M7">
        <v>34</v>
      </c>
      <c r="N7">
        <v>32.79</v>
      </c>
      <c r="O7">
        <v>21840.16</v>
      </c>
      <c r="P7">
        <v>291.02</v>
      </c>
      <c r="Q7">
        <v>1206.6199999999999</v>
      </c>
      <c r="R7">
        <v>223.37</v>
      </c>
      <c r="S7">
        <v>133.29</v>
      </c>
      <c r="T7">
        <v>28216.9</v>
      </c>
      <c r="U7">
        <v>0.6</v>
      </c>
      <c r="V7">
        <v>0.73</v>
      </c>
      <c r="W7">
        <v>0.33</v>
      </c>
      <c r="X7">
        <v>1.63</v>
      </c>
      <c r="Y7">
        <v>2</v>
      </c>
      <c r="Z7">
        <v>10</v>
      </c>
      <c r="AA7">
        <v>168.17516684049221</v>
      </c>
      <c r="AB7">
        <v>230.10468263578579</v>
      </c>
      <c r="AC7">
        <v>208.1438146790432</v>
      </c>
      <c r="AD7">
        <v>168175.16684049219</v>
      </c>
      <c r="AE7">
        <v>230104.68263578569</v>
      </c>
      <c r="AF7">
        <v>5.1457523114901257E-6</v>
      </c>
      <c r="AG7">
        <v>7</v>
      </c>
      <c r="AH7">
        <v>208143.81467904319</v>
      </c>
    </row>
    <row r="8" spans="1:34" x14ac:dyDescent="0.25">
      <c r="A8">
        <v>6</v>
      </c>
      <c r="B8">
        <v>85</v>
      </c>
      <c r="C8" t="s">
        <v>34</v>
      </c>
      <c r="D8">
        <v>3.5287999999999999</v>
      </c>
      <c r="E8">
        <v>28.34</v>
      </c>
      <c r="F8">
        <v>24.95</v>
      </c>
      <c r="G8">
        <v>49.9</v>
      </c>
      <c r="H8">
        <v>0.7</v>
      </c>
      <c r="I8">
        <v>30</v>
      </c>
      <c r="J8">
        <v>176.66</v>
      </c>
      <c r="K8">
        <v>51.39</v>
      </c>
      <c r="L8">
        <v>7</v>
      </c>
      <c r="M8">
        <v>28</v>
      </c>
      <c r="N8">
        <v>33.270000000000003</v>
      </c>
      <c r="O8">
        <v>22022.17</v>
      </c>
      <c r="P8">
        <v>278.12</v>
      </c>
      <c r="Q8">
        <v>1206.69</v>
      </c>
      <c r="R8">
        <v>205.21</v>
      </c>
      <c r="S8">
        <v>133.29</v>
      </c>
      <c r="T8">
        <v>19168.490000000002</v>
      </c>
      <c r="U8">
        <v>0.65</v>
      </c>
      <c r="V8">
        <v>0.75</v>
      </c>
      <c r="W8">
        <v>0.32</v>
      </c>
      <c r="X8">
        <v>1.1000000000000001</v>
      </c>
      <c r="Y8">
        <v>2</v>
      </c>
      <c r="Z8">
        <v>10</v>
      </c>
      <c r="AA8">
        <v>153.10361901510751</v>
      </c>
      <c r="AB8">
        <v>209.48312599134161</v>
      </c>
      <c r="AC8">
        <v>189.4903504582017</v>
      </c>
      <c r="AD8">
        <v>153103.61901510751</v>
      </c>
      <c r="AE8">
        <v>209483.1259913416</v>
      </c>
      <c r="AF8">
        <v>5.2776639995309997E-6</v>
      </c>
      <c r="AG8">
        <v>6</v>
      </c>
      <c r="AH8">
        <v>189490.35045820169</v>
      </c>
    </row>
    <row r="9" spans="1:34" x14ac:dyDescent="0.25">
      <c r="A9">
        <v>7</v>
      </c>
      <c r="B9">
        <v>85</v>
      </c>
      <c r="C9" t="s">
        <v>34</v>
      </c>
      <c r="D9">
        <v>3.5373999999999999</v>
      </c>
      <c r="E9">
        <v>28.27</v>
      </c>
      <c r="F9">
        <v>25.02</v>
      </c>
      <c r="G9">
        <v>57.73</v>
      </c>
      <c r="H9">
        <v>0.8</v>
      </c>
      <c r="I9">
        <v>26</v>
      </c>
      <c r="J9">
        <v>178.14</v>
      </c>
      <c r="K9">
        <v>51.39</v>
      </c>
      <c r="L9">
        <v>8</v>
      </c>
      <c r="M9">
        <v>24</v>
      </c>
      <c r="N9">
        <v>33.75</v>
      </c>
      <c r="O9">
        <v>22204.83</v>
      </c>
      <c r="P9">
        <v>273.42</v>
      </c>
      <c r="Q9">
        <v>1206.72</v>
      </c>
      <c r="R9">
        <v>207.8</v>
      </c>
      <c r="S9">
        <v>133.29</v>
      </c>
      <c r="T9">
        <v>20480.68</v>
      </c>
      <c r="U9">
        <v>0.64</v>
      </c>
      <c r="V9">
        <v>0.75</v>
      </c>
      <c r="W9">
        <v>0.32</v>
      </c>
      <c r="X9">
        <v>1.17</v>
      </c>
      <c r="Y9">
        <v>2</v>
      </c>
      <c r="Z9">
        <v>10</v>
      </c>
      <c r="AA9">
        <v>151.79153885114241</v>
      </c>
      <c r="AB9">
        <v>207.6878800261139</v>
      </c>
      <c r="AC9">
        <v>187.86644024825119</v>
      </c>
      <c r="AD9">
        <v>151791.5388511424</v>
      </c>
      <c r="AE9">
        <v>207687.88002611391</v>
      </c>
      <c r="AF9">
        <v>5.2905261369136694E-6</v>
      </c>
      <c r="AG9">
        <v>6</v>
      </c>
      <c r="AH9">
        <v>187866.44024825119</v>
      </c>
    </row>
    <row r="10" spans="1:34" x14ac:dyDescent="0.25">
      <c r="A10">
        <v>8</v>
      </c>
      <c r="B10">
        <v>85</v>
      </c>
      <c r="C10" t="s">
        <v>34</v>
      </c>
      <c r="D10">
        <v>3.5897999999999999</v>
      </c>
      <c r="E10">
        <v>27.86</v>
      </c>
      <c r="F10">
        <v>24.74</v>
      </c>
      <c r="G10">
        <v>67.47</v>
      </c>
      <c r="H10">
        <v>0.89</v>
      </c>
      <c r="I10">
        <v>22</v>
      </c>
      <c r="J10">
        <v>179.63</v>
      </c>
      <c r="K10">
        <v>51.39</v>
      </c>
      <c r="L10">
        <v>9</v>
      </c>
      <c r="M10">
        <v>20</v>
      </c>
      <c r="N10">
        <v>34.24</v>
      </c>
      <c r="O10">
        <v>22388.15</v>
      </c>
      <c r="P10">
        <v>263.24</v>
      </c>
      <c r="Q10">
        <v>1206.68</v>
      </c>
      <c r="R10">
        <v>198.64</v>
      </c>
      <c r="S10">
        <v>133.29</v>
      </c>
      <c r="T10">
        <v>15924.56</v>
      </c>
      <c r="U10">
        <v>0.67</v>
      </c>
      <c r="V10">
        <v>0.76</v>
      </c>
      <c r="W10">
        <v>0.3</v>
      </c>
      <c r="X10">
        <v>0.89</v>
      </c>
      <c r="Y10">
        <v>2</v>
      </c>
      <c r="Z10">
        <v>10</v>
      </c>
      <c r="AA10">
        <v>147.52838270941689</v>
      </c>
      <c r="AB10">
        <v>201.85484171583289</v>
      </c>
      <c r="AC10">
        <v>182.59009892758081</v>
      </c>
      <c r="AD10">
        <v>147528.38270941691</v>
      </c>
      <c r="AE10">
        <v>201854.84171583291</v>
      </c>
      <c r="AF10">
        <v>5.3688954391057534E-6</v>
      </c>
      <c r="AG10">
        <v>6</v>
      </c>
      <c r="AH10">
        <v>182590.09892758081</v>
      </c>
    </row>
    <row r="11" spans="1:34" x14ac:dyDescent="0.25">
      <c r="A11">
        <v>9</v>
      </c>
      <c r="B11">
        <v>85</v>
      </c>
      <c r="C11" t="s">
        <v>34</v>
      </c>
      <c r="D11">
        <v>3.6004999999999998</v>
      </c>
      <c r="E11">
        <v>27.77</v>
      </c>
      <c r="F11">
        <v>24.72</v>
      </c>
      <c r="G11">
        <v>74.17</v>
      </c>
      <c r="H11">
        <v>0.98</v>
      </c>
      <c r="I11">
        <v>20</v>
      </c>
      <c r="J11">
        <v>181.12</v>
      </c>
      <c r="K11">
        <v>51.39</v>
      </c>
      <c r="L11">
        <v>10</v>
      </c>
      <c r="M11">
        <v>18</v>
      </c>
      <c r="N11">
        <v>34.729999999999997</v>
      </c>
      <c r="O11">
        <v>22572.13</v>
      </c>
      <c r="P11">
        <v>254.42</v>
      </c>
      <c r="Q11">
        <v>1206.6199999999999</v>
      </c>
      <c r="R11">
        <v>197.84</v>
      </c>
      <c r="S11">
        <v>133.29</v>
      </c>
      <c r="T11">
        <v>15534.25</v>
      </c>
      <c r="U11">
        <v>0.67</v>
      </c>
      <c r="V11">
        <v>0.76</v>
      </c>
      <c r="W11">
        <v>0.31</v>
      </c>
      <c r="X11">
        <v>0.88</v>
      </c>
      <c r="Y11">
        <v>2</v>
      </c>
      <c r="Z11">
        <v>10</v>
      </c>
      <c r="AA11">
        <v>145.08909695790661</v>
      </c>
      <c r="AB11">
        <v>198.51730333692589</v>
      </c>
      <c r="AC11">
        <v>179.57109052729109</v>
      </c>
      <c r="AD11">
        <v>145089.09695790659</v>
      </c>
      <c r="AE11">
        <v>198517.30333692589</v>
      </c>
      <c r="AF11">
        <v>5.3848983309655866E-6</v>
      </c>
      <c r="AG11">
        <v>6</v>
      </c>
      <c r="AH11">
        <v>179571.09052729109</v>
      </c>
    </row>
    <row r="12" spans="1:34" x14ac:dyDescent="0.25">
      <c r="A12">
        <v>10</v>
      </c>
      <c r="B12">
        <v>85</v>
      </c>
      <c r="C12" t="s">
        <v>34</v>
      </c>
      <c r="D12">
        <v>3.6152000000000002</v>
      </c>
      <c r="E12">
        <v>27.66</v>
      </c>
      <c r="F12">
        <v>24.68</v>
      </c>
      <c r="G12">
        <v>82.26</v>
      </c>
      <c r="H12">
        <v>1.07</v>
      </c>
      <c r="I12">
        <v>18</v>
      </c>
      <c r="J12">
        <v>182.62</v>
      </c>
      <c r="K12">
        <v>51.39</v>
      </c>
      <c r="L12">
        <v>11</v>
      </c>
      <c r="M12">
        <v>15</v>
      </c>
      <c r="N12">
        <v>35.22</v>
      </c>
      <c r="O12">
        <v>22756.91</v>
      </c>
      <c r="P12">
        <v>247.08</v>
      </c>
      <c r="Q12">
        <v>1206.6600000000001</v>
      </c>
      <c r="R12">
        <v>196.46</v>
      </c>
      <c r="S12">
        <v>133.29</v>
      </c>
      <c r="T12">
        <v>14850.15</v>
      </c>
      <c r="U12">
        <v>0.68</v>
      </c>
      <c r="V12">
        <v>0.76</v>
      </c>
      <c r="W12">
        <v>0.3</v>
      </c>
      <c r="X12">
        <v>0.83</v>
      </c>
      <c r="Y12">
        <v>2</v>
      </c>
      <c r="Z12">
        <v>10</v>
      </c>
      <c r="AA12">
        <v>142.89653947050661</v>
      </c>
      <c r="AB12">
        <v>195.51734945385709</v>
      </c>
      <c r="AC12">
        <v>176.85744803235971</v>
      </c>
      <c r="AD12">
        <v>142896.5394705066</v>
      </c>
      <c r="AE12">
        <v>195517.34945385711</v>
      </c>
      <c r="AF12">
        <v>5.4068836123057333E-6</v>
      </c>
      <c r="AG12">
        <v>6</v>
      </c>
      <c r="AH12">
        <v>176857.44803235971</v>
      </c>
    </row>
    <row r="13" spans="1:34" x14ac:dyDescent="0.25">
      <c r="A13">
        <v>11</v>
      </c>
      <c r="B13">
        <v>85</v>
      </c>
      <c r="C13" t="s">
        <v>34</v>
      </c>
      <c r="D13">
        <v>3.6469999999999998</v>
      </c>
      <c r="E13">
        <v>27.42</v>
      </c>
      <c r="F13">
        <v>24.5</v>
      </c>
      <c r="G13">
        <v>91.89</v>
      </c>
      <c r="H13">
        <v>1.1599999999999999</v>
      </c>
      <c r="I13">
        <v>16</v>
      </c>
      <c r="J13">
        <v>184.12</v>
      </c>
      <c r="K13">
        <v>51.39</v>
      </c>
      <c r="L13">
        <v>12</v>
      </c>
      <c r="M13">
        <v>5</v>
      </c>
      <c r="N13">
        <v>35.729999999999997</v>
      </c>
      <c r="O13">
        <v>22942.240000000002</v>
      </c>
      <c r="P13">
        <v>239.59</v>
      </c>
      <c r="Q13">
        <v>1206.6500000000001</v>
      </c>
      <c r="R13">
        <v>190.01</v>
      </c>
      <c r="S13">
        <v>133.29</v>
      </c>
      <c r="T13">
        <v>11634.76</v>
      </c>
      <c r="U13">
        <v>0.7</v>
      </c>
      <c r="V13">
        <v>0.76</v>
      </c>
      <c r="W13">
        <v>0.31</v>
      </c>
      <c r="X13">
        <v>0.66</v>
      </c>
      <c r="Y13">
        <v>2</v>
      </c>
      <c r="Z13">
        <v>10</v>
      </c>
      <c r="AA13">
        <v>140.10187068830641</v>
      </c>
      <c r="AB13">
        <v>191.69356033396761</v>
      </c>
      <c r="AC13">
        <v>173.39859597934949</v>
      </c>
      <c r="AD13">
        <v>140101.8706883064</v>
      </c>
      <c r="AE13">
        <v>191693.56033396759</v>
      </c>
      <c r="AF13">
        <v>5.4544436086742107E-6</v>
      </c>
      <c r="AG13">
        <v>6</v>
      </c>
      <c r="AH13">
        <v>173398.59597934951</v>
      </c>
    </row>
    <row r="14" spans="1:34" x14ac:dyDescent="0.25">
      <c r="A14">
        <v>12</v>
      </c>
      <c r="B14">
        <v>85</v>
      </c>
      <c r="C14" t="s">
        <v>34</v>
      </c>
      <c r="D14">
        <v>3.6448</v>
      </c>
      <c r="E14">
        <v>27.44</v>
      </c>
      <c r="F14">
        <v>24.52</v>
      </c>
      <c r="G14">
        <v>91.96</v>
      </c>
      <c r="H14">
        <v>1.24</v>
      </c>
      <c r="I14">
        <v>16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240.3</v>
      </c>
      <c r="Q14">
        <v>1206.6600000000001</v>
      </c>
      <c r="R14">
        <v>190.38</v>
      </c>
      <c r="S14">
        <v>133.29</v>
      </c>
      <c r="T14">
        <v>11821.38</v>
      </c>
      <c r="U14">
        <v>0.7</v>
      </c>
      <c r="V14">
        <v>0.76</v>
      </c>
      <c r="W14">
        <v>0.32</v>
      </c>
      <c r="X14">
        <v>0.68</v>
      </c>
      <c r="Y14">
        <v>2</v>
      </c>
      <c r="Z14">
        <v>10</v>
      </c>
      <c r="AA14">
        <v>140.34873986128301</v>
      </c>
      <c r="AB14">
        <v>192.03133762753319</v>
      </c>
      <c r="AC14">
        <v>173.70413628209079</v>
      </c>
      <c r="AD14">
        <v>140348.73986128299</v>
      </c>
      <c r="AE14">
        <v>192031.33762753321</v>
      </c>
      <c r="AF14">
        <v>5.4511532944600386E-6</v>
      </c>
      <c r="AG14">
        <v>6</v>
      </c>
      <c r="AH14">
        <v>173704.1362820908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3.1831999999999998</v>
      </c>
      <c r="E2">
        <v>31.41</v>
      </c>
      <c r="F2">
        <v>28.38</v>
      </c>
      <c r="G2">
        <v>16.22</v>
      </c>
      <c r="H2">
        <v>0.34</v>
      </c>
      <c r="I2">
        <v>105</v>
      </c>
      <c r="J2">
        <v>51.33</v>
      </c>
      <c r="K2">
        <v>24.83</v>
      </c>
      <c r="L2">
        <v>1</v>
      </c>
      <c r="M2">
        <v>103</v>
      </c>
      <c r="N2">
        <v>5.51</v>
      </c>
      <c r="O2">
        <v>6564.78</v>
      </c>
      <c r="P2">
        <v>143.47999999999999</v>
      </c>
      <c r="Q2">
        <v>1206.83</v>
      </c>
      <c r="R2">
        <v>321.02</v>
      </c>
      <c r="S2">
        <v>133.29</v>
      </c>
      <c r="T2">
        <v>76694.929999999993</v>
      </c>
      <c r="U2">
        <v>0.42</v>
      </c>
      <c r="V2">
        <v>0.66</v>
      </c>
      <c r="W2">
        <v>0.45</v>
      </c>
      <c r="X2">
        <v>4.54</v>
      </c>
      <c r="Y2">
        <v>2</v>
      </c>
      <c r="Z2">
        <v>10</v>
      </c>
      <c r="AA2">
        <v>115.62420776399</v>
      </c>
      <c r="AB2">
        <v>158.20214204266051</v>
      </c>
      <c r="AC2">
        <v>143.10355164425329</v>
      </c>
      <c r="AD2">
        <v>115624.20776398999</v>
      </c>
      <c r="AE2">
        <v>158202.14204266039</v>
      </c>
      <c r="AF2">
        <v>5.697500377714275E-6</v>
      </c>
      <c r="AG2">
        <v>7</v>
      </c>
      <c r="AH2">
        <v>143103.55164425331</v>
      </c>
    </row>
    <row r="3" spans="1:34" x14ac:dyDescent="0.25">
      <c r="A3">
        <v>1</v>
      </c>
      <c r="B3">
        <v>20</v>
      </c>
      <c r="C3" t="s">
        <v>34</v>
      </c>
      <c r="D3">
        <v>3.4214000000000002</v>
      </c>
      <c r="E3">
        <v>29.23</v>
      </c>
      <c r="F3">
        <v>26.72</v>
      </c>
      <c r="G3">
        <v>25.86</v>
      </c>
      <c r="H3">
        <v>0.66</v>
      </c>
      <c r="I3">
        <v>62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124.47</v>
      </c>
      <c r="Q3">
        <v>1207.1199999999999</v>
      </c>
      <c r="R3">
        <v>262.85000000000002</v>
      </c>
      <c r="S3">
        <v>133.29</v>
      </c>
      <c r="T3">
        <v>47829.09</v>
      </c>
      <c r="U3">
        <v>0.51</v>
      </c>
      <c r="V3">
        <v>0.7</v>
      </c>
      <c r="W3">
        <v>0.45</v>
      </c>
      <c r="X3">
        <v>2.88</v>
      </c>
      <c r="Y3">
        <v>2</v>
      </c>
      <c r="Z3">
        <v>10</v>
      </c>
      <c r="AA3">
        <v>105.2913854302986</v>
      </c>
      <c r="AB3">
        <v>144.06431867376199</v>
      </c>
      <c r="AC3">
        <v>130.3150222951183</v>
      </c>
      <c r="AD3">
        <v>105291.3854302986</v>
      </c>
      <c r="AE3">
        <v>144064.318673762</v>
      </c>
      <c r="AF3">
        <v>6.1238463785849534E-6</v>
      </c>
      <c r="AG3">
        <v>7</v>
      </c>
      <c r="AH3">
        <v>130315.0222951183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2.0337000000000001</v>
      </c>
      <c r="E2">
        <v>49.17</v>
      </c>
      <c r="F2">
        <v>38.659999999999997</v>
      </c>
      <c r="G2">
        <v>7.58</v>
      </c>
      <c r="H2">
        <v>0.13</v>
      </c>
      <c r="I2">
        <v>306</v>
      </c>
      <c r="J2">
        <v>133.21</v>
      </c>
      <c r="K2">
        <v>46.47</v>
      </c>
      <c r="L2">
        <v>1</v>
      </c>
      <c r="M2">
        <v>304</v>
      </c>
      <c r="N2">
        <v>20.75</v>
      </c>
      <c r="O2">
        <v>16663.419999999998</v>
      </c>
      <c r="P2">
        <v>416.5</v>
      </c>
      <c r="Q2">
        <v>1207.51</v>
      </c>
      <c r="R2">
        <v>671.69</v>
      </c>
      <c r="S2">
        <v>133.29</v>
      </c>
      <c r="T2">
        <v>251029.55</v>
      </c>
      <c r="U2">
        <v>0.2</v>
      </c>
      <c r="V2">
        <v>0.48</v>
      </c>
      <c r="W2">
        <v>0.75</v>
      </c>
      <c r="X2">
        <v>14.8</v>
      </c>
      <c r="Y2">
        <v>2</v>
      </c>
      <c r="Z2">
        <v>10</v>
      </c>
      <c r="AA2">
        <v>347.67921574968392</v>
      </c>
      <c r="AB2">
        <v>475.71004151317862</v>
      </c>
      <c r="AC2">
        <v>430.30894281439669</v>
      </c>
      <c r="AD2">
        <v>347679.21574968391</v>
      </c>
      <c r="AE2">
        <v>475710.04151317861</v>
      </c>
      <c r="AF2">
        <v>3.162192517504017E-6</v>
      </c>
      <c r="AG2">
        <v>11</v>
      </c>
      <c r="AH2">
        <v>430308.94281439669</v>
      </c>
    </row>
    <row r="3" spans="1:34" x14ac:dyDescent="0.25">
      <c r="A3">
        <v>1</v>
      </c>
      <c r="B3">
        <v>65</v>
      </c>
      <c r="C3" t="s">
        <v>34</v>
      </c>
      <c r="D3">
        <v>2.9512</v>
      </c>
      <c r="E3">
        <v>33.880000000000003</v>
      </c>
      <c r="F3">
        <v>28.71</v>
      </c>
      <c r="G3">
        <v>15.66</v>
      </c>
      <c r="H3">
        <v>0.26</v>
      </c>
      <c r="I3">
        <v>110</v>
      </c>
      <c r="J3">
        <v>134.55000000000001</v>
      </c>
      <c r="K3">
        <v>46.47</v>
      </c>
      <c r="L3">
        <v>2</v>
      </c>
      <c r="M3">
        <v>108</v>
      </c>
      <c r="N3">
        <v>21.09</v>
      </c>
      <c r="O3">
        <v>16828.84</v>
      </c>
      <c r="P3">
        <v>300.70999999999998</v>
      </c>
      <c r="Q3">
        <v>1206.71</v>
      </c>
      <c r="R3">
        <v>332.39</v>
      </c>
      <c r="S3">
        <v>133.29</v>
      </c>
      <c r="T3">
        <v>82358.559999999998</v>
      </c>
      <c r="U3">
        <v>0.4</v>
      </c>
      <c r="V3">
        <v>0.65</v>
      </c>
      <c r="W3">
        <v>0.45</v>
      </c>
      <c r="X3">
        <v>4.8600000000000003</v>
      </c>
      <c r="Y3">
        <v>2</v>
      </c>
      <c r="Z3">
        <v>10</v>
      </c>
      <c r="AA3">
        <v>195.82435622263981</v>
      </c>
      <c r="AB3">
        <v>267.9355233445678</v>
      </c>
      <c r="AC3">
        <v>242.36413304650949</v>
      </c>
      <c r="AD3">
        <v>195824.35622263979</v>
      </c>
      <c r="AE3">
        <v>267935.5233445678</v>
      </c>
      <c r="AF3">
        <v>4.5888098331405096E-6</v>
      </c>
      <c r="AG3">
        <v>8</v>
      </c>
      <c r="AH3">
        <v>242364.13304650949</v>
      </c>
    </row>
    <row r="4" spans="1:34" x14ac:dyDescent="0.25">
      <c r="A4">
        <v>2</v>
      </c>
      <c r="B4">
        <v>65</v>
      </c>
      <c r="C4" t="s">
        <v>34</v>
      </c>
      <c r="D4">
        <v>3.2290000000000001</v>
      </c>
      <c r="E4">
        <v>30.97</v>
      </c>
      <c r="F4">
        <v>26.96</v>
      </c>
      <c r="G4">
        <v>24.15</v>
      </c>
      <c r="H4">
        <v>0.39</v>
      </c>
      <c r="I4">
        <v>67</v>
      </c>
      <c r="J4">
        <v>135.9</v>
      </c>
      <c r="K4">
        <v>46.47</v>
      </c>
      <c r="L4">
        <v>3</v>
      </c>
      <c r="M4">
        <v>65</v>
      </c>
      <c r="N4">
        <v>21.43</v>
      </c>
      <c r="O4">
        <v>16994.64</v>
      </c>
      <c r="P4">
        <v>274.55</v>
      </c>
      <c r="Q4">
        <v>1206.78</v>
      </c>
      <c r="R4">
        <v>273.69</v>
      </c>
      <c r="S4">
        <v>133.29</v>
      </c>
      <c r="T4">
        <v>53224.13</v>
      </c>
      <c r="U4">
        <v>0.49</v>
      </c>
      <c r="V4">
        <v>0.69</v>
      </c>
      <c r="W4">
        <v>0.39</v>
      </c>
      <c r="X4">
        <v>3.12</v>
      </c>
      <c r="Y4">
        <v>2</v>
      </c>
      <c r="Z4">
        <v>10</v>
      </c>
      <c r="AA4">
        <v>167.27756146691669</v>
      </c>
      <c r="AB4">
        <v>228.87653936410621</v>
      </c>
      <c r="AC4">
        <v>207.0328836775023</v>
      </c>
      <c r="AD4">
        <v>167277.5614669167</v>
      </c>
      <c r="AE4">
        <v>228876.53936410611</v>
      </c>
      <c r="AF4">
        <v>5.0207600132863606E-6</v>
      </c>
      <c r="AG4">
        <v>7</v>
      </c>
      <c r="AH4">
        <v>207032.88367750231</v>
      </c>
    </row>
    <row r="5" spans="1:34" x14ac:dyDescent="0.25">
      <c r="A5">
        <v>3</v>
      </c>
      <c r="B5">
        <v>65</v>
      </c>
      <c r="C5" t="s">
        <v>34</v>
      </c>
      <c r="D5">
        <v>3.4186999999999999</v>
      </c>
      <c r="E5">
        <v>29.25</v>
      </c>
      <c r="F5">
        <v>25.79</v>
      </c>
      <c r="G5">
        <v>32.93</v>
      </c>
      <c r="H5">
        <v>0.52</v>
      </c>
      <c r="I5">
        <v>47</v>
      </c>
      <c r="J5">
        <v>137.25</v>
      </c>
      <c r="K5">
        <v>46.47</v>
      </c>
      <c r="L5">
        <v>4</v>
      </c>
      <c r="M5">
        <v>45</v>
      </c>
      <c r="N5">
        <v>21.78</v>
      </c>
      <c r="O5">
        <v>17160.919999999998</v>
      </c>
      <c r="P5">
        <v>254.3</v>
      </c>
      <c r="Q5">
        <v>1206.73</v>
      </c>
      <c r="R5">
        <v>233.53</v>
      </c>
      <c r="S5">
        <v>133.29</v>
      </c>
      <c r="T5">
        <v>33243.279999999999</v>
      </c>
      <c r="U5">
        <v>0.56999999999999995</v>
      </c>
      <c r="V5">
        <v>0.73</v>
      </c>
      <c r="W5">
        <v>0.35</v>
      </c>
      <c r="X5">
        <v>1.95</v>
      </c>
      <c r="Y5">
        <v>2</v>
      </c>
      <c r="Z5">
        <v>10</v>
      </c>
      <c r="AA5">
        <v>154.77486084539629</v>
      </c>
      <c r="AB5">
        <v>211.76979279352761</v>
      </c>
      <c r="AC5">
        <v>191.55878099014481</v>
      </c>
      <c r="AD5">
        <v>154774.8608453963</v>
      </c>
      <c r="AE5">
        <v>211769.79279352759</v>
      </c>
      <c r="AF5">
        <v>5.3157238332059706E-6</v>
      </c>
      <c r="AG5">
        <v>7</v>
      </c>
      <c r="AH5">
        <v>191558.78099014479</v>
      </c>
    </row>
    <row r="6" spans="1:34" x14ac:dyDescent="0.25">
      <c r="A6">
        <v>4</v>
      </c>
      <c r="B6">
        <v>65</v>
      </c>
      <c r="C6" t="s">
        <v>34</v>
      </c>
      <c r="D6">
        <v>3.4952000000000001</v>
      </c>
      <c r="E6">
        <v>28.61</v>
      </c>
      <c r="F6">
        <v>25.45</v>
      </c>
      <c r="G6">
        <v>42.42</v>
      </c>
      <c r="H6">
        <v>0.64</v>
      </c>
      <c r="I6">
        <v>36</v>
      </c>
      <c r="J6">
        <v>138.6</v>
      </c>
      <c r="K6">
        <v>46.47</v>
      </c>
      <c r="L6">
        <v>5</v>
      </c>
      <c r="M6">
        <v>34</v>
      </c>
      <c r="N6">
        <v>22.13</v>
      </c>
      <c r="O6">
        <v>17327.689999999999</v>
      </c>
      <c r="P6">
        <v>242.29</v>
      </c>
      <c r="Q6">
        <v>1206.78</v>
      </c>
      <c r="R6">
        <v>222.36</v>
      </c>
      <c r="S6">
        <v>133.29</v>
      </c>
      <c r="T6">
        <v>27712.52</v>
      </c>
      <c r="U6">
        <v>0.6</v>
      </c>
      <c r="V6">
        <v>0.74</v>
      </c>
      <c r="W6">
        <v>0.33</v>
      </c>
      <c r="X6">
        <v>1.6</v>
      </c>
      <c r="Y6">
        <v>2</v>
      </c>
      <c r="Z6">
        <v>10</v>
      </c>
      <c r="AA6">
        <v>140.9925526227214</v>
      </c>
      <c r="AB6">
        <v>192.9122306507472</v>
      </c>
      <c r="AC6">
        <v>174.50095811151061</v>
      </c>
      <c r="AD6">
        <v>140992.55262272141</v>
      </c>
      <c r="AE6">
        <v>192912.23065074719</v>
      </c>
      <c r="AF6">
        <v>5.4346733968530472E-6</v>
      </c>
      <c r="AG6">
        <v>6</v>
      </c>
      <c r="AH6">
        <v>174500.95811151061</v>
      </c>
    </row>
    <row r="7" spans="1:34" x14ac:dyDescent="0.25">
      <c r="A7">
        <v>5</v>
      </c>
      <c r="B7">
        <v>65</v>
      </c>
      <c r="C7" t="s">
        <v>34</v>
      </c>
      <c r="D7">
        <v>3.5213999999999999</v>
      </c>
      <c r="E7">
        <v>28.4</v>
      </c>
      <c r="F7">
        <v>25.43</v>
      </c>
      <c r="G7">
        <v>52.61</v>
      </c>
      <c r="H7">
        <v>0.76</v>
      </c>
      <c r="I7">
        <v>29</v>
      </c>
      <c r="J7">
        <v>139.94999999999999</v>
      </c>
      <c r="K7">
        <v>46.47</v>
      </c>
      <c r="L7">
        <v>6</v>
      </c>
      <c r="M7">
        <v>27</v>
      </c>
      <c r="N7">
        <v>22.49</v>
      </c>
      <c r="O7">
        <v>17494.97</v>
      </c>
      <c r="P7">
        <v>232.82</v>
      </c>
      <c r="Q7">
        <v>1206.6500000000001</v>
      </c>
      <c r="R7">
        <v>222.79</v>
      </c>
      <c r="S7">
        <v>133.29</v>
      </c>
      <c r="T7">
        <v>27962.61</v>
      </c>
      <c r="U7">
        <v>0.6</v>
      </c>
      <c r="V7">
        <v>0.74</v>
      </c>
      <c r="W7">
        <v>0.31</v>
      </c>
      <c r="X7">
        <v>1.58</v>
      </c>
      <c r="Y7">
        <v>2</v>
      </c>
      <c r="Z7">
        <v>10</v>
      </c>
      <c r="AA7">
        <v>137.96135050567329</v>
      </c>
      <c r="AB7">
        <v>188.76480618700481</v>
      </c>
      <c r="AC7">
        <v>170.74935801763971</v>
      </c>
      <c r="AD7">
        <v>137961.3505056733</v>
      </c>
      <c r="AE7">
        <v>188764.80618700481</v>
      </c>
      <c r="AF7">
        <v>5.475411678781849E-6</v>
      </c>
      <c r="AG7">
        <v>6</v>
      </c>
      <c r="AH7">
        <v>170749.35801763969</v>
      </c>
    </row>
    <row r="8" spans="1:34" x14ac:dyDescent="0.25">
      <c r="A8">
        <v>6</v>
      </c>
      <c r="B8">
        <v>65</v>
      </c>
      <c r="C8" t="s">
        <v>34</v>
      </c>
      <c r="D8">
        <v>3.6097999999999999</v>
      </c>
      <c r="E8">
        <v>27.7</v>
      </c>
      <c r="F8">
        <v>24.87</v>
      </c>
      <c r="G8">
        <v>62.17</v>
      </c>
      <c r="H8">
        <v>0.88</v>
      </c>
      <c r="I8">
        <v>24</v>
      </c>
      <c r="J8">
        <v>141.31</v>
      </c>
      <c r="K8">
        <v>46.47</v>
      </c>
      <c r="L8">
        <v>7</v>
      </c>
      <c r="M8">
        <v>22</v>
      </c>
      <c r="N8">
        <v>22.85</v>
      </c>
      <c r="O8">
        <v>17662.75</v>
      </c>
      <c r="P8">
        <v>217.44</v>
      </c>
      <c r="Q8">
        <v>1206.6500000000001</v>
      </c>
      <c r="R8">
        <v>202.77</v>
      </c>
      <c r="S8">
        <v>133.29</v>
      </c>
      <c r="T8">
        <v>17978.14</v>
      </c>
      <c r="U8">
        <v>0.66</v>
      </c>
      <c r="V8">
        <v>0.75</v>
      </c>
      <c r="W8">
        <v>0.31</v>
      </c>
      <c r="X8">
        <v>1.02</v>
      </c>
      <c r="Y8">
        <v>2</v>
      </c>
      <c r="Z8">
        <v>10</v>
      </c>
      <c r="AA8">
        <v>131.5076742868612</v>
      </c>
      <c r="AB8">
        <v>179.93460166832989</v>
      </c>
      <c r="AC8">
        <v>162.76189582495439</v>
      </c>
      <c r="AD8">
        <v>131507.67428686121</v>
      </c>
      <c r="AE8">
        <v>179934.60166832991</v>
      </c>
      <c r="AF8">
        <v>5.6128645078851361E-6</v>
      </c>
      <c r="AG8">
        <v>6</v>
      </c>
      <c r="AH8">
        <v>162761.89582495441</v>
      </c>
    </row>
    <row r="9" spans="1:34" x14ac:dyDescent="0.25">
      <c r="A9">
        <v>7</v>
      </c>
      <c r="B9">
        <v>65</v>
      </c>
      <c r="C9" t="s">
        <v>34</v>
      </c>
      <c r="D9">
        <v>3.6421000000000001</v>
      </c>
      <c r="E9">
        <v>27.46</v>
      </c>
      <c r="F9">
        <v>24.73</v>
      </c>
      <c r="G9">
        <v>74.19</v>
      </c>
      <c r="H9">
        <v>0.99</v>
      </c>
      <c r="I9">
        <v>20</v>
      </c>
      <c r="J9">
        <v>142.68</v>
      </c>
      <c r="K9">
        <v>46.47</v>
      </c>
      <c r="L9">
        <v>8</v>
      </c>
      <c r="M9">
        <v>7</v>
      </c>
      <c r="N9">
        <v>23.21</v>
      </c>
      <c r="O9">
        <v>17831.04</v>
      </c>
      <c r="P9">
        <v>207.77</v>
      </c>
      <c r="Q9">
        <v>1206.74</v>
      </c>
      <c r="R9">
        <v>197.57</v>
      </c>
      <c r="S9">
        <v>133.29</v>
      </c>
      <c r="T9">
        <v>15396.97</v>
      </c>
      <c r="U9">
        <v>0.67</v>
      </c>
      <c r="V9">
        <v>0.76</v>
      </c>
      <c r="W9">
        <v>0.32</v>
      </c>
      <c r="X9">
        <v>0.89</v>
      </c>
      <c r="Y9">
        <v>2</v>
      </c>
      <c r="Z9">
        <v>10</v>
      </c>
      <c r="AA9">
        <v>128.33072188033469</v>
      </c>
      <c r="AB9">
        <v>175.58775522847409</v>
      </c>
      <c r="AC9">
        <v>158.82990630847979</v>
      </c>
      <c r="AD9">
        <v>128330.72188033471</v>
      </c>
      <c r="AE9">
        <v>175587.7552284741</v>
      </c>
      <c r="AF9">
        <v>5.6630876569805687E-6</v>
      </c>
      <c r="AG9">
        <v>6</v>
      </c>
      <c r="AH9">
        <v>158829.90630847981</v>
      </c>
    </row>
    <row r="10" spans="1:34" x14ac:dyDescent="0.25">
      <c r="A10">
        <v>8</v>
      </c>
      <c r="B10">
        <v>65</v>
      </c>
      <c r="C10" t="s">
        <v>34</v>
      </c>
      <c r="D10">
        <v>3.6379999999999999</v>
      </c>
      <c r="E10">
        <v>27.49</v>
      </c>
      <c r="F10">
        <v>24.76</v>
      </c>
      <c r="G10">
        <v>74.290000000000006</v>
      </c>
      <c r="H10">
        <v>1.1100000000000001</v>
      </c>
      <c r="I10">
        <v>20</v>
      </c>
      <c r="J10">
        <v>144.05000000000001</v>
      </c>
      <c r="K10">
        <v>46.47</v>
      </c>
      <c r="L10">
        <v>9</v>
      </c>
      <c r="M10">
        <v>0</v>
      </c>
      <c r="N10">
        <v>23.58</v>
      </c>
      <c r="O10">
        <v>17999.830000000002</v>
      </c>
      <c r="P10">
        <v>209.2</v>
      </c>
      <c r="Q10">
        <v>1206.96</v>
      </c>
      <c r="R10">
        <v>198.28</v>
      </c>
      <c r="S10">
        <v>133.29</v>
      </c>
      <c r="T10">
        <v>15752.97</v>
      </c>
      <c r="U10">
        <v>0.67</v>
      </c>
      <c r="V10">
        <v>0.76</v>
      </c>
      <c r="W10">
        <v>0.33</v>
      </c>
      <c r="X10">
        <v>0.92</v>
      </c>
      <c r="Y10">
        <v>2</v>
      </c>
      <c r="Z10">
        <v>10</v>
      </c>
      <c r="AA10">
        <v>128.7928463622635</v>
      </c>
      <c r="AB10">
        <v>176.2200543321421</v>
      </c>
      <c r="AC10">
        <v>159.4018596731313</v>
      </c>
      <c r="AD10">
        <v>128792.8463622635</v>
      </c>
      <c r="AE10">
        <v>176220.05433214211</v>
      </c>
      <c r="AF10">
        <v>5.6567125823275871E-6</v>
      </c>
      <c r="AG10">
        <v>6</v>
      </c>
      <c r="AH10">
        <v>159401.85967313129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1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1.8351999999999999</v>
      </c>
      <c r="E2">
        <v>54.49</v>
      </c>
      <c r="F2">
        <v>41.33</v>
      </c>
      <c r="G2">
        <v>6.97</v>
      </c>
      <c r="H2">
        <v>0.12</v>
      </c>
      <c r="I2">
        <v>356</v>
      </c>
      <c r="J2">
        <v>150.44</v>
      </c>
      <c r="K2">
        <v>49.1</v>
      </c>
      <c r="L2">
        <v>1</v>
      </c>
      <c r="M2">
        <v>354</v>
      </c>
      <c r="N2">
        <v>25.34</v>
      </c>
      <c r="O2">
        <v>18787.759999999998</v>
      </c>
      <c r="P2">
        <v>483.73</v>
      </c>
      <c r="Q2">
        <v>1207.55</v>
      </c>
      <c r="R2">
        <v>762.09</v>
      </c>
      <c r="S2">
        <v>133.29</v>
      </c>
      <c r="T2">
        <v>295975.15000000002</v>
      </c>
      <c r="U2">
        <v>0.17</v>
      </c>
      <c r="V2">
        <v>0.45</v>
      </c>
      <c r="W2">
        <v>0.85</v>
      </c>
      <c r="X2">
        <v>17.47</v>
      </c>
      <c r="Y2">
        <v>2</v>
      </c>
      <c r="Z2">
        <v>10</v>
      </c>
      <c r="AA2">
        <v>428.17355317860068</v>
      </c>
      <c r="AB2">
        <v>585.84594514296168</v>
      </c>
      <c r="AC2">
        <v>529.93363037846484</v>
      </c>
      <c r="AD2">
        <v>428173.55317860068</v>
      </c>
      <c r="AE2">
        <v>585845.94514296169</v>
      </c>
      <c r="AF2">
        <v>2.7959061884854949E-6</v>
      </c>
      <c r="AG2">
        <v>12</v>
      </c>
      <c r="AH2">
        <v>529933.63037846482</v>
      </c>
    </row>
    <row r="3" spans="1:34" x14ac:dyDescent="0.25">
      <c r="A3">
        <v>1</v>
      </c>
      <c r="B3">
        <v>75</v>
      </c>
      <c r="C3" t="s">
        <v>34</v>
      </c>
      <c r="D3">
        <v>2.8224</v>
      </c>
      <c r="E3">
        <v>35.43</v>
      </c>
      <c r="F3">
        <v>29.4</v>
      </c>
      <c r="G3">
        <v>14.34</v>
      </c>
      <c r="H3">
        <v>0.23</v>
      </c>
      <c r="I3">
        <v>123</v>
      </c>
      <c r="J3">
        <v>151.83000000000001</v>
      </c>
      <c r="K3">
        <v>49.1</v>
      </c>
      <c r="L3">
        <v>2</v>
      </c>
      <c r="M3">
        <v>121</v>
      </c>
      <c r="N3">
        <v>25.73</v>
      </c>
      <c r="O3">
        <v>18959.54</v>
      </c>
      <c r="P3">
        <v>336.06</v>
      </c>
      <c r="Q3">
        <v>1206.9100000000001</v>
      </c>
      <c r="R3">
        <v>355.85</v>
      </c>
      <c r="S3">
        <v>133.29</v>
      </c>
      <c r="T3">
        <v>94020.66</v>
      </c>
      <c r="U3">
        <v>0.37</v>
      </c>
      <c r="V3">
        <v>0.64</v>
      </c>
      <c r="W3">
        <v>0.47</v>
      </c>
      <c r="X3">
        <v>5.55</v>
      </c>
      <c r="Y3">
        <v>2</v>
      </c>
      <c r="Z3">
        <v>10</v>
      </c>
      <c r="AA3">
        <v>217.03491924284819</v>
      </c>
      <c r="AB3">
        <v>296.95675141280128</v>
      </c>
      <c r="AC3">
        <v>268.61561583946929</v>
      </c>
      <c r="AD3">
        <v>217034.91924284821</v>
      </c>
      <c r="AE3">
        <v>296956.75141280133</v>
      </c>
      <c r="AF3">
        <v>4.2998940858660977E-6</v>
      </c>
      <c r="AG3">
        <v>8</v>
      </c>
      <c r="AH3">
        <v>268615.61583946942</v>
      </c>
    </row>
    <row r="4" spans="1:34" x14ac:dyDescent="0.25">
      <c r="A4">
        <v>2</v>
      </c>
      <c r="B4">
        <v>75</v>
      </c>
      <c r="C4" t="s">
        <v>34</v>
      </c>
      <c r="D4">
        <v>3.1034000000000002</v>
      </c>
      <c r="E4">
        <v>32.22</v>
      </c>
      <c r="F4">
        <v>27.62</v>
      </c>
      <c r="G4">
        <v>21.81</v>
      </c>
      <c r="H4">
        <v>0.35</v>
      </c>
      <c r="I4">
        <v>76</v>
      </c>
      <c r="J4">
        <v>153.22999999999999</v>
      </c>
      <c r="K4">
        <v>49.1</v>
      </c>
      <c r="L4">
        <v>3</v>
      </c>
      <c r="M4">
        <v>74</v>
      </c>
      <c r="N4">
        <v>26.13</v>
      </c>
      <c r="O4">
        <v>19131.849999999999</v>
      </c>
      <c r="P4">
        <v>309.06</v>
      </c>
      <c r="Q4">
        <v>1206.78</v>
      </c>
      <c r="R4">
        <v>296.93</v>
      </c>
      <c r="S4">
        <v>133.29</v>
      </c>
      <c r="T4">
        <v>64796.52</v>
      </c>
      <c r="U4">
        <v>0.45</v>
      </c>
      <c r="V4">
        <v>0.68</v>
      </c>
      <c r="W4">
        <v>0.39</v>
      </c>
      <c r="X4">
        <v>3.78</v>
      </c>
      <c r="Y4">
        <v>2</v>
      </c>
      <c r="Z4">
        <v>10</v>
      </c>
      <c r="AA4">
        <v>185.17110089192079</v>
      </c>
      <c r="AB4">
        <v>253.35926941263031</v>
      </c>
      <c r="AC4">
        <v>229.17901633193051</v>
      </c>
      <c r="AD4">
        <v>185171.1008919208</v>
      </c>
      <c r="AE4">
        <v>253359.2694126303</v>
      </c>
      <c r="AF4">
        <v>4.727994368649677E-6</v>
      </c>
      <c r="AG4">
        <v>7</v>
      </c>
      <c r="AH4">
        <v>229179.0163319305</v>
      </c>
    </row>
    <row r="5" spans="1:34" x14ac:dyDescent="0.25">
      <c r="A5">
        <v>3</v>
      </c>
      <c r="B5">
        <v>75</v>
      </c>
      <c r="C5" t="s">
        <v>34</v>
      </c>
      <c r="D5">
        <v>3.3216999999999999</v>
      </c>
      <c r="E5">
        <v>30.1</v>
      </c>
      <c r="F5">
        <v>26.21</v>
      </c>
      <c r="G5">
        <v>29.67</v>
      </c>
      <c r="H5">
        <v>0.46</v>
      </c>
      <c r="I5">
        <v>53</v>
      </c>
      <c r="J5">
        <v>154.63</v>
      </c>
      <c r="K5">
        <v>49.1</v>
      </c>
      <c r="L5">
        <v>4</v>
      </c>
      <c r="M5">
        <v>51</v>
      </c>
      <c r="N5">
        <v>26.53</v>
      </c>
      <c r="O5">
        <v>19304.72</v>
      </c>
      <c r="P5">
        <v>286.01</v>
      </c>
      <c r="Q5">
        <v>1206.69</v>
      </c>
      <c r="R5">
        <v>247.99</v>
      </c>
      <c r="S5">
        <v>133.29</v>
      </c>
      <c r="T5">
        <v>40441.53</v>
      </c>
      <c r="U5">
        <v>0.54</v>
      </c>
      <c r="V5">
        <v>0.71</v>
      </c>
      <c r="W5">
        <v>0.36</v>
      </c>
      <c r="X5">
        <v>2.36</v>
      </c>
      <c r="Y5">
        <v>2</v>
      </c>
      <c r="Z5">
        <v>10</v>
      </c>
      <c r="AA5">
        <v>169.13297729720011</v>
      </c>
      <c r="AB5">
        <v>231.41520115826799</v>
      </c>
      <c r="AC5">
        <v>209.32925915306441</v>
      </c>
      <c r="AD5">
        <v>169132.97729720009</v>
      </c>
      <c r="AE5">
        <v>231415.201158268</v>
      </c>
      <c r="AF5">
        <v>5.0605719192961369E-6</v>
      </c>
      <c r="AG5">
        <v>7</v>
      </c>
      <c r="AH5">
        <v>209329.2591530644</v>
      </c>
    </row>
    <row r="6" spans="1:34" x14ac:dyDescent="0.25">
      <c r="A6">
        <v>4</v>
      </c>
      <c r="B6">
        <v>75</v>
      </c>
      <c r="C6" t="s">
        <v>34</v>
      </c>
      <c r="D6">
        <v>3.3967000000000001</v>
      </c>
      <c r="E6">
        <v>29.44</v>
      </c>
      <c r="F6">
        <v>25.91</v>
      </c>
      <c r="G6">
        <v>37.92</v>
      </c>
      <c r="H6">
        <v>0.56999999999999995</v>
      </c>
      <c r="I6">
        <v>41</v>
      </c>
      <c r="J6">
        <v>156.03</v>
      </c>
      <c r="K6">
        <v>49.1</v>
      </c>
      <c r="L6">
        <v>5</v>
      </c>
      <c r="M6">
        <v>39</v>
      </c>
      <c r="N6">
        <v>26.94</v>
      </c>
      <c r="O6">
        <v>19478.150000000001</v>
      </c>
      <c r="P6">
        <v>275.88</v>
      </c>
      <c r="Q6">
        <v>1206.81</v>
      </c>
      <c r="R6">
        <v>238.69</v>
      </c>
      <c r="S6">
        <v>133.29</v>
      </c>
      <c r="T6">
        <v>35849.9</v>
      </c>
      <c r="U6">
        <v>0.56000000000000005</v>
      </c>
      <c r="V6">
        <v>0.72</v>
      </c>
      <c r="W6">
        <v>0.34</v>
      </c>
      <c r="X6">
        <v>2.06</v>
      </c>
      <c r="Y6">
        <v>2</v>
      </c>
      <c r="Z6">
        <v>10</v>
      </c>
      <c r="AA6">
        <v>163.76307584947909</v>
      </c>
      <c r="AB6">
        <v>224.0678650941677</v>
      </c>
      <c r="AC6">
        <v>202.68314253086859</v>
      </c>
      <c r="AD6">
        <v>163763.07584947909</v>
      </c>
      <c r="AE6">
        <v>224067.8650941677</v>
      </c>
      <c r="AF6">
        <v>5.1748335606084803E-6</v>
      </c>
      <c r="AG6">
        <v>7</v>
      </c>
      <c r="AH6">
        <v>202683.14253086859</v>
      </c>
    </row>
    <row r="7" spans="1:34" x14ac:dyDescent="0.25">
      <c r="A7">
        <v>5</v>
      </c>
      <c r="B7">
        <v>75</v>
      </c>
      <c r="C7" t="s">
        <v>34</v>
      </c>
      <c r="D7">
        <v>3.4984999999999999</v>
      </c>
      <c r="E7">
        <v>28.58</v>
      </c>
      <c r="F7">
        <v>25.3</v>
      </c>
      <c r="G7">
        <v>46</v>
      </c>
      <c r="H7">
        <v>0.67</v>
      </c>
      <c r="I7">
        <v>33</v>
      </c>
      <c r="J7">
        <v>157.44</v>
      </c>
      <c r="K7">
        <v>49.1</v>
      </c>
      <c r="L7">
        <v>6</v>
      </c>
      <c r="M7">
        <v>31</v>
      </c>
      <c r="N7">
        <v>27.35</v>
      </c>
      <c r="O7">
        <v>19652.13</v>
      </c>
      <c r="P7">
        <v>262.48</v>
      </c>
      <c r="Q7">
        <v>1206.7</v>
      </c>
      <c r="R7">
        <v>217.25</v>
      </c>
      <c r="S7">
        <v>133.29</v>
      </c>
      <c r="T7">
        <v>25170.44</v>
      </c>
      <c r="U7">
        <v>0.61</v>
      </c>
      <c r="V7">
        <v>0.74</v>
      </c>
      <c r="W7">
        <v>0.33</v>
      </c>
      <c r="X7">
        <v>1.45</v>
      </c>
      <c r="Y7">
        <v>2</v>
      </c>
      <c r="Z7">
        <v>10</v>
      </c>
      <c r="AA7">
        <v>148.23926600938989</v>
      </c>
      <c r="AB7">
        <v>202.82750360881329</v>
      </c>
      <c r="AC7">
        <v>183.46993133463499</v>
      </c>
      <c r="AD7">
        <v>148239.26600938989</v>
      </c>
      <c r="AE7">
        <v>202827.50360881319</v>
      </c>
      <c r="AF7">
        <v>5.3299246950831006E-6</v>
      </c>
      <c r="AG7">
        <v>6</v>
      </c>
      <c r="AH7">
        <v>183469.93133463501</v>
      </c>
    </row>
    <row r="8" spans="1:34" x14ac:dyDescent="0.25">
      <c r="A8">
        <v>6</v>
      </c>
      <c r="B8">
        <v>75</v>
      </c>
      <c r="C8" t="s">
        <v>34</v>
      </c>
      <c r="D8">
        <v>3.5514999999999999</v>
      </c>
      <c r="E8">
        <v>28.16</v>
      </c>
      <c r="F8">
        <v>25.06</v>
      </c>
      <c r="G8">
        <v>55.68</v>
      </c>
      <c r="H8">
        <v>0.78</v>
      </c>
      <c r="I8">
        <v>27</v>
      </c>
      <c r="J8">
        <v>158.86000000000001</v>
      </c>
      <c r="K8">
        <v>49.1</v>
      </c>
      <c r="L8">
        <v>7</v>
      </c>
      <c r="M8">
        <v>25</v>
      </c>
      <c r="N8">
        <v>27.77</v>
      </c>
      <c r="O8">
        <v>19826.68</v>
      </c>
      <c r="P8">
        <v>251.78</v>
      </c>
      <c r="Q8">
        <v>1206.7</v>
      </c>
      <c r="R8">
        <v>209.1</v>
      </c>
      <c r="S8">
        <v>133.29</v>
      </c>
      <c r="T8">
        <v>21126.44</v>
      </c>
      <c r="U8">
        <v>0.64</v>
      </c>
      <c r="V8">
        <v>0.75</v>
      </c>
      <c r="W8">
        <v>0.32</v>
      </c>
      <c r="X8">
        <v>1.21</v>
      </c>
      <c r="Y8">
        <v>2</v>
      </c>
      <c r="Z8">
        <v>10</v>
      </c>
      <c r="AA8">
        <v>143.89391350118709</v>
      </c>
      <c r="AB8">
        <v>196.88200060367029</v>
      </c>
      <c r="AC8">
        <v>178.09185879173509</v>
      </c>
      <c r="AD8">
        <v>143893.91350118711</v>
      </c>
      <c r="AE8">
        <v>196882.00060367031</v>
      </c>
      <c r="AF8">
        <v>5.4106695882771559E-6</v>
      </c>
      <c r="AG8">
        <v>6</v>
      </c>
      <c r="AH8">
        <v>178091.85879173511</v>
      </c>
    </row>
    <row r="9" spans="1:34" x14ac:dyDescent="0.25">
      <c r="A9">
        <v>7</v>
      </c>
      <c r="B9">
        <v>75</v>
      </c>
      <c r="C9" t="s">
        <v>34</v>
      </c>
      <c r="D9">
        <v>3.6107</v>
      </c>
      <c r="E9">
        <v>27.7</v>
      </c>
      <c r="F9">
        <v>24.72</v>
      </c>
      <c r="G9">
        <v>64.48</v>
      </c>
      <c r="H9">
        <v>0.88</v>
      </c>
      <c r="I9">
        <v>23</v>
      </c>
      <c r="J9">
        <v>160.28</v>
      </c>
      <c r="K9">
        <v>49.1</v>
      </c>
      <c r="L9">
        <v>8</v>
      </c>
      <c r="M9">
        <v>21</v>
      </c>
      <c r="N9">
        <v>28.19</v>
      </c>
      <c r="O9">
        <v>20001.93</v>
      </c>
      <c r="P9">
        <v>240.18</v>
      </c>
      <c r="Q9">
        <v>1206.7</v>
      </c>
      <c r="R9">
        <v>197.38</v>
      </c>
      <c r="S9">
        <v>133.29</v>
      </c>
      <c r="T9">
        <v>15289.65</v>
      </c>
      <c r="U9">
        <v>0.68</v>
      </c>
      <c r="V9">
        <v>0.76</v>
      </c>
      <c r="W9">
        <v>0.31</v>
      </c>
      <c r="X9">
        <v>0.87</v>
      </c>
      <c r="Y9">
        <v>2</v>
      </c>
      <c r="Z9">
        <v>10</v>
      </c>
      <c r="AA9">
        <v>139.19106491920621</v>
      </c>
      <c r="AB9">
        <v>190.44735569877059</v>
      </c>
      <c r="AC9">
        <v>172.2713273654762</v>
      </c>
      <c r="AD9">
        <v>139191.0649192062</v>
      </c>
      <c r="AE9">
        <v>190447.35569877061</v>
      </c>
      <c r="AF9">
        <v>5.500860110486366E-6</v>
      </c>
      <c r="AG9">
        <v>6</v>
      </c>
      <c r="AH9">
        <v>172271.3273654762</v>
      </c>
    </row>
    <row r="10" spans="1:34" x14ac:dyDescent="0.25">
      <c r="A10">
        <v>8</v>
      </c>
      <c r="B10">
        <v>75</v>
      </c>
      <c r="C10" t="s">
        <v>34</v>
      </c>
      <c r="D10">
        <v>3.6185</v>
      </c>
      <c r="E10">
        <v>27.64</v>
      </c>
      <c r="F10">
        <v>24.75</v>
      </c>
      <c r="G10">
        <v>74.239999999999995</v>
      </c>
      <c r="H10">
        <v>0.99</v>
      </c>
      <c r="I10">
        <v>20</v>
      </c>
      <c r="J10">
        <v>161.71</v>
      </c>
      <c r="K10">
        <v>49.1</v>
      </c>
      <c r="L10">
        <v>9</v>
      </c>
      <c r="M10">
        <v>18</v>
      </c>
      <c r="N10">
        <v>28.61</v>
      </c>
      <c r="O10">
        <v>20177.64</v>
      </c>
      <c r="P10">
        <v>230.56</v>
      </c>
      <c r="Q10">
        <v>1206.6400000000001</v>
      </c>
      <c r="R10">
        <v>198.72</v>
      </c>
      <c r="S10">
        <v>133.29</v>
      </c>
      <c r="T10">
        <v>15970.82</v>
      </c>
      <c r="U10">
        <v>0.67</v>
      </c>
      <c r="V10">
        <v>0.76</v>
      </c>
      <c r="W10">
        <v>0.31</v>
      </c>
      <c r="X10">
        <v>0.9</v>
      </c>
      <c r="Y10">
        <v>2</v>
      </c>
      <c r="Z10">
        <v>10</v>
      </c>
      <c r="AA10">
        <v>136.72383808344151</v>
      </c>
      <c r="AB10">
        <v>187.07158709571311</v>
      </c>
      <c r="AC10">
        <v>169.21773737997239</v>
      </c>
      <c r="AD10">
        <v>136723.83808344149</v>
      </c>
      <c r="AE10">
        <v>187071.58709571321</v>
      </c>
      <c r="AF10">
        <v>5.5127433211828504E-6</v>
      </c>
      <c r="AG10">
        <v>6</v>
      </c>
      <c r="AH10">
        <v>169217.73737997239</v>
      </c>
    </row>
    <row r="11" spans="1:34" x14ac:dyDescent="0.25">
      <c r="A11">
        <v>9</v>
      </c>
      <c r="B11">
        <v>75</v>
      </c>
      <c r="C11" t="s">
        <v>34</v>
      </c>
      <c r="D11">
        <v>3.6379999999999999</v>
      </c>
      <c r="E11">
        <v>27.49</v>
      </c>
      <c r="F11">
        <v>24.66</v>
      </c>
      <c r="G11">
        <v>82.2</v>
      </c>
      <c r="H11">
        <v>1.0900000000000001</v>
      </c>
      <c r="I11">
        <v>18</v>
      </c>
      <c r="J11">
        <v>163.13</v>
      </c>
      <c r="K11">
        <v>49.1</v>
      </c>
      <c r="L11">
        <v>10</v>
      </c>
      <c r="M11">
        <v>5</v>
      </c>
      <c r="N11">
        <v>29.04</v>
      </c>
      <c r="O11">
        <v>20353.939999999999</v>
      </c>
      <c r="P11">
        <v>224.19</v>
      </c>
      <c r="Q11">
        <v>1206.76</v>
      </c>
      <c r="R11">
        <v>195.35</v>
      </c>
      <c r="S11">
        <v>133.29</v>
      </c>
      <c r="T11">
        <v>14295.13</v>
      </c>
      <c r="U11">
        <v>0.68</v>
      </c>
      <c r="V11">
        <v>0.76</v>
      </c>
      <c r="W11">
        <v>0.32</v>
      </c>
      <c r="X11">
        <v>0.82</v>
      </c>
      <c r="Y11">
        <v>2</v>
      </c>
      <c r="Z11">
        <v>10</v>
      </c>
      <c r="AA11">
        <v>134.64046601789471</v>
      </c>
      <c r="AB11">
        <v>184.22102552374469</v>
      </c>
      <c r="AC11">
        <v>166.6392294036435</v>
      </c>
      <c r="AD11">
        <v>134640.46601789471</v>
      </c>
      <c r="AE11">
        <v>184221.0255237447</v>
      </c>
      <c r="AF11">
        <v>5.5424513479240584E-6</v>
      </c>
      <c r="AG11">
        <v>6</v>
      </c>
      <c r="AH11">
        <v>166639.22940364349</v>
      </c>
    </row>
    <row r="12" spans="1:34" x14ac:dyDescent="0.25">
      <c r="A12">
        <v>10</v>
      </c>
      <c r="B12">
        <v>75</v>
      </c>
      <c r="C12" t="s">
        <v>34</v>
      </c>
      <c r="D12">
        <v>3.6372</v>
      </c>
      <c r="E12">
        <v>27.49</v>
      </c>
      <c r="F12">
        <v>24.67</v>
      </c>
      <c r="G12">
        <v>82.22</v>
      </c>
      <c r="H12">
        <v>1.18</v>
      </c>
      <c r="I12">
        <v>18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225.47</v>
      </c>
      <c r="Q12">
        <v>1206.71</v>
      </c>
      <c r="R12">
        <v>195.11</v>
      </c>
      <c r="S12">
        <v>133.29</v>
      </c>
      <c r="T12">
        <v>14178.94</v>
      </c>
      <c r="U12">
        <v>0.68</v>
      </c>
      <c r="V12">
        <v>0.76</v>
      </c>
      <c r="W12">
        <v>0.33</v>
      </c>
      <c r="X12">
        <v>0.82</v>
      </c>
      <c r="Y12">
        <v>2</v>
      </c>
      <c r="Z12">
        <v>10</v>
      </c>
      <c r="AA12">
        <v>134.97674135587519</v>
      </c>
      <c r="AB12">
        <v>184.6811322765902</v>
      </c>
      <c r="AC12">
        <v>167.0554242137614</v>
      </c>
      <c r="AD12">
        <v>134976.74135587519</v>
      </c>
      <c r="AE12">
        <v>184681.13227659019</v>
      </c>
      <c r="AF12">
        <v>5.5412325570833936E-6</v>
      </c>
      <c r="AG12">
        <v>6</v>
      </c>
      <c r="AH12">
        <v>167055.42421376141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1.4641999999999999</v>
      </c>
      <c r="E2">
        <v>68.3</v>
      </c>
      <c r="F2">
        <v>48.03</v>
      </c>
      <c r="G2">
        <v>6.03</v>
      </c>
      <c r="H2">
        <v>0.1</v>
      </c>
      <c r="I2">
        <v>478</v>
      </c>
      <c r="J2">
        <v>185.69</v>
      </c>
      <c r="K2">
        <v>53.44</v>
      </c>
      <c r="L2">
        <v>1</v>
      </c>
      <c r="M2">
        <v>476</v>
      </c>
      <c r="N2">
        <v>36.26</v>
      </c>
      <c r="O2">
        <v>23136.14</v>
      </c>
      <c r="P2">
        <v>646.64</v>
      </c>
      <c r="Q2">
        <v>1208.1600000000001</v>
      </c>
      <c r="R2">
        <v>991.93</v>
      </c>
      <c r="S2">
        <v>133.29</v>
      </c>
      <c r="T2">
        <v>410284.77</v>
      </c>
      <c r="U2">
        <v>0.13</v>
      </c>
      <c r="V2">
        <v>0.39</v>
      </c>
      <c r="W2">
        <v>1.03</v>
      </c>
      <c r="X2">
        <v>24.17</v>
      </c>
      <c r="Y2">
        <v>2</v>
      </c>
      <c r="Z2">
        <v>10</v>
      </c>
      <c r="AA2">
        <v>669.63482815364364</v>
      </c>
      <c r="AB2">
        <v>916.22391408345015</v>
      </c>
      <c r="AC2">
        <v>828.78078965166492</v>
      </c>
      <c r="AD2">
        <v>669634.82815364364</v>
      </c>
      <c r="AE2">
        <v>916223.9140834501</v>
      </c>
      <c r="AF2">
        <v>2.1531153662169821E-6</v>
      </c>
      <c r="AG2">
        <v>15</v>
      </c>
      <c r="AH2">
        <v>828780.78965166491</v>
      </c>
    </row>
    <row r="3" spans="1:34" x14ac:dyDescent="0.25">
      <c r="A3">
        <v>1</v>
      </c>
      <c r="B3">
        <v>95</v>
      </c>
      <c r="C3" t="s">
        <v>34</v>
      </c>
      <c r="D3">
        <v>2.5790000000000002</v>
      </c>
      <c r="E3">
        <v>38.78</v>
      </c>
      <c r="F3">
        <v>30.76</v>
      </c>
      <c r="G3">
        <v>12.39</v>
      </c>
      <c r="H3">
        <v>0.19</v>
      </c>
      <c r="I3">
        <v>149</v>
      </c>
      <c r="J3">
        <v>187.21</v>
      </c>
      <c r="K3">
        <v>53.44</v>
      </c>
      <c r="L3">
        <v>2</v>
      </c>
      <c r="M3">
        <v>147</v>
      </c>
      <c r="N3">
        <v>36.770000000000003</v>
      </c>
      <c r="O3">
        <v>23322.880000000001</v>
      </c>
      <c r="P3">
        <v>407.57</v>
      </c>
      <c r="Q3">
        <v>1206.93</v>
      </c>
      <c r="R3">
        <v>402.28</v>
      </c>
      <c r="S3">
        <v>133.29</v>
      </c>
      <c r="T3">
        <v>117105.46</v>
      </c>
      <c r="U3">
        <v>0.33</v>
      </c>
      <c r="V3">
        <v>0.61</v>
      </c>
      <c r="W3">
        <v>0.51</v>
      </c>
      <c r="X3">
        <v>6.91</v>
      </c>
      <c r="Y3">
        <v>2</v>
      </c>
      <c r="Z3">
        <v>10</v>
      </c>
      <c r="AA3">
        <v>272.92839423896902</v>
      </c>
      <c r="AB3">
        <v>373.43266974871869</v>
      </c>
      <c r="AC3">
        <v>337.79277986394391</v>
      </c>
      <c r="AD3">
        <v>272928.39423896902</v>
      </c>
      <c r="AE3">
        <v>373432.66974871868</v>
      </c>
      <c r="AF3">
        <v>3.7924358212495538E-6</v>
      </c>
      <c r="AG3">
        <v>9</v>
      </c>
      <c r="AH3">
        <v>337792.77986394393</v>
      </c>
    </row>
    <row r="4" spans="1:34" x14ac:dyDescent="0.25">
      <c r="A4">
        <v>2</v>
      </c>
      <c r="B4">
        <v>95</v>
      </c>
      <c r="C4" t="s">
        <v>34</v>
      </c>
      <c r="D4">
        <v>3.0026000000000002</v>
      </c>
      <c r="E4">
        <v>33.299999999999997</v>
      </c>
      <c r="F4">
        <v>27.56</v>
      </c>
      <c r="G4">
        <v>18.79</v>
      </c>
      <c r="H4">
        <v>0.28000000000000003</v>
      </c>
      <c r="I4">
        <v>88</v>
      </c>
      <c r="J4">
        <v>188.73</v>
      </c>
      <c r="K4">
        <v>53.44</v>
      </c>
      <c r="L4">
        <v>3</v>
      </c>
      <c r="M4">
        <v>86</v>
      </c>
      <c r="N4">
        <v>37.29</v>
      </c>
      <c r="O4">
        <v>23510.33</v>
      </c>
      <c r="P4">
        <v>359.44</v>
      </c>
      <c r="Q4">
        <v>1206.8399999999999</v>
      </c>
      <c r="R4">
        <v>294.33</v>
      </c>
      <c r="S4">
        <v>133.29</v>
      </c>
      <c r="T4">
        <v>63438.21</v>
      </c>
      <c r="U4">
        <v>0.45</v>
      </c>
      <c r="V4">
        <v>0.68</v>
      </c>
      <c r="W4">
        <v>0.38</v>
      </c>
      <c r="X4">
        <v>3.71</v>
      </c>
      <c r="Y4">
        <v>2</v>
      </c>
      <c r="Z4">
        <v>10</v>
      </c>
      <c r="AA4">
        <v>209.35258895210251</v>
      </c>
      <c r="AB4">
        <v>286.44544818851568</v>
      </c>
      <c r="AC4">
        <v>259.10749664219958</v>
      </c>
      <c r="AD4">
        <v>209352.58895210249</v>
      </c>
      <c r="AE4">
        <v>286445.44818851567</v>
      </c>
      <c r="AF4">
        <v>4.4153423020100461E-6</v>
      </c>
      <c r="AG4">
        <v>7</v>
      </c>
      <c r="AH4">
        <v>259107.49664219961</v>
      </c>
    </row>
    <row r="5" spans="1:34" x14ac:dyDescent="0.25">
      <c r="A5">
        <v>3</v>
      </c>
      <c r="B5">
        <v>95</v>
      </c>
      <c r="C5" t="s">
        <v>34</v>
      </c>
      <c r="D5">
        <v>3.1667999999999998</v>
      </c>
      <c r="E5">
        <v>31.58</v>
      </c>
      <c r="F5">
        <v>26.76</v>
      </c>
      <c r="G5">
        <v>25.49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61</v>
      </c>
      <c r="N5">
        <v>37.82</v>
      </c>
      <c r="O5">
        <v>23698.48</v>
      </c>
      <c r="P5">
        <v>344.06</v>
      </c>
      <c r="Q5">
        <v>1206.72</v>
      </c>
      <c r="R5">
        <v>267.19</v>
      </c>
      <c r="S5">
        <v>133.29</v>
      </c>
      <c r="T5">
        <v>49990.17</v>
      </c>
      <c r="U5">
        <v>0.5</v>
      </c>
      <c r="V5">
        <v>0.7</v>
      </c>
      <c r="W5">
        <v>0.37</v>
      </c>
      <c r="X5">
        <v>2.92</v>
      </c>
      <c r="Y5">
        <v>2</v>
      </c>
      <c r="Z5">
        <v>10</v>
      </c>
      <c r="AA5">
        <v>196.3072888881704</v>
      </c>
      <c r="AB5">
        <v>268.59629312303201</v>
      </c>
      <c r="AC5">
        <v>242.96183988471341</v>
      </c>
      <c r="AD5">
        <v>196307.28888817041</v>
      </c>
      <c r="AE5">
        <v>268596.29312303202</v>
      </c>
      <c r="AF5">
        <v>4.6567994411528056E-6</v>
      </c>
      <c r="AG5">
        <v>7</v>
      </c>
      <c r="AH5">
        <v>242961.83988471341</v>
      </c>
    </row>
    <row r="6" spans="1:34" x14ac:dyDescent="0.25">
      <c r="A6">
        <v>4</v>
      </c>
      <c r="B6">
        <v>95</v>
      </c>
      <c r="C6" t="s">
        <v>34</v>
      </c>
      <c r="D6">
        <v>3.3041</v>
      </c>
      <c r="E6">
        <v>30.27</v>
      </c>
      <c r="F6">
        <v>25.97</v>
      </c>
      <c r="G6">
        <v>31.8</v>
      </c>
      <c r="H6">
        <v>0.46</v>
      </c>
      <c r="I6">
        <v>49</v>
      </c>
      <c r="J6">
        <v>191.78</v>
      </c>
      <c r="K6">
        <v>53.44</v>
      </c>
      <c r="L6">
        <v>5</v>
      </c>
      <c r="M6">
        <v>47</v>
      </c>
      <c r="N6">
        <v>38.35</v>
      </c>
      <c r="O6">
        <v>23887.360000000001</v>
      </c>
      <c r="P6">
        <v>328.5</v>
      </c>
      <c r="Q6">
        <v>1206.8399999999999</v>
      </c>
      <c r="R6">
        <v>240.01</v>
      </c>
      <c r="S6">
        <v>133.29</v>
      </c>
      <c r="T6">
        <v>36474.639999999999</v>
      </c>
      <c r="U6">
        <v>0.56000000000000005</v>
      </c>
      <c r="V6">
        <v>0.72</v>
      </c>
      <c r="W6">
        <v>0.35</v>
      </c>
      <c r="X6">
        <v>2.13</v>
      </c>
      <c r="Y6">
        <v>2</v>
      </c>
      <c r="Z6">
        <v>10</v>
      </c>
      <c r="AA6">
        <v>185.51148799989221</v>
      </c>
      <c r="AB6">
        <v>253.82500207057589</v>
      </c>
      <c r="AC6">
        <v>229.60030011866189</v>
      </c>
      <c r="AD6">
        <v>185511.48799989221</v>
      </c>
      <c r="AE6">
        <v>253825.00207057589</v>
      </c>
      <c r="AF6">
        <v>4.8586999600584144E-6</v>
      </c>
      <c r="AG6">
        <v>7</v>
      </c>
      <c r="AH6">
        <v>229600.30011866189</v>
      </c>
    </row>
    <row r="7" spans="1:34" x14ac:dyDescent="0.25">
      <c r="A7">
        <v>5</v>
      </c>
      <c r="B7">
        <v>95</v>
      </c>
      <c r="C7" t="s">
        <v>34</v>
      </c>
      <c r="D7">
        <v>3.3603999999999998</v>
      </c>
      <c r="E7">
        <v>29.76</v>
      </c>
      <c r="F7">
        <v>25.8</v>
      </c>
      <c r="G7">
        <v>38.700000000000003</v>
      </c>
      <c r="H7">
        <v>0.55000000000000004</v>
      </c>
      <c r="I7">
        <v>40</v>
      </c>
      <c r="J7">
        <v>193.32</v>
      </c>
      <c r="K7">
        <v>53.44</v>
      </c>
      <c r="L7">
        <v>6</v>
      </c>
      <c r="M7">
        <v>38</v>
      </c>
      <c r="N7">
        <v>38.89</v>
      </c>
      <c r="O7">
        <v>24076.95</v>
      </c>
      <c r="P7">
        <v>321.87</v>
      </c>
      <c r="Q7">
        <v>1206.7</v>
      </c>
      <c r="R7">
        <v>234.56</v>
      </c>
      <c r="S7">
        <v>133.29</v>
      </c>
      <c r="T7">
        <v>33792.1</v>
      </c>
      <c r="U7">
        <v>0.56999999999999995</v>
      </c>
      <c r="V7">
        <v>0.73</v>
      </c>
      <c r="W7">
        <v>0.34</v>
      </c>
      <c r="X7">
        <v>1.96</v>
      </c>
      <c r="Y7">
        <v>2</v>
      </c>
      <c r="Z7">
        <v>10</v>
      </c>
      <c r="AA7">
        <v>181.48956974956411</v>
      </c>
      <c r="AB7">
        <v>248.3220360859693</v>
      </c>
      <c r="AC7">
        <v>224.6225294841631</v>
      </c>
      <c r="AD7">
        <v>181489.56974956411</v>
      </c>
      <c r="AE7">
        <v>248322.0360859693</v>
      </c>
      <c r="AF7">
        <v>4.9414894663540129E-6</v>
      </c>
      <c r="AG7">
        <v>7</v>
      </c>
      <c r="AH7">
        <v>224622.5294841631</v>
      </c>
    </row>
    <row r="8" spans="1:34" x14ac:dyDescent="0.25">
      <c r="A8">
        <v>6</v>
      </c>
      <c r="B8">
        <v>95</v>
      </c>
      <c r="C8" t="s">
        <v>34</v>
      </c>
      <c r="D8">
        <v>3.45</v>
      </c>
      <c r="E8">
        <v>28.99</v>
      </c>
      <c r="F8">
        <v>25.29</v>
      </c>
      <c r="G8">
        <v>45.98</v>
      </c>
      <c r="H8">
        <v>0.64</v>
      </c>
      <c r="I8">
        <v>33</v>
      </c>
      <c r="J8">
        <v>194.86</v>
      </c>
      <c r="K8">
        <v>53.44</v>
      </c>
      <c r="L8">
        <v>7</v>
      </c>
      <c r="M8">
        <v>31</v>
      </c>
      <c r="N8">
        <v>39.43</v>
      </c>
      <c r="O8">
        <v>24267.279999999999</v>
      </c>
      <c r="P8">
        <v>309.64999999999998</v>
      </c>
      <c r="Q8">
        <v>1206.73</v>
      </c>
      <c r="R8">
        <v>216.95</v>
      </c>
      <c r="S8">
        <v>133.29</v>
      </c>
      <c r="T8">
        <v>25023.66</v>
      </c>
      <c r="U8">
        <v>0.61</v>
      </c>
      <c r="V8">
        <v>0.74</v>
      </c>
      <c r="W8">
        <v>0.33</v>
      </c>
      <c r="X8">
        <v>1.44</v>
      </c>
      <c r="Y8">
        <v>2</v>
      </c>
      <c r="Z8">
        <v>10</v>
      </c>
      <c r="AA8">
        <v>174.61332085967641</v>
      </c>
      <c r="AB8">
        <v>238.91364899613859</v>
      </c>
      <c r="AC8">
        <v>216.11206565342869</v>
      </c>
      <c r="AD8">
        <v>174613.3208596764</v>
      </c>
      <c r="AE8">
        <v>238913.6489961386</v>
      </c>
      <c r="AF8">
        <v>5.0732468333892827E-6</v>
      </c>
      <c r="AG8">
        <v>7</v>
      </c>
      <c r="AH8">
        <v>216112.0656534287</v>
      </c>
    </row>
    <row r="9" spans="1:34" x14ac:dyDescent="0.25">
      <c r="A9">
        <v>7</v>
      </c>
      <c r="B9">
        <v>95</v>
      </c>
      <c r="C9" t="s">
        <v>34</v>
      </c>
      <c r="D9">
        <v>3.4752000000000001</v>
      </c>
      <c r="E9">
        <v>28.78</v>
      </c>
      <c r="F9">
        <v>25.23</v>
      </c>
      <c r="G9">
        <v>52.19</v>
      </c>
      <c r="H9">
        <v>0.72</v>
      </c>
      <c r="I9">
        <v>29</v>
      </c>
      <c r="J9">
        <v>196.41</v>
      </c>
      <c r="K9">
        <v>53.44</v>
      </c>
      <c r="L9">
        <v>8</v>
      </c>
      <c r="M9">
        <v>27</v>
      </c>
      <c r="N9">
        <v>39.979999999999997</v>
      </c>
      <c r="O9">
        <v>24458.36</v>
      </c>
      <c r="P9">
        <v>303.56</v>
      </c>
      <c r="Q9">
        <v>1206.73</v>
      </c>
      <c r="R9">
        <v>215.07</v>
      </c>
      <c r="S9">
        <v>133.29</v>
      </c>
      <c r="T9">
        <v>24103.88</v>
      </c>
      <c r="U9">
        <v>0.62</v>
      </c>
      <c r="V9">
        <v>0.74</v>
      </c>
      <c r="W9">
        <v>0.32</v>
      </c>
      <c r="X9">
        <v>1.38</v>
      </c>
      <c r="Y9">
        <v>2</v>
      </c>
      <c r="Z9">
        <v>10</v>
      </c>
      <c r="AA9">
        <v>163.52380843702349</v>
      </c>
      <c r="AB9">
        <v>223.7404888647128</v>
      </c>
      <c r="AC9">
        <v>202.38701062927731</v>
      </c>
      <c r="AD9">
        <v>163523.80843702349</v>
      </c>
      <c r="AE9">
        <v>223740.4888647128</v>
      </c>
      <c r="AF9">
        <v>5.1103035928679516E-6</v>
      </c>
      <c r="AG9">
        <v>6</v>
      </c>
      <c r="AH9">
        <v>202387.0106292773</v>
      </c>
    </row>
    <row r="10" spans="1:34" x14ac:dyDescent="0.25">
      <c r="A10">
        <v>8</v>
      </c>
      <c r="B10">
        <v>95</v>
      </c>
      <c r="C10" t="s">
        <v>34</v>
      </c>
      <c r="D10">
        <v>3.5283000000000002</v>
      </c>
      <c r="E10">
        <v>28.34</v>
      </c>
      <c r="F10">
        <v>24.94</v>
      </c>
      <c r="G10">
        <v>59.86</v>
      </c>
      <c r="H10">
        <v>0.81</v>
      </c>
      <c r="I10">
        <v>25</v>
      </c>
      <c r="J10">
        <v>197.97</v>
      </c>
      <c r="K10">
        <v>53.44</v>
      </c>
      <c r="L10">
        <v>9</v>
      </c>
      <c r="M10">
        <v>23</v>
      </c>
      <c r="N10">
        <v>40.53</v>
      </c>
      <c r="O10">
        <v>24650.18</v>
      </c>
      <c r="P10">
        <v>294.36</v>
      </c>
      <c r="Q10">
        <v>1206.68</v>
      </c>
      <c r="R10">
        <v>205.14</v>
      </c>
      <c r="S10">
        <v>133.29</v>
      </c>
      <c r="T10">
        <v>19158.16</v>
      </c>
      <c r="U10">
        <v>0.65</v>
      </c>
      <c r="V10">
        <v>0.75</v>
      </c>
      <c r="W10">
        <v>0.32</v>
      </c>
      <c r="X10">
        <v>1.1000000000000001</v>
      </c>
      <c r="Y10">
        <v>2</v>
      </c>
      <c r="Z10">
        <v>10</v>
      </c>
      <c r="AA10">
        <v>159.2121394227247</v>
      </c>
      <c r="AB10">
        <v>217.84107310194011</v>
      </c>
      <c r="AC10">
        <v>197.0506268270197</v>
      </c>
      <c r="AD10">
        <v>159212.13942272469</v>
      </c>
      <c r="AE10">
        <v>217841.0731019401</v>
      </c>
      <c r="AF10">
        <v>5.1883874789122916E-6</v>
      </c>
      <c r="AG10">
        <v>6</v>
      </c>
      <c r="AH10">
        <v>197050.6268270197</v>
      </c>
    </row>
    <row r="11" spans="1:34" x14ac:dyDescent="0.25">
      <c r="A11">
        <v>9</v>
      </c>
      <c r="B11">
        <v>95</v>
      </c>
      <c r="C11" t="s">
        <v>34</v>
      </c>
      <c r="D11">
        <v>3.5436000000000001</v>
      </c>
      <c r="E11">
        <v>28.22</v>
      </c>
      <c r="F11">
        <v>24.93</v>
      </c>
      <c r="G11">
        <v>68</v>
      </c>
      <c r="H11">
        <v>0.89</v>
      </c>
      <c r="I11">
        <v>22</v>
      </c>
      <c r="J11">
        <v>199.53</v>
      </c>
      <c r="K11">
        <v>53.44</v>
      </c>
      <c r="L11">
        <v>10</v>
      </c>
      <c r="M11">
        <v>20</v>
      </c>
      <c r="N11">
        <v>41.1</v>
      </c>
      <c r="O11">
        <v>24842.77</v>
      </c>
      <c r="P11">
        <v>288.58</v>
      </c>
      <c r="Q11">
        <v>1206.68</v>
      </c>
      <c r="R11">
        <v>205.26</v>
      </c>
      <c r="S11">
        <v>133.29</v>
      </c>
      <c r="T11">
        <v>19229.8</v>
      </c>
      <c r="U11">
        <v>0.65</v>
      </c>
      <c r="V11">
        <v>0.75</v>
      </c>
      <c r="W11">
        <v>0.31</v>
      </c>
      <c r="X11">
        <v>1.0900000000000001</v>
      </c>
      <c r="Y11">
        <v>2</v>
      </c>
      <c r="Z11">
        <v>10</v>
      </c>
      <c r="AA11">
        <v>157.32211628178001</v>
      </c>
      <c r="AB11">
        <v>215.2550600585646</v>
      </c>
      <c r="AC11">
        <v>194.71141923901101</v>
      </c>
      <c r="AD11">
        <v>157322.11628177989</v>
      </c>
      <c r="AE11">
        <v>215255.06005856459</v>
      </c>
      <c r="AF11">
        <v>5.2108862257386261E-6</v>
      </c>
      <c r="AG11">
        <v>6</v>
      </c>
      <c r="AH11">
        <v>194711.41923901101</v>
      </c>
    </row>
    <row r="12" spans="1:34" x14ac:dyDescent="0.25">
      <c r="A12">
        <v>10</v>
      </c>
      <c r="B12">
        <v>95</v>
      </c>
      <c r="C12" t="s">
        <v>34</v>
      </c>
      <c r="D12">
        <v>3.5813999999999999</v>
      </c>
      <c r="E12">
        <v>27.92</v>
      </c>
      <c r="F12">
        <v>24.71</v>
      </c>
      <c r="G12">
        <v>74.13</v>
      </c>
      <c r="H12">
        <v>0.97</v>
      </c>
      <c r="I12">
        <v>20</v>
      </c>
      <c r="J12">
        <v>201.1</v>
      </c>
      <c r="K12">
        <v>53.44</v>
      </c>
      <c r="L12">
        <v>11</v>
      </c>
      <c r="M12">
        <v>18</v>
      </c>
      <c r="N12">
        <v>41.66</v>
      </c>
      <c r="O12">
        <v>25036.12</v>
      </c>
      <c r="P12">
        <v>277.8</v>
      </c>
      <c r="Q12">
        <v>1206.69</v>
      </c>
      <c r="R12">
        <v>197.37</v>
      </c>
      <c r="S12">
        <v>133.29</v>
      </c>
      <c r="T12">
        <v>15295.1</v>
      </c>
      <c r="U12">
        <v>0.68</v>
      </c>
      <c r="V12">
        <v>0.76</v>
      </c>
      <c r="W12">
        <v>0.31</v>
      </c>
      <c r="X12">
        <v>0.86</v>
      </c>
      <c r="Y12">
        <v>2</v>
      </c>
      <c r="Z12">
        <v>10</v>
      </c>
      <c r="AA12">
        <v>153.3174170079152</v>
      </c>
      <c r="AB12">
        <v>209.7756538372027</v>
      </c>
      <c r="AC12">
        <v>189.75495985701929</v>
      </c>
      <c r="AD12">
        <v>153317.41700791521</v>
      </c>
      <c r="AE12">
        <v>209775.6538372027</v>
      </c>
      <c r="AF12">
        <v>5.2664713649566307E-6</v>
      </c>
      <c r="AG12">
        <v>6</v>
      </c>
      <c r="AH12">
        <v>189754.9598570193</v>
      </c>
    </row>
    <row r="13" spans="1:34" x14ac:dyDescent="0.25">
      <c r="A13">
        <v>11</v>
      </c>
      <c r="B13">
        <v>95</v>
      </c>
      <c r="C13" t="s">
        <v>34</v>
      </c>
      <c r="D13">
        <v>3.5918999999999999</v>
      </c>
      <c r="E13">
        <v>27.84</v>
      </c>
      <c r="F13">
        <v>24.7</v>
      </c>
      <c r="G13">
        <v>82.34</v>
      </c>
      <c r="H13">
        <v>1.05</v>
      </c>
      <c r="I13">
        <v>18</v>
      </c>
      <c r="J13">
        <v>202.67</v>
      </c>
      <c r="K13">
        <v>53.44</v>
      </c>
      <c r="L13">
        <v>12</v>
      </c>
      <c r="M13">
        <v>16</v>
      </c>
      <c r="N13">
        <v>42.24</v>
      </c>
      <c r="O13">
        <v>25230.25</v>
      </c>
      <c r="P13">
        <v>273.33999999999997</v>
      </c>
      <c r="Q13">
        <v>1206.6300000000001</v>
      </c>
      <c r="R13">
        <v>197.36</v>
      </c>
      <c r="S13">
        <v>133.29</v>
      </c>
      <c r="T13">
        <v>15302.25</v>
      </c>
      <c r="U13">
        <v>0.68</v>
      </c>
      <c r="V13">
        <v>0.76</v>
      </c>
      <c r="W13">
        <v>0.3</v>
      </c>
      <c r="X13">
        <v>0.86</v>
      </c>
      <c r="Y13">
        <v>2</v>
      </c>
      <c r="Z13">
        <v>10</v>
      </c>
      <c r="AA13">
        <v>151.93133602799281</v>
      </c>
      <c r="AB13">
        <v>207.87915669089679</v>
      </c>
      <c r="AC13">
        <v>188.03946173660569</v>
      </c>
      <c r="AD13">
        <v>151931.3360279928</v>
      </c>
      <c r="AE13">
        <v>207879.15669089681</v>
      </c>
      <c r="AF13">
        <v>5.2819116814060758E-6</v>
      </c>
      <c r="AG13">
        <v>6</v>
      </c>
      <c r="AH13">
        <v>188039.46173660571</v>
      </c>
    </row>
    <row r="14" spans="1:34" x14ac:dyDescent="0.25">
      <c r="A14">
        <v>12</v>
      </c>
      <c r="B14">
        <v>95</v>
      </c>
      <c r="C14" t="s">
        <v>34</v>
      </c>
      <c r="D14">
        <v>3.6251000000000002</v>
      </c>
      <c r="E14">
        <v>27.59</v>
      </c>
      <c r="F14">
        <v>24.52</v>
      </c>
      <c r="G14">
        <v>91.96</v>
      </c>
      <c r="H14">
        <v>1.1299999999999999</v>
      </c>
      <c r="I14">
        <v>16</v>
      </c>
      <c r="J14">
        <v>204.25</v>
      </c>
      <c r="K14">
        <v>53.44</v>
      </c>
      <c r="L14">
        <v>13</v>
      </c>
      <c r="M14">
        <v>14</v>
      </c>
      <c r="N14">
        <v>42.82</v>
      </c>
      <c r="O14">
        <v>25425.3</v>
      </c>
      <c r="P14">
        <v>264.06</v>
      </c>
      <c r="Q14">
        <v>1206.6300000000001</v>
      </c>
      <c r="R14">
        <v>190.95</v>
      </c>
      <c r="S14">
        <v>133.29</v>
      </c>
      <c r="T14">
        <v>12106.29</v>
      </c>
      <c r="U14">
        <v>0.7</v>
      </c>
      <c r="V14">
        <v>0.76</v>
      </c>
      <c r="W14">
        <v>0.3</v>
      </c>
      <c r="X14">
        <v>0.68</v>
      </c>
      <c r="Y14">
        <v>2</v>
      </c>
      <c r="Z14">
        <v>10</v>
      </c>
      <c r="AA14">
        <v>148.56803343820789</v>
      </c>
      <c r="AB14">
        <v>203.27733770911721</v>
      </c>
      <c r="AC14">
        <v>183.8768338997522</v>
      </c>
      <c r="AD14">
        <v>148568.0334382079</v>
      </c>
      <c r="AE14">
        <v>203277.33770911719</v>
      </c>
      <c r="AF14">
        <v>5.3307324915128953E-6</v>
      </c>
      <c r="AG14">
        <v>6</v>
      </c>
      <c r="AH14">
        <v>183876.83389975221</v>
      </c>
    </row>
    <row r="15" spans="1:34" x14ac:dyDescent="0.25">
      <c r="A15">
        <v>13</v>
      </c>
      <c r="B15">
        <v>95</v>
      </c>
      <c r="C15" t="s">
        <v>34</v>
      </c>
      <c r="D15">
        <v>3.6282999999999999</v>
      </c>
      <c r="E15">
        <v>27.56</v>
      </c>
      <c r="F15">
        <v>24.53</v>
      </c>
      <c r="G15">
        <v>98.14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9</v>
      </c>
      <c r="N15">
        <v>43.4</v>
      </c>
      <c r="O15">
        <v>25621.03</v>
      </c>
      <c r="P15">
        <v>258.27</v>
      </c>
      <c r="Q15">
        <v>1206.5999999999999</v>
      </c>
      <c r="R15">
        <v>191.37</v>
      </c>
      <c r="S15">
        <v>133.29</v>
      </c>
      <c r="T15">
        <v>12320.63</v>
      </c>
      <c r="U15">
        <v>0.7</v>
      </c>
      <c r="V15">
        <v>0.76</v>
      </c>
      <c r="W15">
        <v>0.3</v>
      </c>
      <c r="X15">
        <v>0.69</v>
      </c>
      <c r="Y15">
        <v>2</v>
      </c>
      <c r="Z15">
        <v>10</v>
      </c>
      <c r="AA15">
        <v>147.10759035025021</v>
      </c>
      <c r="AB15">
        <v>201.27909504597261</v>
      </c>
      <c r="AC15">
        <v>182.06930071182629</v>
      </c>
      <c r="AD15">
        <v>147107.59035025019</v>
      </c>
      <c r="AE15">
        <v>201279.09504597259</v>
      </c>
      <c r="AF15">
        <v>5.3354381117641546E-6</v>
      </c>
      <c r="AG15">
        <v>6</v>
      </c>
      <c r="AH15">
        <v>182069.3007118263</v>
      </c>
    </row>
    <row r="16" spans="1:34" x14ac:dyDescent="0.25">
      <c r="A16">
        <v>14</v>
      </c>
      <c r="B16">
        <v>95</v>
      </c>
      <c r="C16" t="s">
        <v>34</v>
      </c>
      <c r="D16">
        <v>3.6402000000000001</v>
      </c>
      <c r="E16">
        <v>27.47</v>
      </c>
      <c r="F16">
        <v>24.48</v>
      </c>
      <c r="G16">
        <v>104.92</v>
      </c>
      <c r="H16">
        <v>1.28</v>
      </c>
      <c r="I16">
        <v>14</v>
      </c>
      <c r="J16">
        <v>207.43</v>
      </c>
      <c r="K16">
        <v>53.44</v>
      </c>
      <c r="L16">
        <v>15</v>
      </c>
      <c r="M16">
        <v>2</v>
      </c>
      <c r="N16">
        <v>44</v>
      </c>
      <c r="O16">
        <v>25817.56</v>
      </c>
      <c r="P16">
        <v>256.49</v>
      </c>
      <c r="Q16">
        <v>1206.6099999999999</v>
      </c>
      <c r="R16">
        <v>189.27</v>
      </c>
      <c r="S16">
        <v>133.29</v>
      </c>
      <c r="T16">
        <v>11277.91</v>
      </c>
      <c r="U16">
        <v>0.7</v>
      </c>
      <c r="V16">
        <v>0.76</v>
      </c>
      <c r="W16">
        <v>0.31</v>
      </c>
      <c r="X16">
        <v>0.64</v>
      </c>
      <c r="Y16">
        <v>2</v>
      </c>
      <c r="Z16">
        <v>10</v>
      </c>
      <c r="AA16">
        <v>146.3113746296049</v>
      </c>
      <c r="AB16">
        <v>200.18967757042779</v>
      </c>
      <c r="AC16">
        <v>181.08385571114019</v>
      </c>
      <c r="AD16">
        <v>146311.37462960489</v>
      </c>
      <c r="AE16">
        <v>200189.6775704278</v>
      </c>
      <c r="AF16">
        <v>5.3529371370735262E-6</v>
      </c>
      <c r="AG16">
        <v>6</v>
      </c>
      <c r="AH16">
        <v>181083.85571114009</v>
      </c>
    </row>
    <row r="17" spans="1:34" x14ac:dyDescent="0.25">
      <c r="A17">
        <v>15</v>
      </c>
      <c r="B17">
        <v>95</v>
      </c>
      <c r="C17" t="s">
        <v>34</v>
      </c>
      <c r="D17">
        <v>3.6413000000000002</v>
      </c>
      <c r="E17">
        <v>27.46</v>
      </c>
      <c r="F17">
        <v>24.47</v>
      </c>
      <c r="G17">
        <v>104.88</v>
      </c>
      <c r="H17">
        <v>1.36</v>
      </c>
      <c r="I17">
        <v>14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258.27999999999997</v>
      </c>
      <c r="Q17">
        <v>1206.6500000000001</v>
      </c>
      <c r="R17">
        <v>188.83</v>
      </c>
      <c r="S17">
        <v>133.29</v>
      </c>
      <c r="T17">
        <v>11058.82</v>
      </c>
      <c r="U17">
        <v>0.71</v>
      </c>
      <c r="V17">
        <v>0.76</v>
      </c>
      <c r="W17">
        <v>0.31</v>
      </c>
      <c r="X17">
        <v>0.63</v>
      </c>
      <c r="Y17">
        <v>2</v>
      </c>
      <c r="Z17">
        <v>10</v>
      </c>
      <c r="AA17">
        <v>146.69849245757231</v>
      </c>
      <c r="AB17">
        <v>200.7193492610858</v>
      </c>
      <c r="AC17">
        <v>181.56297627904081</v>
      </c>
      <c r="AD17">
        <v>146698.49245757231</v>
      </c>
      <c r="AE17">
        <v>200719.34926108579</v>
      </c>
      <c r="AF17">
        <v>5.3545546940348966E-6</v>
      </c>
      <c r="AG17">
        <v>6</v>
      </c>
      <c r="AH17">
        <v>181562.9762790408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1.3715999999999999</v>
      </c>
      <c r="E2">
        <v>72.91</v>
      </c>
      <c r="F2">
        <v>50.28</v>
      </c>
      <c r="G2">
        <v>5.84</v>
      </c>
      <c r="H2">
        <v>0.09</v>
      </c>
      <c r="I2">
        <v>517</v>
      </c>
      <c r="J2">
        <v>194.77</v>
      </c>
      <c r="K2">
        <v>54.38</v>
      </c>
      <c r="L2">
        <v>1</v>
      </c>
      <c r="M2">
        <v>515</v>
      </c>
      <c r="N2">
        <v>39.4</v>
      </c>
      <c r="O2">
        <v>24256.19</v>
      </c>
      <c r="P2">
        <v>698.5</v>
      </c>
      <c r="Q2">
        <v>1208.43</v>
      </c>
      <c r="R2">
        <v>1068.47</v>
      </c>
      <c r="S2">
        <v>133.29</v>
      </c>
      <c r="T2">
        <v>448362.04</v>
      </c>
      <c r="U2">
        <v>0.12</v>
      </c>
      <c r="V2">
        <v>0.37</v>
      </c>
      <c r="W2">
        <v>1.1000000000000001</v>
      </c>
      <c r="X2">
        <v>26.41</v>
      </c>
      <c r="Y2">
        <v>2</v>
      </c>
      <c r="Z2">
        <v>10</v>
      </c>
      <c r="AA2">
        <v>759.65020084646733</v>
      </c>
      <c r="AB2">
        <v>1039.3869181997411</v>
      </c>
      <c r="AC2">
        <v>940.18928951545922</v>
      </c>
      <c r="AD2">
        <v>759650.20084646728</v>
      </c>
      <c r="AE2">
        <v>1039386.918199741</v>
      </c>
      <c r="AF2">
        <v>2.000950807663981E-6</v>
      </c>
      <c r="AG2">
        <v>16</v>
      </c>
      <c r="AH2">
        <v>940189.28951545921</v>
      </c>
    </row>
    <row r="3" spans="1:34" x14ac:dyDescent="0.25">
      <c r="A3">
        <v>1</v>
      </c>
      <c r="B3">
        <v>100</v>
      </c>
      <c r="C3" t="s">
        <v>34</v>
      </c>
      <c r="D3">
        <v>2.5293000000000001</v>
      </c>
      <c r="E3">
        <v>39.54</v>
      </c>
      <c r="F3">
        <v>30.99</v>
      </c>
      <c r="G3">
        <v>12</v>
      </c>
      <c r="H3">
        <v>0.18</v>
      </c>
      <c r="I3">
        <v>155</v>
      </c>
      <c r="J3">
        <v>196.32</v>
      </c>
      <c r="K3">
        <v>54.38</v>
      </c>
      <c r="L3">
        <v>2</v>
      </c>
      <c r="M3">
        <v>153</v>
      </c>
      <c r="N3">
        <v>39.950000000000003</v>
      </c>
      <c r="O3">
        <v>24447.22</v>
      </c>
      <c r="P3">
        <v>424.08</v>
      </c>
      <c r="Q3">
        <v>1207.1199999999999</v>
      </c>
      <c r="R3">
        <v>410.12</v>
      </c>
      <c r="S3">
        <v>133.29</v>
      </c>
      <c r="T3">
        <v>120995.78</v>
      </c>
      <c r="U3">
        <v>0.33</v>
      </c>
      <c r="V3">
        <v>0.6</v>
      </c>
      <c r="W3">
        <v>0.52</v>
      </c>
      <c r="X3">
        <v>7.14</v>
      </c>
      <c r="Y3">
        <v>2</v>
      </c>
      <c r="Z3">
        <v>10</v>
      </c>
      <c r="AA3">
        <v>284.50129729251722</v>
      </c>
      <c r="AB3">
        <v>389.26722626703241</v>
      </c>
      <c r="AC3">
        <v>352.11610853208953</v>
      </c>
      <c r="AD3">
        <v>284501.29729251709</v>
      </c>
      <c r="AE3">
        <v>389267.22626703238</v>
      </c>
      <c r="AF3">
        <v>3.6898548248939239E-6</v>
      </c>
      <c r="AG3">
        <v>9</v>
      </c>
      <c r="AH3">
        <v>352116.10853208939</v>
      </c>
    </row>
    <row r="4" spans="1:34" x14ac:dyDescent="0.25">
      <c r="A4">
        <v>2</v>
      </c>
      <c r="B4">
        <v>100</v>
      </c>
      <c r="C4" t="s">
        <v>34</v>
      </c>
      <c r="D4">
        <v>2.9921000000000002</v>
      </c>
      <c r="E4">
        <v>33.42</v>
      </c>
      <c r="F4">
        <v>27.4</v>
      </c>
      <c r="G4">
        <v>18.27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88</v>
      </c>
      <c r="N4">
        <v>40.5</v>
      </c>
      <c r="O4">
        <v>24639</v>
      </c>
      <c r="P4">
        <v>369.6</v>
      </c>
      <c r="Q4">
        <v>1207.03</v>
      </c>
      <c r="R4">
        <v>288.20999999999998</v>
      </c>
      <c r="S4">
        <v>133.29</v>
      </c>
      <c r="T4">
        <v>60366.080000000002</v>
      </c>
      <c r="U4">
        <v>0.46</v>
      </c>
      <c r="V4">
        <v>0.68</v>
      </c>
      <c r="W4">
        <v>0.4</v>
      </c>
      <c r="X4">
        <v>3.55</v>
      </c>
      <c r="Y4">
        <v>2</v>
      </c>
      <c r="Z4">
        <v>10</v>
      </c>
      <c r="AA4">
        <v>213.831587739376</v>
      </c>
      <c r="AB4">
        <v>292.57381192874089</v>
      </c>
      <c r="AC4">
        <v>264.65097794827221</v>
      </c>
      <c r="AD4">
        <v>213831.587739376</v>
      </c>
      <c r="AE4">
        <v>292573.81192874088</v>
      </c>
      <c r="AF4">
        <v>4.3650079553888863E-6</v>
      </c>
      <c r="AG4">
        <v>7</v>
      </c>
      <c r="AH4">
        <v>264650.97794827208</v>
      </c>
    </row>
    <row r="5" spans="1:34" x14ac:dyDescent="0.25">
      <c r="A5">
        <v>3</v>
      </c>
      <c r="B5">
        <v>100</v>
      </c>
      <c r="C5" t="s">
        <v>34</v>
      </c>
      <c r="D5">
        <v>3.1234999999999999</v>
      </c>
      <c r="E5">
        <v>32.020000000000003</v>
      </c>
      <c r="F5">
        <v>26.93</v>
      </c>
      <c r="G5">
        <v>24.48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358.63</v>
      </c>
      <c r="Q5">
        <v>1206.68</v>
      </c>
      <c r="R5">
        <v>272.94</v>
      </c>
      <c r="S5">
        <v>133.29</v>
      </c>
      <c r="T5">
        <v>52850.64</v>
      </c>
      <c r="U5">
        <v>0.49</v>
      </c>
      <c r="V5">
        <v>0.7</v>
      </c>
      <c r="W5">
        <v>0.38</v>
      </c>
      <c r="X5">
        <v>3.09</v>
      </c>
      <c r="Y5">
        <v>2</v>
      </c>
      <c r="Z5">
        <v>10</v>
      </c>
      <c r="AA5">
        <v>203.6875281154166</v>
      </c>
      <c r="AB5">
        <v>278.69426202692063</v>
      </c>
      <c r="AC5">
        <v>252.09607280900639</v>
      </c>
      <c r="AD5">
        <v>203687.52811541659</v>
      </c>
      <c r="AE5">
        <v>278694.26202692062</v>
      </c>
      <c r="AF5">
        <v>4.5567000931309726E-6</v>
      </c>
      <c r="AG5">
        <v>7</v>
      </c>
      <c r="AH5">
        <v>252096.07280900641</v>
      </c>
    </row>
    <row r="6" spans="1:34" x14ac:dyDescent="0.25">
      <c r="A6">
        <v>4</v>
      </c>
      <c r="B6">
        <v>100</v>
      </c>
      <c r="C6" t="s">
        <v>34</v>
      </c>
      <c r="D6">
        <v>3.2692999999999999</v>
      </c>
      <c r="E6">
        <v>30.59</v>
      </c>
      <c r="F6">
        <v>26.09</v>
      </c>
      <c r="G6">
        <v>30.69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342.78</v>
      </c>
      <c r="Q6">
        <v>1206.71</v>
      </c>
      <c r="R6">
        <v>243.99</v>
      </c>
      <c r="S6">
        <v>133.29</v>
      </c>
      <c r="T6">
        <v>38451.97</v>
      </c>
      <c r="U6">
        <v>0.55000000000000004</v>
      </c>
      <c r="V6">
        <v>0.72</v>
      </c>
      <c r="W6">
        <v>0.35</v>
      </c>
      <c r="X6">
        <v>2.2400000000000002</v>
      </c>
      <c r="Y6">
        <v>2</v>
      </c>
      <c r="Z6">
        <v>10</v>
      </c>
      <c r="AA6">
        <v>191.94084799251931</v>
      </c>
      <c r="AB6">
        <v>262.6219360558282</v>
      </c>
      <c r="AC6">
        <v>237.55766707093889</v>
      </c>
      <c r="AD6">
        <v>191940.8479925193</v>
      </c>
      <c r="AE6">
        <v>262621.93605582818</v>
      </c>
      <c r="AF6">
        <v>4.7693995884338378E-6</v>
      </c>
      <c r="AG6">
        <v>7</v>
      </c>
      <c r="AH6">
        <v>237557.66707093891</v>
      </c>
    </row>
    <row r="7" spans="1:34" x14ac:dyDescent="0.25">
      <c r="A7">
        <v>5</v>
      </c>
      <c r="B7">
        <v>100</v>
      </c>
      <c r="C7" t="s">
        <v>34</v>
      </c>
      <c r="D7">
        <v>3.3239000000000001</v>
      </c>
      <c r="E7">
        <v>30.09</v>
      </c>
      <c r="F7">
        <v>25.94</v>
      </c>
      <c r="G7">
        <v>37.049999999999997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335.89</v>
      </c>
      <c r="Q7">
        <v>1206.77</v>
      </c>
      <c r="R7">
        <v>239.43</v>
      </c>
      <c r="S7">
        <v>133.29</v>
      </c>
      <c r="T7">
        <v>36216.19</v>
      </c>
      <c r="U7">
        <v>0.56000000000000005</v>
      </c>
      <c r="V7">
        <v>0.72</v>
      </c>
      <c r="W7">
        <v>0.34</v>
      </c>
      <c r="X7">
        <v>2.09</v>
      </c>
      <c r="Y7">
        <v>2</v>
      </c>
      <c r="Z7">
        <v>10</v>
      </c>
      <c r="AA7">
        <v>187.79381531958671</v>
      </c>
      <c r="AB7">
        <v>256.9477829985554</v>
      </c>
      <c r="AC7">
        <v>232.42504721772659</v>
      </c>
      <c r="AD7">
        <v>187793.81531958669</v>
      </c>
      <c r="AE7">
        <v>256947.7829985554</v>
      </c>
      <c r="AF7">
        <v>4.8490524858517816E-6</v>
      </c>
      <c r="AG7">
        <v>7</v>
      </c>
      <c r="AH7">
        <v>232425.04721772659</v>
      </c>
    </row>
    <row r="8" spans="1:34" x14ac:dyDescent="0.25">
      <c r="A8">
        <v>6</v>
      </c>
      <c r="B8">
        <v>100</v>
      </c>
      <c r="C8" t="s">
        <v>34</v>
      </c>
      <c r="D8">
        <v>3.4135</v>
      </c>
      <c r="E8">
        <v>29.3</v>
      </c>
      <c r="F8">
        <v>25.42</v>
      </c>
      <c r="G8">
        <v>43.57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323.98</v>
      </c>
      <c r="Q8">
        <v>1206.8499999999999</v>
      </c>
      <c r="R8">
        <v>221.28</v>
      </c>
      <c r="S8">
        <v>133.29</v>
      </c>
      <c r="T8">
        <v>27175.79</v>
      </c>
      <c r="U8">
        <v>0.6</v>
      </c>
      <c r="V8">
        <v>0.74</v>
      </c>
      <c r="W8">
        <v>0.33</v>
      </c>
      <c r="X8">
        <v>1.57</v>
      </c>
      <c r="Y8">
        <v>2</v>
      </c>
      <c r="Z8">
        <v>10</v>
      </c>
      <c r="AA8">
        <v>180.7384399675588</v>
      </c>
      <c r="AB8">
        <v>247.29430718072291</v>
      </c>
      <c r="AC8">
        <v>223.6928855832065</v>
      </c>
      <c r="AD8">
        <v>180738.43996755881</v>
      </c>
      <c r="AE8">
        <v>247294.30718072291</v>
      </c>
      <c r="AF8">
        <v>4.9797649328966153E-6</v>
      </c>
      <c r="AG8">
        <v>7</v>
      </c>
      <c r="AH8">
        <v>223692.88558320649</v>
      </c>
    </row>
    <row r="9" spans="1:34" x14ac:dyDescent="0.25">
      <c r="A9">
        <v>7</v>
      </c>
      <c r="B9">
        <v>100</v>
      </c>
      <c r="C9" t="s">
        <v>34</v>
      </c>
      <c r="D9">
        <v>3.4741</v>
      </c>
      <c r="E9">
        <v>28.78</v>
      </c>
      <c r="F9">
        <v>25.1</v>
      </c>
      <c r="G9">
        <v>50.2</v>
      </c>
      <c r="H9">
        <v>0.69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313.91000000000003</v>
      </c>
      <c r="Q9">
        <v>1206.5999999999999</v>
      </c>
      <c r="R9">
        <v>210.83</v>
      </c>
      <c r="S9">
        <v>133.29</v>
      </c>
      <c r="T9">
        <v>21975.67</v>
      </c>
      <c r="U9">
        <v>0.63</v>
      </c>
      <c r="V9">
        <v>0.75</v>
      </c>
      <c r="W9">
        <v>0.31</v>
      </c>
      <c r="X9">
        <v>1.26</v>
      </c>
      <c r="Y9">
        <v>2</v>
      </c>
      <c r="Z9">
        <v>10</v>
      </c>
      <c r="AA9">
        <v>166.99304301246019</v>
      </c>
      <c r="AB9">
        <v>228.48724866265059</v>
      </c>
      <c r="AC9">
        <v>206.68074633422069</v>
      </c>
      <c r="AD9">
        <v>166993.04301246029</v>
      </c>
      <c r="AE9">
        <v>228487.24866265061</v>
      </c>
      <c r="AF9">
        <v>5.068170895964884E-6</v>
      </c>
      <c r="AG9">
        <v>6</v>
      </c>
      <c r="AH9">
        <v>206680.74633422069</v>
      </c>
    </row>
    <row r="10" spans="1:34" x14ac:dyDescent="0.25">
      <c r="A10">
        <v>8</v>
      </c>
      <c r="B10">
        <v>100</v>
      </c>
      <c r="C10" t="s">
        <v>34</v>
      </c>
      <c r="D10">
        <v>3.5061</v>
      </c>
      <c r="E10">
        <v>28.52</v>
      </c>
      <c r="F10">
        <v>24.99</v>
      </c>
      <c r="G10">
        <v>57.68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308.43</v>
      </c>
      <c r="Q10">
        <v>1206.6400000000001</v>
      </c>
      <c r="R10">
        <v>206.97</v>
      </c>
      <c r="S10">
        <v>133.29</v>
      </c>
      <c r="T10">
        <v>20065.86</v>
      </c>
      <c r="U10">
        <v>0.64</v>
      </c>
      <c r="V10">
        <v>0.75</v>
      </c>
      <c r="W10">
        <v>0.32</v>
      </c>
      <c r="X10">
        <v>1.1499999999999999</v>
      </c>
      <c r="Y10">
        <v>2</v>
      </c>
      <c r="Z10">
        <v>10</v>
      </c>
      <c r="AA10">
        <v>164.448768338799</v>
      </c>
      <c r="AB10">
        <v>225.0060598086724</v>
      </c>
      <c r="AC10">
        <v>203.53179725858581</v>
      </c>
      <c r="AD10">
        <v>164448.76833879901</v>
      </c>
      <c r="AE10">
        <v>225006.05980867241</v>
      </c>
      <c r="AF10">
        <v>5.1148539127666102E-6</v>
      </c>
      <c r="AG10">
        <v>6</v>
      </c>
      <c r="AH10">
        <v>203531.79725858569</v>
      </c>
    </row>
    <row r="11" spans="1:34" x14ac:dyDescent="0.25">
      <c r="A11">
        <v>9</v>
      </c>
      <c r="B11">
        <v>100</v>
      </c>
      <c r="C11" t="s">
        <v>34</v>
      </c>
      <c r="D11">
        <v>3.5565000000000002</v>
      </c>
      <c r="E11">
        <v>28.12</v>
      </c>
      <c r="F11">
        <v>24.71</v>
      </c>
      <c r="G11">
        <v>64.45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299.72000000000003</v>
      </c>
      <c r="Q11">
        <v>1206.6400000000001</v>
      </c>
      <c r="R11">
        <v>196.96</v>
      </c>
      <c r="S11">
        <v>133.29</v>
      </c>
      <c r="T11">
        <v>15077.67</v>
      </c>
      <c r="U11">
        <v>0.68</v>
      </c>
      <c r="V11">
        <v>0.76</v>
      </c>
      <c r="W11">
        <v>0.31</v>
      </c>
      <c r="X11">
        <v>0.86</v>
      </c>
      <c r="Y11">
        <v>2</v>
      </c>
      <c r="Z11">
        <v>10</v>
      </c>
      <c r="AA11">
        <v>160.3715245852172</v>
      </c>
      <c r="AB11">
        <v>219.42739502972509</v>
      </c>
      <c r="AC11">
        <v>198.4855524164343</v>
      </c>
      <c r="AD11">
        <v>160371.52458521721</v>
      </c>
      <c r="AE11">
        <v>219427.39502972519</v>
      </c>
      <c r="AF11">
        <v>5.1883796642293292E-6</v>
      </c>
      <c r="AG11">
        <v>6</v>
      </c>
      <c r="AH11">
        <v>198485.55241643431</v>
      </c>
    </row>
    <row r="12" spans="1:34" x14ac:dyDescent="0.25">
      <c r="A12">
        <v>10</v>
      </c>
      <c r="B12">
        <v>100</v>
      </c>
      <c r="C12" t="s">
        <v>34</v>
      </c>
      <c r="D12">
        <v>3.5541999999999998</v>
      </c>
      <c r="E12">
        <v>28.14</v>
      </c>
      <c r="F12">
        <v>24.8</v>
      </c>
      <c r="G12">
        <v>70.86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295.19</v>
      </c>
      <c r="Q12">
        <v>1206.6500000000001</v>
      </c>
      <c r="R12">
        <v>200.63</v>
      </c>
      <c r="S12">
        <v>133.29</v>
      </c>
      <c r="T12">
        <v>16921.73</v>
      </c>
      <c r="U12">
        <v>0.66</v>
      </c>
      <c r="V12">
        <v>0.75</v>
      </c>
      <c r="W12">
        <v>0.31</v>
      </c>
      <c r="X12">
        <v>0.96</v>
      </c>
      <c r="Y12">
        <v>2</v>
      </c>
      <c r="Z12">
        <v>10</v>
      </c>
      <c r="AA12">
        <v>159.4518131217161</v>
      </c>
      <c r="AB12">
        <v>218.16900523055739</v>
      </c>
      <c r="AC12">
        <v>197.34726157353751</v>
      </c>
      <c r="AD12">
        <v>159451.81312171611</v>
      </c>
      <c r="AE12">
        <v>218169.00523055729</v>
      </c>
      <c r="AF12">
        <v>5.1850243223967039E-6</v>
      </c>
      <c r="AG12">
        <v>6</v>
      </c>
      <c r="AH12">
        <v>197347.26157353749</v>
      </c>
    </row>
    <row r="13" spans="1:34" x14ac:dyDescent="0.25">
      <c r="A13">
        <v>11</v>
      </c>
      <c r="B13">
        <v>100</v>
      </c>
      <c r="C13" t="s">
        <v>34</v>
      </c>
      <c r="D13">
        <v>3.6141999999999999</v>
      </c>
      <c r="E13">
        <v>27.67</v>
      </c>
      <c r="F13">
        <v>24.45</v>
      </c>
      <c r="G13">
        <v>81.510000000000005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283.02999999999997</v>
      </c>
      <c r="Q13">
        <v>1206.6099999999999</v>
      </c>
      <c r="R13">
        <v>188.45</v>
      </c>
      <c r="S13">
        <v>133.29</v>
      </c>
      <c r="T13">
        <v>10846.68</v>
      </c>
      <c r="U13">
        <v>0.71</v>
      </c>
      <c r="V13">
        <v>0.77</v>
      </c>
      <c r="W13">
        <v>0.3</v>
      </c>
      <c r="X13">
        <v>0.61</v>
      </c>
      <c r="Y13">
        <v>2</v>
      </c>
      <c r="Z13">
        <v>10</v>
      </c>
      <c r="AA13">
        <v>154.30488265351059</v>
      </c>
      <c r="AB13">
        <v>211.1267478974155</v>
      </c>
      <c r="AC13">
        <v>190.97710739639811</v>
      </c>
      <c r="AD13">
        <v>154304.88265351061</v>
      </c>
      <c r="AE13">
        <v>211126.74789741551</v>
      </c>
      <c r="AF13">
        <v>5.2725549788999404E-6</v>
      </c>
      <c r="AG13">
        <v>6</v>
      </c>
      <c r="AH13">
        <v>190977.10739639809</v>
      </c>
    </row>
    <row r="14" spans="1:34" x14ac:dyDescent="0.25">
      <c r="A14">
        <v>12</v>
      </c>
      <c r="B14">
        <v>100</v>
      </c>
      <c r="C14" t="s">
        <v>34</v>
      </c>
      <c r="D14">
        <v>3.6015999999999999</v>
      </c>
      <c r="E14">
        <v>27.77</v>
      </c>
      <c r="F14">
        <v>24.59</v>
      </c>
      <c r="G14">
        <v>86.78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281.20999999999998</v>
      </c>
      <c r="Q14">
        <v>1206.6300000000001</v>
      </c>
      <c r="R14">
        <v>193.33</v>
      </c>
      <c r="S14">
        <v>133.29</v>
      </c>
      <c r="T14">
        <v>13293.61</v>
      </c>
      <c r="U14">
        <v>0.69</v>
      </c>
      <c r="V14">
        <v>0.76</v>
      </c>
      <c r="W14">
        <v>0.3</v>
      </c>
      <c r="X14">
        <v>0.74</v>
      </c>
      <c r="Y14">
        <v>2</v>
      </c>
      <c r="Z14">
        <v>10</v>
      </c>
      <c r="AA14">
        <v>154.40244512515201</v>
      </c>
      <c r="AB14">
        <v>211.26023717526749</v>
      </c>
      <c r="AC14">
        <v>191.09785664492551</v>
      </c>
      <c r="AD14">
        <v>154402.44512515201</v>
      </c>
      <c r="AE14">
        <v>211260.23717526751</v>
      </c>
      <c r="AF14">
        <v>5.2541735410342609E-6</v>
      </c>
      <c r="AG14">
        <v>6</v>
      </c>
      <c r="AH14">
        <v>191097.85664492549</v>
      </c>
    </row>
    <row r="15" spans="1:34" x14ac:dyDescent="0.25">
      <c r="A15">
        <v>13</v>
      </c>
      <c r="B15">
        <v>100</v>
      </c>
      <c r="C15" t="s">
        <v>34</v>
      </c>
      <c r="D15">
        <v>3.6177999999999999</v>
      </c>
      <c r="E15">
        <v>27.64</v>
      </c>
      <c r="F15">
        <v>24.54</v>
      </c>
      <c r="G15">
        <v>98.16</v>
      </c>
      <c r="H15">
        <v>1.1499999999999999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272.63</v>
      </c>
      <c r="Q15">
        <v>1206.6199999999999</v>
      </c>
      <c r="R15">
        <v>192.13</v>
      </c>
      <c r="S15">
        <v>133.29</v>
      </c>
      <c r="T15">
        <v>12704.18</v>
      </c>
      <c r="U15">
        <v>0.69</v>
      </c>
      <c r="V15">
        <v>0.76</v>
      </c>
      <c r="W15">
        <v>0.28999999999999998</v>
      </c>
      <c r="X15">
        <v>0.7</v>
      </c>
      <c r="Y15">
        <v>2</v>
      </c>
      <c r="Z15">
        <v>10</v>
      </c>
      <c r="AA15">
        <v>151.8207721406387</v>
      </c>
      <c r="AB15">
        <v>207.72787830248441</v>
      </c>
      <c r="AC15">
        <v>187.90262114526291</v>
      </c>
      <c r="AD15">
        <v>151820.7721406387</v>
      </c>
      <c r="AE15">
        <v>207727.8783024844</v>
      </c>
      <c r="AF15">
        <v>5.2778068182901347E-6</v>
      </c>
      <c r="AG15">
        <v>6</v>
      </c>
      <c r="AH15">
        <v>187902.62114526279</v>
      </c>
    </row>
    <row r="16" spans="1:34" x14ac:dyDescent="0.25">
      <c r="A16">
        <v>14</v>
      </c>
      <c r="B16">
        <v>100</v>
      </c>
      <c r="C16" t="s">
        <v>34</v>
      </c>
      <c r="D16">
        <v>3.6351</v>
      </c>
      <c r="E16">
        <v>27.51</v>
      </c>
      <c r="F16">
        <v>24.45</v>
      </c>
      <c r="G16">
        <v>104.78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267.62</v>
      </c>
      <c r="Q16">
        <v>1206.6600000000001</v>
      </c>
      <c r="R16">
        <v>188.41</v>
      </c>
      <c r="S16">
        <v>133.29</v>
      </c>
      <c r="T16">
        <v>10846.13</v>
      </c>
      <c r="U16">
        <v>0.71</v>
      </c>
      <c r="V16">
        <v>0.77</v>
      </c>
      <c r="W16">
        <v>0.3</v>
      </c>
      <c r="X16">
        <v>0.6</v>
      </c>
      <c r="Y16">
        <v>2</v>
      </c>
      <c r="Z16">
        <v>10</v>
      </c>
      <c r="AA16">
        <v>150.03572882006489</v>
      </c>
      <c r="AB16">
        <v>205.2855032807233</v>
      </c>
      <c r="AC16">
        <v>185.69334296768301</v>
      </c>
      <c r="AD16">
        <v>150035.72882006489</v>
      </c>
      <c r="AE16">
        <v>205285.50328072329</v>
      </c>
      <c r="AF16">
        <v>5.3030448242485676E-6</v>
      </c>
      <c r="AG16">
        <v>6</v>
      </c>
      <c r="AH16">
        <v>185693.34296768301</v>
      </c>
    </row>
    <row r="17" spans="1:34" x14ac:dyDescent="0.25">
      <c r="A17">
        <v>15</v>
      </c>
      <c r="B17">
        <v>100</v>
      </c>
      <c r="C17" t="s">
        <v>34</v>
      </c>
      <c r="D17">
        <v>3.6368</v>
      </c>
      <c r="E17">
        <v>27.5</v>
      </c>
      <c r="F17">
        <v>24.44</v>
      </c>
      <c r="G17">
        <v>104.72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264.07</v>
      </c>
      <c r="Q17">
        <v>1206.69</v>
      </c>
      <c r="R17">
        <v>187.44</v>
      </c>
      <c r="S17">
        <v>133.29</v>
      </c>
      <c r="T17">
        <v>10360.629999999999</v>
      </c>
      <c r="U17">
        <v>0.71</v>
      </c>
      <c r="V17">
        <v>0.77</v>
      </c>
      <c r="W17">
        <v>0.32</v>
      </c>
      <c r="X17">
        <v>0.59</v>
      </c>
      <c r="Y17">
        <v>2</v>
      </c>
      <c r="Z17">
        <v>10</v>
      </c>
      <c r="AA17">
        <v>149.12765263380021</v>
      </c>
      <c r="AB17">
        <v>204.0430333811826</v>
      </c>
      <c r="AC17">
        <v>184.56945265153649</v>
      </c>
      <c r="AD17">
        <v>149127.6526338002</v>
      </c>
      <c r="AE17">
        <v>204043.03338118261</v>
      </c>
      <c r="AF17">
        <v>5.3055248595161598E-6</v>
      </c>
      <c r="AG17">
        <v>6</v>
      </c>
      <c r="AH17">
        <v>184569.4526515365</v>
      </c>
    </row>
    <row r="18" spans="1:34" x14ac:dyDescent="0.25">
      <c r="A18">
        <v>16</v>
      </c>
      <c r="B18">
        <v>100</v>
      </c>
      <c r="C18" t="s">
        <v>34</v>
      </c>
      <c r="D18">
        <v>3.6434000000000002</v>
      </c>
      <c r="E18">
        <v>27.45</v>
      </c>
      <c r="F18">
        <v>24.39</v>
      </c>
      <c r="G18">
        <v>104.51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265.05</v>
      </c>
      <c r="Q18">
        <v>1206.6400000000001</v>
      </c>
      <c r="R18">
        <v>185.65</v>
      </c>
      <c r="S18">
        <v>133.29</v>
      </c>
      <c r="T18">
        <v>9468.2099999999991</v>
      </c>
      <c r="U18">
        <v>0.72</v>
      </c>
      <c r="V18">
        <v>0.77</v>
      </c>
      <c r="W18">
        <v>0.32</v>
      </c>
      <c r="X18">
        <v>0.54</v>
      </c>
      <c r="Y18">
        <v>2</v>
      </c>
      <c r="Z18">
        <v>10</v>
      </c>
      <c r="AA18">
        <v>149.12350699960029</v>
      </c>
      <c r="AB18">
        <v>204.0373611415778</v>
      </c>
      <c r="AC18">
        <v>184.5643217625186</v>
      </c>
      <c r="AD18">
        <v>149123.5069996003</v>
      </c>
      <c r="AE18">
        <v>204037.3611415778</v>
      </c>
      <c r="AF18">
        <v>5.3151532317315161E-6</v>
      </c>
      <c r="AG18">
        <v>6</v>
      </c>
      <c r="AH18">
        <v>184564.32176251861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2.2370000000000001</v>
      </c>
      <c r="E2">
        <v>44.7</v>
      </c>
      <c r="F2">
        <v>36.380000000000003</v>
      </c>
      <c r="G2">
        <v>8.36</v>
      </c>
      <c r="H2">
        <v>0.15</v>
      </c>
      <c r="I2">
        <v>261</v>
      </c>
      <c r="J2">
        <v>116.05</v>
      </c>
      <c r="K2">
        <v>43.4</v>
      </c>
      <c r="L2">
        <v>1</v>
      </c>
      <c r="M2">
        <v>259</v>
      </c>
      <c r="N2">
        <v>16.649999999999999</v>
      </c>
      <c r="O2">
        <v>14546.17</v>
      </c>
      <c r="P2">
        <v>356.02</v>
      </c>
      <c r="Q2">
        <v>1207.3399999999999</v>
      </c>
      <c r="R2">
        <v>593.54999999999995</v>
      </c>
      <c r="S2">
        <v>133.29</v>
      </c>
      <c r="T2">
        <v>212179.96</v>
      </c>
      <c r="U2">
        <v>0.22</v>
      </c>
      <c r="V2">
        <v>0.51</v>
      </c>
      <c r="W2">
        <v>0.69</v>
      </c>
      <c r="X2">
        <v>12.53</v>
      </c>
      <c r="Y2">
        <v>2</v>
      </c>
      <c r="Z2">
        <v>10</v>
      </c>
      <c r="AA2">
        <v>282.94265870839678</v>
      </c>
      <c r="AB2">
        <v>387.13462819395761</v>
      </c>
      <c r="AC2">
        <v>350.18704262598868</v>
      </c>
      <c r="AD2">
        <v>282942.65870839678</v>
      </c>
      <c r="AE2">
        <v>387134.62819395761</v>
      </c>
      <c r="AF2">
        <v>3.5587603260368311E-6</v>
      </c>
      <c r="AG2">
        <v>10</v>
      </c>
      <c r="AH2">
        <v>350187.04262598872</v>
      </c>
    </row>
    <row r="3" spans="1:34" x14ac:dyDescent="0.25">
      <c r="A3">
        <v>1</v>
      </c>
      <c r="B3">
        <v>55</v>
      </c>
      <c r="C3" t="s">
        <v>34</v>
      </c>
      <c r="D3">
        <v>3.1288</v>
      </c>
      <c r="E3">
        <v>31.96</v>
      </c>
      <c r="F3">
        <v>27.61</v>
      </c>
      <c r="G3">
        <v>17.440000000000001</v>
      </c>
      <c r="H3">
        <v>0.3</v>
      </c>
      <c r="I3">
        <v>95</v>
      </c>
      <c r="J3">
        <v>117.34</v>
      </c>
      <c r="K3">
        <v>43.4</v>
      </c>
      <c r="L3">
        <v>2</v>
      </c>
      <c r="M3">
        <v>93</v>
      </c>
      <c r="N3">
        <v>16.940000000000001</v>
      </c>
      <c r="O3">
        <v>14705.49</v>
      </c>
      <c r="P3">
        <v>260.11</v>
      </c>
      <c r="Q3">
        <v>1206.78</v>
      </c>
      <c r="R3">
        <v>294.57</v>
      </c>
      <c r="S3">
        <v>133.29</v>
      </c>
      <c r="T3">
        <v>63520.9</v>
      </c>
      <c r="U3">
        <v>0.45</v>
      </c>
      <c r="V3">
        <v>0.68</v>
      </c>
      <c r="W3">
        <v>0.42</v>
      </c>
      <c r="X3">
        <v>3.76</v>
      </c>
      <c r="Y3">
        <v>2</v>
      </c>
      <c r="Z3">
        <v>10</v>
      </c>
      <c r="AA3">
        <v>164.2666815886239</v>
      </c>
      <c r="AB3">
        <v>224.7569206839824</v>
      </c>
      <c r="AC3">
        <v>203.30643562228721</v>
      </c>
      <c r="AD3">
        <v>164266.68158862391</v>
      </c>
      <c r="AE3">
        <v>224756.9206839824</v>
      </c>
      <c r="AF3">
        <v>4.9774918677264354E-6</v>
      </c>
      <c r="AG3">
        <v>7</v>
      </c>
      <c r="AH3">
        <v>203306.43562228719</v>
      </c>
    </row>
    <row r="4" spans="1:34" x14ac:dyDescent="0.25">
      <c r="A4">
        <v>2</v>
      </c>
      <c r="B4">
        <v>55</v>
      </c>
      <c r="C4" t="s">
        <v>34</v>
      </c>
      <c r="D4">
        <v>3.3298999999999999</v>
      </c>
      <c r="E4">
        <v>30.03</v>
      </c>
      <c r="F4">
        <v>26.54</v>
      </c>
      <c r="G4">
        <v>26.99</v>
      </c>
      <c r="H4">
        <v>0.45</v>
      </c>
      <c r="I4">
        <v>59</v>
      </c>
      <c r="J4">
        <v>118.63</v>
      </c>
      <c r="K4">
        <v>43.4</v>
      </c>
      <c r="L4">
        <v>3</v>
      </c>
      <c r="M4">
        <v>57</v>
      </c>
      <c r="N4">
        <v>17.23</v>
      </c>
      <c r="O4">
        <v>14865.24</v>
      </c>
      <c r="P4">
        <v>241.07</v>
      </c>
      <c r="Q4">
        <v>1206.75</v>
      </c>
      <c r="R4">
        <v>259.27</v>
      </c>
      <c r="S4">
        <v>133.29</v>
      </c>
      <c r="T4">
        <v>46051.66</v>
      </c>
      <c r="U4">
        <v>0.51</v>
      </c>
      <c r="V4">
        <v>0.71</v>
      </c>
      <c r="W4">
        <v>0.37</v>
      </c>
      <c r="X4">
        <v>2.69</v>
      </c>
      <c r="Y4">
        <v>2</v>
      </c>
      <c r="Z4">
        <v>10</v>
      </c>
      <c r="AA4">
        <v>151.7072133943478</v>
      </c>
      <c r="AB4">
        <v>207.57250221595109</v>
      </c>
      <c r="AC4">
        <v>187.76207393435649</v>
      </c>
      <c r="AD4">
        <v>151707.21339434781</v>
      </c>
      <c r="AE4">
        <v>207572.50221595119</v>
      </c>
      <c r="AF4">
        <v>5.2974143986008227E-6</v>
      </c>
      <c r="AG4">
        <v>7</v>
      </c>
      <c r="AH4">
        <v>187762.07393435651</v>
      </c>
    </row>
    <row r="5" spans="1:34" x14ac:dyDescent="0.25">
      <c r="A5">
        <v>3</v>
      </c>
      <c r="B5">
        <v>55</v>
      </c>
      <c r="C5" t="s">
        <v>34</v>
      </c>
      <c r="D5">
        <v>3.4367000000000001</v>
      </c>
      <c r="E5">
        <v>29.1</v>
      </c>
      <c r="F5">
        <v>26.01</v>
      </c>
      <c r="G5">
        <v>37.159999999999997</v>
      </c>
      <c r="H5">
        <v>0.59</v>
      </c>
      <c r="I5">
        <v>42</v>
      </c>
      <c r="J5">
        <v>119.93</v>
      </c>
      <c r="K5">
        <v>43.4</v>
      </c>
      <c r="L5">
        <v>4</v>
      </c>
      <c r="M5">
        <v>40</v>
      </c>
      <c r="N5">
        <v>17.53</v>
      </c>
      <c r="O5">
        <v>15025.44</v>
      </c>
      <c r="P5">
        <v>226.72</v>
      </c>
      <c r="Q5">
        <v>1206.75</v>
      </c>
      <c r="R5">
        <v>242.28</v>
      </c>
      <c r="S5">
        <v>133.29</v>
      </c>
      <c r="T5">
        <v>37642.089999999997</v>
      </c>
      <c r="U5">
        <v>0.55000000000000004</v>
      </c>
      <c r="V5">
        <v>0.72</v>
      </c>
      <c r="W5">
        <v>0.33</v>
      </c>
      <c r="X5">
        <v>2.16</v>
      </c>
      <c r="Y5">
        <v>2</v>
      </c>
      <c r="Z5">
        <v>10</v>
      </c>
      <c r="AA5">
        <v>144.60275056620071</v>
      </c>
      <c r="AB5">
        <v>197.8518627477057</v>
      </c>
      <c r="AC5">
        <v>178.9691586539542</v>
      </c>
      <c r="AD5">
        <v>144602.7505662007</v>
      </c>
      <c r="AE5">
        <v>197851.86274770569</v>
      </c>
      <c r="AF5">
        <v>5.467318557215367E-6</v>
      </c>
      <c r="AG5">
        <v>7</v>
      </c>
      <c r="AH5">
        <v>178969.15865395419</v>
      </c>
    </row>
    <row r="6" spans="1:34" x14ac:dyDescent="0.25">
      <c r="A6">
        <v>4</v>
      </c>
      <c r="B6">
        <v>55</v>
      </c>
      <c r="C6" t="s">
        <v>34</v>
      </c>
      <c r="D6">
        <v>3.5781000000000001</v>
      </c>
      <c r="E6">
        <v>27.95</v>
      </c>
      <c r="F6">
        <v>25.12</v>
      </c>
      <c r="G6">
        <v>48.63</v>
      </c>
      <c r="H6">
        <v>0.73</v>
      </c>
      <c r="I6">
        <v>31</v>
      </c>
      <c r="J6">
        <v>121.23</v>
      </c>
      <c r="K6">
        <v>43.4</v>
      </c>
      <c r="L6">
        <v>5</v>
      </c>
      <c r="M6">
        <v>29</v>
      </c>
      <c r="N6">
        <v>17.829999999999998</v>
      </c>
      <c r="O6">
        <v>15186.08</v>
      </c>
      <c r="P6">
        <v>207.11</v>
      </c>
      <c r="Q6">
        <v>1206.6600000000001</v>
      </c>
      <c r="R6">
        <v>211.11</v>
      </c>
      <c r="S6">
        <v>133.29</v>
      </c>
      <c r="T6">
        <v>22110.69</v>
      </c>
      <c r="U6">
        <v>0.63</v>
      </c>
      <c r="V6">
        <v>0.74</v>
      </c>
      <c r="W6">
        <v>0.33</v>
      </c>
      <c r="X6">
        <v>1.28</v>
      </c>
      <c r="Y6">
        <v>2</v>
      </c>
      <c r="Z6">
        <v>10</v>
      </c>
      <c r="AA6">
        <v>127.3217602203039</v>
      </c>
      <c r="AB6">
        <v>174.20724937297379</v>
      </c>
      <c r="AC6">
        <v>157.58115399427581</v>
      </c>
      <c r="AD6">
        <v>127321.7602203039</v>
      </c>
      <c r="AE6">
        <v>174207.24937297381</v>
      </c>
      <c r="AF6">
        <v>5.6922665724597153E-6</v>
      </c>
      <c r="AG6">
        <v>6</v>
      </c>
      <c r="AH6">
        <v>157581.15399427581</v>
      </c>
    </row>
    <row r="7" spans="1:34" x14ac:dyDescent="0.25">
      <c r="A7">
        <v>5</v>
      </c>
      <c r="B7">
        <v>55</v>
      </c>
      <c r="C7" t="s">
        <v>34</v>
      </c>
      <c r="D7">
        <v>3.6185</v>
      </c>
      <c r="E7">
        <v>27.64</v>
      </c>
      <c r="F7">
        <v>24.95</v>
      </c>
      <c r="G7">
        <v>59.89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18</v>
      </c>
      <c r="N7">
        <v>18.14</v>
      </c>
      <c r="O7">
        <v>15347.16</v>
      </c>
      <c r="P7">
        <v>193.98</v>
      </c>
      <c r="Q7">
        <v>1206.6400000000001</v>
      </c>
      <c r="R7">
        <v>205.47</v>
      </c>
      <c r="S7">
        <v>133.29</v>
      </c>
      <c r="T7">
        <v>19319.97</v>
      </c>
      <c r="U7">
        <v>0.65</v>
      </c>
      <c r="V7">
        <v>0.75</v>
      </c>
      <c r="W7">
        <v>0.32</v>
      </c>
      <c r="X7">
        <v>1.1100000000000001</v>
      </c>
      <c r="Y7">
        <v>2</v>
      </c>
      <c r="Z7">
        <v>10</v>
      </c>
      <c r="AA7">
        <v>123.1286473101737</v>
      </c>
      <c r="AB7">
        <v>168.47004730225069</v>
      </c>
      <c r="AC7">
        <v>152.39150243696699</v>
      </c>
      <c r="AD7">
        <v>123128.64731017371</v>
      </c>
      <c r="AE7">
        <v>168470.04730225069</v>
      </c>
      <c r="AF7">
        <v>5.7565374339581006E-6</v>
      </c>
      <c r="AG7">
        <v>6</v>
      </c>
      <c r="AH7">
        <v>152391.50243696701</v>
      </c>
    </row>
    <row r="8" spans="1:34" x14ac:dyDescent="0.25">
      <c r="A8">
        <v>6</v>
      </c>
      <c r="B8">
        <v>55</v>
      </c>
      <c r="C8" t="s">
        <v>34</v>
      </c>
      <c r="D8">
        <v>3.6364000000000001</v>
      </c>
      <c r="E8">
        <v>27.5</v>
      </c>
      <c r="F8">
        <v>24.87</v>
      </c>
      <c r="G8">
        <v>64.87</v>
      </c>
      <c r="H8">
        <v>1</v>
      </c>
      <c r="I8">
        <v>23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191.6</v>
      </c>
      <c r="Q8">
        <v>1206.73</v>
      </c>
      <c r="R8">
        <v>201.52</v>
      </c>
      <c r="S8">
        <v>133.29</v>
      </c>
      <c r="T8">
        <v>17355.939999999999</v>
      </c>
      <c r="U8">
        <v>0.66</v>
      </c>
      <c r="V8">
        <v>0.75</v>
      </c>
      <c r="W8">
        <v>0.34</v>
      </c>
      <c r="X8">
        <v>1.02</v>
      </c>
      <c r="Y8">
        <v>2</v>
      </c>
      <c r="Z8">
        <v>10</v>
      </c>
      <c r="AA8">
        <v>122.11884809745889</v>
      </c>
      <c r="AB8">
        <v>167.08839547021779</v>
      </c>
      <c r="AC8">
        <v>151.14171351662239</v>
      </c>
      <c r="AD8">
        <v>122118.8480974589</v>
      </c>
      <c r="AE8">
        <v>167088.3954702178</v>
      </c>
      <c r="AF8">
        <v>5.7850138800180291E-6</v>
      </c>
      <c r="AG8">
        <v>6</v>
      </c>
      <c r="AH8">
        <v>151141.7135166224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5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1.3715999999999999</v>
      </c>
      <c r="E2">
        <v>72.91</v>
      </c>
      <c r="F2">
        <v>50.28</v>
      </c>
      <c r="G2">
        <v>5.84</v>
      </c>
      <c r="H2">
        <v>0.09</v>
      </c>
      <c r="I2">
        <v>517</v>
      </c>
      <c r="J2">
        <v>194.77</v>
      </c>
      <c r="K2">
        <v>54.38</v>
      </c>
      <c r="L2">
        <v>1</v>
      </c>
      <c r="M2">
        <v>515</v>
      </c>
      <c r="N2">
        <v>39.4</v>
      </c>
      <c r="O2">
        <v>24256.19</v>
      </c>
      <c r="P2">
        <v>698.5</v>
      </c>
      <c r="Q2">
        <v>1208.43</v>
      </c>
      <c r="R2">
        <v>1068.47</v>
      </c>
      <c r="S2">
        <v>133.29</v>
      </c>
      <c r="T2">
        <v>448362.04</v>
      </c>
      <c r="U2">
        <v>0.12</v>
      </c>
      <c r="V2">
        <v>0.37</v>
      </c>
      <c r="W2">
        <v>1.1000000000000001</v>
      </c>
      <c r="X2">
        <v>26.41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2.5293000000000001</v>
      </c>
      <c r="E3">
        <v>39.54</v>
      </c>
      <c r="F3">
        <v>30.99</v>
      </c>
      <c r="G3">
        <v>12</v>
      </c>
      <c r="H3">
        <v>0.18</v>
      </c>
      <c r="I3">
        <v>155</v>
      </c>
      <c r="J3">
        <v>196.32</v>
      </c>
      <c r="K3">
        <v>54.38</v>
      </c>
      <c r="L3">
        <v>2</v>
      </c>
      <c r="M3">
        <v>153</v>
      </c>
      <c r="N3">
        <v>39.950000000000003</v>
      </c>
      <c r="O3">
        <v>24447.22</v>
      </c>
      <c r="P3">
        <v>424.08</v>
      </c>
      <c r="Q3">
        <v>1207.1199999999999</v>
      </c>
      <c r="R3">
        <v>410.12</v>
      </c>
      <c r="S3">
        <v>133.29</v>
      </c>
      <c r="T3">
        <v>120995.78</v>
      </c>
      <c r="U3">
        <v>0.33</v>
      </c>
      <c r="V3">
        <v>0.6</v>
      </c>
      <c r="W3">
        <v>0.52</v>
      </c>
      <c r="X3">
        <v>7.14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2.9921000000000002</v>
      </c>
      <c r="E4">
        <v>33.42</v>
      </c>
      <c r="F4">
        <v>27.4</v>
      </c>
      <c r="G4">
        <v>18.27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88</v>
      </c>
      <c r="N4">
        <v>40.5</v>
      </c>
      <c r="O4">
        <v>24639</v>
      </c>
      <c r="P4">
        <v>369.6</v>
      </c>
      <c r="Q4">
        <v>1207.03</v>
      </c>
      <c r="R4">
        <v>288.20999999999998</v>
      </c>
      <c r="S4">
        <v>133.29</v>
      </c>
      <c r="T4">
        <v>60366.080000000002</v>
      </c>
      <c r="U4">
        <v>0.46</v>
      </c>
      <c r="V4">
        <v>0.68</v>
      </c>
      <c r="W4">
        <v>0.4</v>
      </c>
      <c r="X4">
        <v>3.55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3.1234999999999999</v>
      </c>
      <c r="E5">
        <v>32.020000000000003</v>
      </c>
      <c r="F5">
        <v>26.93</v>
      </c>
      <c r="G5">
        <v>24.48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358.63</v>
      </c>
      <c r="Q5">
        <v>1206.68</v>
      </c>
      <c r="R5">
        <v>272.94</v>
      </c>
      <c r="S5">
        <v>133.29</v>
      </c>
      <c r="T5">
        <v>52850.64</v>
      </c>
      <c r="U5">
        <v>0.49</v>
      </c>
      <c r="V5">
        <v>0.7</v>
      </c>
      <c r="W5">
        <v>0.38</v>
      </c>
      <c r="X5">
        <v>3.09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3.2692999999999999</v>
      </c>
      <c r="E6">
        <v>30.59</v>
      </c>
      <c r="F6">
        <v>26.09</v>
      </c>
      <c r="G6">
        <v>30.69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342.78</v>
      </c>
      <c r="Q6">
        <v>1206.71</v>
      </c>
      <c r="R6">
        <v>243.99</v>
      </c>
      <c r="S6">
        <v>133.29</v>
      </c>
      <c r="T6">
        <v>38451.97</v>
      </c>
      <c r="U6">
        <v>0.55000000000000004</v>
      </c>
      <c r="V6">
        <v>0.72</v>
      </c>
      <c r="W6">
        <v>0.35</v>
      </c>
      <c r="X6">
        <v>2.2400000000000002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3.3239000000000001</v>
      </c>
      <c r="E7">
        <v>30.09</v>
      </c>
      <c r="F7">
        <v>25.94</v>
      </c>
      <c r="G7">
        <v>37.049999999999997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335.89</v>
      </c>
      <c r="Q7">
        <v>1206.77</v>
      </c>
      <c r="R7">
        <v>239.43</v>
      </c>
      <c r="S7">
        <v>133.29</v>
      </c>
      <c r="T7">
        <v>36216.19</v>
      </c>
      <c r="U7">
        <v>0.56000000000000005</v>
      </c>
      <c r="V7">
        <v>0.72</v>
      </c>
      <c r="W7">
        <v>0.34</v>
      </c>
      <c r="X7">
        <v>2.09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3.4135</v>
      </c>
      <c r="E8">
        <v>29.3</v>
      </c>
      <c r="F8">
        <v>25.42</v>
      </c>
      <c r="G8">
        <v>43.57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323.98</v>
      </c>
      <c r="Q8">
        <v>1206.8499999999999</v>
      </c>
      <c r="R8">
        <v>221.28</v>
      </c>
      <c r="S8">
        <v>133.29</v>
      </c>
      <c r="T8">
        <v>27175.79</v>
      </c>
      <c r="U8">
        <v>0.6</v>
      </c>
      <c r="V8">
        <v>0.74</v>
      </c>
      <c r="W8">
        <v>0.33</v>
      </c>
      <c r="X8">
        <v>1.57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3.4741</v>
      </c>
      <c r="E9">
        <v>28.78</v>
      </c>
      <c r="F9">
        <v>25.1</v>
      </c>
      <c r="G9">
        <v>50.2</v>
      </c>
      <c r="H9">
        <v>0.69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313.91000000000003</v>
      </c>
      <c r="Q9">
        <v>1206.5999999999999</v>
      </c>
      <c r="R9">
        <v>210.83</v>
      </c>
      <c r="S9">
        <v>133.29</v>
      </c>
      <c r="T9">
        <v>21975.67</v>
      </c>
      <c r="U9">
        <v>0.63</v>
      </c>
      <c r="V9">
        <v>0.75</v>
      </c>
      <c r="W9">
        <v>0.31</v>
      </c>
      <c r="X9">
        <v>1.26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3.5061</v>
      </c>
      <c r="E10">
        <v>28.52</v>
      </c>
      <c r="F10">
        <v>24.99</v>
      </c>
      <c r="G10">
        <v>57.68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308.43</v>
      </c>
      <c r="Q10">
        <v>1206.6400000000001</v>
      </c>
      <c r="R10">
        <v>206.97</v>
      </c>
      <c r="S10">
        <v>133.29</v>
      </c>
      <c r="T10">
        <v>20065.86</v>
      </c>
      <c r="U10">
        <v>0.64</v>
      </c>
      <c r="V10">
        <v>0.75</v>
      </c>
      <c r="W10">
        <v>0.32</v>
      </c>
      <c r="X10">
        <v>1.1499999999999999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3.5565000000000002</v>
      </c>
      <c r="E11">
        <v>28.12</v>
      </c>
      <c r="F11">
        <v>24.71</v>
      </c>
      <c r="G11">
        <v>64.45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299.72000000000003</v>
      </c>
      <c r="Q11">
        <v>1206.6400000000001</v>
      </c>
      <c r="R11">
        <v>196.96</v>
      </c>
      <c r="S11">
        <v>133.29</v>
      </c>
      <c r="T11">
        <v>15077.67</v>
      </c>
      <c r="U11">
        <v>0.68</v>
      </c>
      <c r="V11">
        <v>0.76</v>
      </c>
      <c r="W11">
        <v>0.31</v>
      </c>
      <c r="X11">
        <v>0.86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3.5541999999999998</v>
      </c>
      <c r="E12">
        <v>28.14</v>
      </c>
      <c r="F12">
        <v>24.8</v>
      </c>
      <c r="G12">
        <v>70.86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295.19</v>
      </c>
      <c r="Q12">
        <v>1206.6500000000001</v>
      </c>
      <c r="R12">
        <v>200.63</v>
      </c>
      <c r="S12">
        <v>133.29</v>
      </c>
      <c r="T12">
        <v>16921.73</v>
      </c>
      <c r="U12">
        <v>0.66</v>
      </c>
      <c r="V12">
        <v>0.75</v>
      </c>
      <c r="W12">
        <v>0.31</v>
      </c>
      <c r="X12">
        <v>0.96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3.6141999999999999</v>
      </c>
      <c r="E13">
        <v>27.67</v>
      </c>
      <c r="F13">
        <v>24.45</v>
      </c>
      <c r="G13">
        <v>81.510000000000005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283.02999999999997</v>
      </c>
      <c r="Q13">
        <v>1206.6099999999999</v>
      </c>
      <c r="R13">
        <v>188.45</v>
      </c>
      <c r="S13">
        <v>133.29</v>
      </c>
      <c r="T13">
        <v>10846.68</v>
      </c>
      <c r="U13">
        <v>0.71</v>
      </c>
      <c r="V13">
        <v>0.77</v>
      </c>
      <c r="W13">
        <v>0.3</v>
      </c>
      <c r="X13">
        <v>0.61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3.6015999999999999</v>
      </c>
      <c r="E14">
        <v>27.77</v>
      </c>
      <c r="F14">
        <v>24.59</v>
      </c>
      <c r="G14">
        <v>86.78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281.20999999999998</v>
      </c>
      <c r="Q14">
        <v>1206.6300000000001</v>
      </c>
      <c r="R14">
        <v>193.33</v>
      </c>
      <c r="S14">
        <v>133.29</v>
      </c>
      <c r="T14">
        <v>13293.61</v>
      </c>
      <c r="U14">
        <v>0.69</v>
      </c>
      <c r="V14">
        <v>0.76</v>
      </c>
      <c r="W14">
        <v>0.3</v>
      </c>
      <c r="X14">
        <v>0.74</v>
      </c>
      <c r="Y14">
        <v>2</v>
      </c>
      <c r="Z14">
        <v>10</v>
      </c>
    </row>
    <row r="15" spans="1:26" x14ac:dyDescent="0.25">
      <c r="A15">
        <v>13</v>
      </c>
      <c r="B15">
        <v>100</v>
      </c>
      <c r="C15" t="s">
        <v>34</v>
      </c>
      <c r="D15">
        <v>3.6177999999999999</v>
      </c>
      <c r="E15">
        <v>27.64</v>
      </c>
      <c r="F15">
        <v>24.54</v>
      </c>
      <c r="G15">
        <v>98.16</v>
      </c>
      <c r="H15">
        <v>1.1499999999999999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272.63</v>
      </c>
      <c r="Q15">
        <v>1206.6199999999999</v>
      </c>
      <c r="R15">
        <v>192.13</v>
      </c>
      <c r="S15">
        <v>133.29</v>
      </c>
      <c r="T15">
        <v>12704.18</v>
      </c>
      <c r="U15">
        <v>0.69</v>
      </c>
      <c r="V15">
        <v>0.76</v>
      </c>
      <c r="W15">
        <v>0.28999999999999998</v>
      </c>
      <c r="X15">
        <v>0.7</v>
      </c>
      <c r="Y15">
        <v>2</v>
      </c>
      <c r="Z15">
        <v>10</v>
      </c>
    </row>
    <row r="16" spans="1:26" x14ac:dyDescent="0.25">
      <c r="A16">
        <v>14</v>
      </c>
      <c r="B16">
        <v>100</v>
      </c>
      <c r="C16" t="s">
        <v>34</v>
      </c>
      <c r="D16">
        <v>3.6351</v>
      </c>
      <c r="E16">
        <v>27.51</v>
      </c>
      <c r="F16">
        <v>24.45</v>
      </c>
      <c r="G16">
        <v>104.78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267.62</v>
      </c>
      <c r="Q16">
        <v>1206.6600000000001</v>
      </c>
      <c r="R16">
        <v>188.41</v>
      </c>
      <c r="S16">
        <v>133.29</v>
      </c>
      <c r="T16">
        <v>10846.13</v>
      </c>
      <c r="U16">
        <v>0.71</v>
      </c>
      <c r="V16">
        <v>0.77</v>
      </c>
      <c r="W16">
        <v>0.3</v>
      </c>
      <c r="X16">
        <v>0.6</v>
      </c>
      <c r="Y16">
        <v>2</v>
      </c>
      <c r="Z16">
        <v>10</v>
      </c>
    </row>
    <row r="17" spans="1:26" x14ac:dyDescent="0.25">
      <c r="A17">
        <v>15</v>
      </c>
      <c r="B17">
        <v>100</v>
      </c>
      <c r="C17" t="s">
        <v>34</v>
      </c>
      <c r="D17">
        <v>3.6368</v>
      </c>
      <c r="E17">
        <v>27.5</v>
      </c>
      <c r="F17">
        <v>24.44</v>
      </c>
      <c r="G17">
        <v>104.72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264.07</v>
      </c>
      <c r="Q17">
        <v>1206.69</v>
      </c>
      <c r="R17">
        <v>187.44</v>
      </c>
      <c r="S17">
        <v>133.29</v>
      </c>
      <c r="T17">
        <v>10360.629999999999</v>
      </c>
      <c r="U17">
        <v>0.71</v>
      </c>
      <c r="V17">
        <v>0.77</v>
      </c>
      <c r="W17">
        <v>0.32</v>
      </c>
      <c r="X17">
        <v>0.59</v>
      </c>
      <c r="Y17">
        <v>2</v>
      </c>
      <c r="Z17">
        <v>10</v>
      </c>
    </row>
    <row r="18" spans="1:26" x14ac:dyDescent="0.25">
      <c r="A18">
        <v>16</v>
      </c>
      <c r="B18">
        <v>100</v>
      </c>
      <c r="C18" t="s">
        <v>34</v>
      </c>
      <c r="D18">
        <v>3.6434000000000002</v>
      </c>
      <c r="E18">
        <v>27.45</v>
      </c>
      <c r="F18">
        <v>24.39</v>
      </c>
      <c r="G18">
        <v>104.51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265.05</v>
      </c>
      <c r="Q18">
        <v>1206.6400000000001</v>
      </c>
      <c r="R18">
        <v>185.65</v>
      </c>
      <c r="S18">
        <v>133.29</v>
      </c>
      <c r="T18">
        <v>9468.2099999999991</v>
      </c>
      <c r="U18">
        <v>0.72</v>
      </c>
      <c r="V18">
        <v>0.77</v>
      </c>
      <c r="W18">
        <v>0.32</v>
      </c>
      <c r="X18">
        <v>0.54</v>
      </c>
      <c r="Y18">
        <v>2</v>
      </c>
      <c r="Z18">
        <v>10</v>
      </c>
    </row>
    <row r="19" spans="1:26" x14ac:dyDescent="0.25">
      <c r="A19">
        <v>0</v>
      </c>
      <c r="B19">
        <v>40</v>
      </c>
      <c r="C19" t="s">
        <v>34</v>
      </c>
      <c r="D19">
        <v>2.5874999999999999</v>
      </c>
      <c r="E19">
        <v>38.65</v>
      </c>
      <c r="F19">
        <v>33</v>
      </c>
      <c r="G19">
        <v>10.1</v>
      </c>
      <c r="H19">
        <v>0.2</v>
      </c>
      <c r="I19">
        <v>196</v>
      </c>
      <c r="J19">
        <v>89.87</v>
      </c>
      <c r="K19">
        <v>37.549999999999997</v>
      </c>
      <c r="L19">
        <v>1</v>
      </c>
      <c r="M19">
        <v>194</v>
      </c>
      <c r="N19">
        <v>11.32</v>
      </c>
      <c r="O19">
        <v>11317.98</v>
      </c>
      <c r="P19">
        <v>268.24</v>
      </c>
      <c r="Q19">
        <v>1207.25</v>
      </c>
      <c r="R19">
        <v>478.6</v>
      </c>
      <c r="S19">
        <v>133.29</v>
      </c>
      <c r="T19">
        <v>155030.66</v>
      </c>
      <c r="U19">
        <v>0.28000000000000003</v>
      </c>
      <c r="V19">
        <v>0.56999999999999995</v>
      </c>
      <c r="W19">
        <v>0.57999999999999996</v>
      </c>
      <c r="X19">
        <v>9.15</v>
      </c>
      <c r="Y19">
        <v>2</v>
      </c>
      <c r="Z19">
        <v>10</v>
      </c>
    </row>
    <row r="20" spans="1:26" x14ac:dyDescent="0.25">
      <c r="A20">
        <v>1</v>
      </c>
      <c r="B20">
        <v>40</v>
      </c>
      <c r="C20" t="s">
        <v>34</v>
      </c>
      <c r="D20">
        <v>3.1852</v>
      </c>
      <c r="E20">
        <v>31.39</v>
      </c>
      <c r="F20">
        <v>27.96</v>
      </c>
      <c r="G20">
        <v>21.24</v>
      </c>
      <c r="H20">
        <v>0.39</v>
      </c>
      <c r="I20">
        <v>79</v>
      </c>
      <c r="J20">
        <v>91.1</v>
      </c>
      <c r="K20">
        <v>37.549999999999997</v>
      </c>
      <c r="L20">
        <v>2</v>
      </c>
      <c r="M20">
        <v>77</v>
      </c>
      <c r="N20">
        <v>11.54</v>
      </c>
      <c r="O20">
        <v>11468.97</v>
      </c>
      <c r="P20">
        <v>214.5</v>
      </c>
      <c r="Q20">
        <v>1206.77</v>
      </c>
      <c r="R20">
        <v>308.98</v>
      </c>
      <c r="S20">
        <v>133.29</v>
      </c>
      <c r="T20">
        <v>70807.149999999994</v>
      </c>
      <c r="U20">
        <v>0.43</v>
      </c>
      <c r="V20">
        <v>0.67</v>
      </c>
      <c r="W20">
        <v>0.39</v>
      </c>
      <c r="X20">
        <v>4.12</v>
      </c>
      <c r="Y20">
        <v>2</v>
      </c>
      <c r="Z20">
        <v>10</v>
      </c>
    </row>
    <row r="21" spans="1:26" x14ac:dyDescent="0.25">
      <c r="A21">
        <v>2</v>
      </c>
      <c r="B21">
        <v>40</v>
      </c>
      <c r="C21" t="s">
        <v>34</v>
      </c>
      <c r="D21">
        <v>3.5257999999999998</v>
      </c>
      <c r="E21">
        <v>28.36</v>
      </c>
      <c r="F21">
        <v>25.57</v>
      </c>
      <c r="G21">
        <v>34.1</v>
      </c>
      <c r="H21">
        <v>0.56999999999999995</v>
      </c>
      <c r="I21">
        <v>45</v>
      </c>
      <c r="J21">
        <v>92.32</v>
      </c>
      <c r="K21">
        <v>37.549999999999997</v>
      </c>
      <c r="L21">
        <v>3</v>
      </c>
      <c r="M21">
        <v>43</v>
      </c>
      <c r="N21">
        <v>11.77</v>
      </c>
      <c r="O21">
        <v>11620.34</v>
      </c>
      <c r="P21">
        <v>181.46</v>
      </c>
      <c r="Q21">
        <v>1206.78</v>
      </c>
      <c r="R21">
        <v>226.21</v>
      </c>
      <c r="S21">
        <v>133.29</v>
      </c>
      <c r="T21">
        <v>29594.32</v>
      </c>
      <c r="U21">
        <v>0.59</v>
      </c>
      <c r="V21">
        <v>0.73</v>
      </c>
      <c r="W21">
        <v>0.34</v>
      </c>
      <c r="X21">
        <v>1.73</v>
      </c>
      <c r="Y21">
        <v>2</v>
      </c>
      <c r="Z21">
        <v>10</v>
      </c>
    </row>
    <row r="22" spans="1:26" x14ac:dyDescent="0.25">
      <c r="A22">
        <v>3</v>
      </c>
      <c r="B22">
        <v>40</v>
      </c>
      <c r="C22" t="s">
        <v>34</v>
      </c>
      <c r="D22">
        <v>3.6006</v>
      </c>
      <c r="E22">
        <v>27.77</v>
      </c>
      <c r="F22">
        <v>25.23</v>
      </c>
      <c r="G22">
        <v>47.3</v>
      </c>
      <c r="H22">
        <v>0.75</v>
      </c>
      <c r="I22">
        <v>32</v>
      </c>
      <c r="J22">
        <v>93.55</v>
      </c>
      <c r="K22">
        <v>37.549999999999997</v>
      </c>
      <c r="L22">
        <v>4</v>
      </c>
      <c r="M22">
        <v>10</v>
      </c>
      <c r="N22">
        <v>12</v>
      </c>
      <c r="O22">
        <v>11772.07</v>
      </c>
      <c r="P22">
        <v>166.31</v>
      </c>
      <c r="Q22">
        <v>1206.8399999999999</v>
      </c>
      <c r="R22">
        <v>213.77</v>
      </c>
      <c r="S22">
        <v>133.29</v>
      </c>
      <c r="T22">
        <v>23437.85</v>
      </c>
      <c r="U22">
        <v>0.62</v>
      </c>
      <c r="V22">
        <v>0.74</v>
      </c>
      <c r="W22">
        <v>0.35</v>
      </c>
      <c r="X22">
        <v>1.38</v>
      </c>
      <c r="Y22">
        <v>2</v>
      </c>
      <c r="Z22">
        <v>10</v>
      </c>
    </row>
    <row r="23" spans="1:26" x14ac:dyDescent="0.25">
      <c r="A23">
        <v>4</v>
      </c>
      <c r="B23">
        <v>40</v>
      </c>
      <c r="C23" t="s">
        <v>34</v>
      </c>
      <c r="D23">
        <v>3.5847000000000002</v>
      </c>
      <c r="E23">
        <v>27.9</v>
      </c>
      <c r="F23">
        <v>25.35</v>
      </c>
      <c r="G23">
        <v>47.54</v>
      </c>
      <c r="H23">
        <v>0.93</v>
      </c>
      <c r="I23">
        <v>32</v>
      </c>
      <c r="J23">
        <v>94.79</v>
      </c>
      <c r="K23">
        <v>37.549999999999997</v>
      </c>
      <c r="L23">
        <v>5</v>
      </c>
      <c r="M23">
        <v>0</v>
      </c>
      <c r="N23">
        <v>12.23</v>
      </c>
      <c r="O23">
        <v>11924.18</v>
      </c>
      <c r="P23">
        <v>168.54</v>
      </c>
      <c r="Q23">
        <v>1206.8599999999999</v>
      </c>
      <c r="R23">
        <v>217.99</v>
      </c>
      <c r="S23">
        <v>133.29</v>
      </c>
      <c r="T23">
        <v>25546.38</v>
      </c>
      <c r="U23">
        <v>0.61</v>
      </c>
      <c r="V23">
        <v>0.74</v>
      </c>
      <c r="W23">
        <v>0.36</v>
      </c>
      <c r="X23">
        <v>1.51</v>
      </c>
      <c r="Y23">
        <v>2</v>
      </c>
      <c r="Z23">
        <v>10</v>
      </c>
    </row>
    <row r="24" spans="1:26" x14ac:dyDescent="0.25">
      <c r="A24">
        <v>0</v>
      </c>
      <c r="B24">
        <v>30</v>
      </c>
      <c r="C24" t="s">
        <v>34</v>
      </c>
      <c r="D24">
        <v>2.8399000000000001</v>
      </c>
      <c r="E24">
        <v>35.21</v>
      </c>
      <c r="F24">
        <v>30.97</v>
      </c>
      <c r="G24">
        <v>12.07</v>
      </c>
      <c r="H24">
        <v>0.24</v>
      </c>
      <c r="I24">
        <v>154</v>
      </c>
      <c r="J24">
        <v>71.52</v>
      </c>
      <c r="K24">
        <v>32.270000000000003</v>
      </c>
      <c r="L24">
        <v>1</v>
      </c>
      <c r="M24">
        <v>152</v>
      </c>
      <c r="N24">
        <v>8.25</v>
      </c>
      <c r="O24">
        <v>9054.6</v>
      </c>
      <c r="P24">
        <v>210.66</v>
      </c>
      <c r="Q24">
        <v>1207.02</v>
      </c>
      <c r="R24">
        <v>409.46</v>
      </c>
      <c r="S24">
        <v>133.29</v>
      </c>
      <c r="T24">
        <v>120674.57</v>
      </c>
      <c r="U24">
        <v>0.33</v>
      </c>
      <c r="V24">
        <v>0.6</v>
      </c>
      <c r="W24">
        <v>0.52</v>
      </c>
      <c r="X24">
        <v>7.12</v>
      </c>
      <c r="Y24">
        <v>2</v>
      </c>
      <c r="Z24">
        <v>10</v>
      </c>
    </row>
    <row r="25" spans="1:26" x14ac:dyDescent="0.25">
      <c r="A25">
        <v>1</v>
      </c>
      <c r="B25">
        <v>30</v>
      </c>
      <c r="C25" t="s">
        <v>34</v>
      </c>
      <c r="D25">
        <v>3.4062000000000001</v>
      </c>
      <c r="E25">
        <v>29.36</v>
      </c>
      <c r="F25">
        <v>26.58</v>
      </c>
      <c r="G25">
        <v>26.58</v>
      </c>
      <c r="H25">
        <v>0.48</v>
      </c>
      <c r="I25">
        <v>60</v>
      </c>
      <c r="J25">
        <v>72.7</v>
      </c>
      <c r="K25">
        <v>32.270000000000003</v>
      </c>
      <c r="L25">
        <v>2</v>
      </c>
      <c r="M25">
        <v>58</v>
      </c>
      <c r="N25">
        <v>8.43</v>
      </c>
      <c r="O25">
        <v>9200.25</v>
      </c>
      <c r="P25">
        <v>163.49</v>
      </c>
      <c r="Q25">
        <v>1206.8599999999999</v>
      </c>
      <c r="R25">
        <v>260.79000000000002</v>
      </c>
      <c r="S25">
        <v>133.29</v>
      </c>
      <c r="T25">
        <v>46806.2</v>
      </c>
      <c r="U25">
        <v>0.51</v>
      </c>
      <c r="V25">
        <v>0.7</v>
      </c>
      <c r="W25">
        <v>0.37</v>
      </c>
      <c r="X25">
        <v>2.73</v>
      </c>
      <c r="Y25">
        <v>2</v>
      </c>
      <c r="Z25">
        <v>10</v>
      </c>
    </row>
    <row r="26" spans="1:26" x14ac:dyDescent="0.25">
      <c r="A26">
        <v>2</v>
      </c>
      <c r="B26">
        <v>30</v>
      </c>
      <c r="C26" t="s">
        <v>34</v>
      </c>
      <c r="D26">
        <v>3.5247999999999999</v>
      </c>
      <c r="E26">
        <v>28.37</v>
      </c>
      <c r="F26">
        <v>25.87</v>
      </c>
      <c r="G26">
        <v>36.96</v>
      </c>
      <c r="H26">
        <v>0.71</v>
      </c>
      <c r="I26">
        <v>42</v>
      </c>
      <c r="J26">
        <v>73.88</v>
      </c>
      <c r="K26">
        <v>32.270000000000003</v>
      </c>
      <c r="L26">
        <v>3</v>
      </c>
      <c r="M26">
        <v>1</v>
      </c>
      <c r="N26">
        <v>8.61</v>
      </c>
      <c r="O26">
        <v>9346.23</v>
      </c>
      <c r="P26">
        <v>148.66999999999999</v>
      </c>
      <c r="Q26">
        <v>1207.2</v>
      </c>
      <c r="R26">
        <v>234.91</v>
      </c>
      <c r="S26">
        <v>133.29</v>
      </c>
      <c r="T26">
        <v>33958.74</v>
      </c>
      <c r="U26">
        <v>0.56999999999999995</v>
      </c>
      <c r="V26">
        <v>0.72</v>
      </c>
      <c r="W26">
        <v>0.4</v>
      </c>
      <c r="X26">
        <v>2.0299999999999998</v>
      </c>
      <c r="Y26">
        <v>2</v>
      </c>
      <c r="Z26">
        <v>10</v>
      </c>
    </row>
    <row r="27" spans="1:26" x14ac:dyDescent="0.25">
      <c r="A27">
        <v>3</v>
      </c>
      <c r="B27">
        <v>30</v>
      </c>
      <c r="C27" t="s">
        <v>34</v>
      </c>
      <c r="D27">
        <v>3.5249000000000001</v>
      </c>
      <c r="E27">
        <v>28.37</v>
      </c>
      <c r="F27">
        <v>25.87</v>
      </c>
      <c r="G27">
        <v>36.96</v>
      </c>
      <c r="H27">
        <v>0.93</v>
      </c>
      <c r="I27">
        <v>42</v>
      </c>
      <c r="J27">
        <v>75.069999999999993</v>
      </c>
      <c r="K27">
        <v>32.270000000000003</v>
      </c>
      <c r="L27">
        <v>4</v>
      </c>
      <c r="M27">
        <v>0</v>
      </c>
      <c r="N27">
        <v>8.8000000000000007</v>
      </c>
      <c r="O27">
        <v>9492.5499999999993</v>
      </c>
      <c r="P27">
        <v>150.88</v>
      </c>
      <c r="Q27">
        <v>1207.21</v>
      </c>
      <c r="R27">
        <v>234.92</v>
      </c>
      <c r="S27">
        <v>133.29</v>
      </c>
      <c r="T27">
        <v>33960.620000000003</v>
      </c>
      <c r="U27">
        <v>0.56999999999999995</v>
      </c>
      <c r="V27">
        <v>0.72</v>
      </c>
      <c r="W27">
        <v>0.4</v>
      </c>
      <c r="X27">
        <v>2.0299999999999998</v>
      </c>
      <c r="Y27">
        <v>2</v>
      </c>
      <c r="Z27">
        <v>10</v>
      </c>
    </row>
    <row r="28" spans="1:26" x14ac:dyDescent="0.25">
      <c r="A28">
        <v>0</v>
      </c>
      <c r="B28">
        <v>15</v>
      </c>
      <c r="C28" t="s">
        <v>34</v>
      </c>
      <c r="D28">
        <v>3.2669999999999999</v>
      </c>
      <c r="E28">
        <v>30.61</v>
      </c>
      <c r="F28">
        <v>27.97</v>
      </c>
      <c r="G28">
        <v>19.739999999999998</v>
      </c>
      <c r="H28">
        <v>0.43</v>
      </c>
      <c r="I28">
        <v>85</v>
      </c>
      <c r="J28">
        <v>39.78</v>
      </c>
      <c r="K28">
        <v>19.54</v>
      </c>
      <c r="L28">
        <v>1</v>
      </c>
      <c r="M28">
        <v>29</v>
      </c>
      <c r="N28">
        <v>4.24</v>
      </c>
      <c r="O28">
        <v>5140</v>
      </c>
      <c r="P28">
        <v>108.92</v>
      </c>
      <c r="Q28">
        <v>1207.55</v>
      </c>
      <c r="R28">
        <v>304.72000000000003</v>
      </c>
      <c r="S28">
        <v>133.29</v>
      </c>
      <c r="T28">
        <v>68649.45</v>
      </c>
      <c r="U28">
        <v>0.44</v>
      </c>
      <c r="V28">
        <v>0.67</v>
      </c>
      <c r="W28">
        <v>0.5</v>
      </c>
      <c r="X28">
        <v>4.12</v>
      </c>
      <c r="Y28">
        <v>2</v>
      </c>
      <c r="Z28">
        <v>10</v>
      </c>
    </row>
    <row r="29" spans="1:26" x14ac:dyDescent="0.25">
      <c r="A29">
        <v>1</v>
      </c>
      <c r="B29">
        <v>15</v>
      </c>
      <c r="C29" t="s">
        <v>34</v>
      </c>
      <c r="D29">
        <v>3.2946</v>
      </c>
      <c r="E29">
        <v>30.35</v>
      </c>
      <c r="F29">
        <v>27.74</v>
      </c>
      <c r="G29">
        <v>20.3</v>
      </c>
      <c r="H29">
        <v>0.84</v>
      </c>
      <c r="I29">
        <v>82</v>
      </c>
      <c r="J29">
        <v>40.89</v>
      </c>
      <c r="K29">
        <v>19.54</v>
      </c>
      <c r="L29">
        <v>2</v>
      </c>
      <c r="M29">
        <v>0</v>
      </c>
      <c r="N29">
        <v>4.3499999999999996</v>
      </c>
      <c r="O29">
        <v>5277.26</v>
      </c>
      <c r="P29">
        <v>110.04</v>
      </c>
      <c r="Q29">
        <v>1207.1199999999999</v>
      </c>
      <c r="R29">
        <v>296.06</v>
      </c>
      <c r="S29">
        <v>133.29</v>
      </c>
      <c r="T29">
        <v>64333.77</v>
      </c>
      <c r="U29">
        <v>0.45</v>
      </c>
      <c r="V29">
        <v>0.67</v>
      </c>
      <c r="W29">
        <v>0.53</v>
      </c>
      <c r="X29">
        <v>3.9</v>
      </c>
      <c r="Y29">
        <v>2</v>
      </c>
      <c r="Z29">
        <v>10</v>
      </c>
    </row>
    <row r="30" spans="1:26" x14ac:dyDescent="0.25">
      <c r="A30">
        <v>0</v>
      </c>
      <c r="B30">
        <v>70</v>
      </c>
      <c r="C30" t="s">
        <v>34</v>
      </c>
      <c r="D30">
        <v>1.9393</v>
      </c>
      <c r="E30">
        <v>51.57</v>
      </c>
      <c r="F30">
        <v>39.83</v>
      </c>
      <c r="G30">
        <v>7.26</v>
      </c>
      <c r="H30">
        <v>0.12</v>
      </c>
      <c r="I30">
        <v>329</v>
      </c>
      <c r="J30">
        <v>141.81</v>
      </c>
      <c r="K30">
        <v>47.83</v>
      </c>
      <c r="L30">
        <v>1</v>
      </c>
      <c r="M30">
        <v>327</v>
      </c>
      <c r="N30">
        <v>22.98</v>
      </c>
      <c r="O30">
        <v>17723.39</v>
      </c>
      <c r="P30">
        <v>447.77</v>
      </c>
      <c r="Q30">
        <v>1207.24</v>
      </c>
      <c r="R30">
        <v>711.35</v>
      </c>
      <c r="S30">
        <v>133.29</v>
      </c>
      <c r="T30">
        <v>270740.11</v>
      </c>
      <c r="U30">
        <v>0.19</v>
      </c>
      <c r="V30">
        <v>0.47</v>
      </c>
      <c r="W30">
        <v>0.8</v>
      </c>
      <c r="X30">
        <v>15.98</v>
      </c>
      <c r="Y30">
        <v>2</v>
      </c>
      <c r="Z30">
        <v>10</v>
      </c>
    </row>
    <row r="31" spans="1:26" x14ac:dyDescent="0.25">
      <c r="A31">
        <v>1</v>
      </c>
      <c r="B31">
        <v>70</v>
      </c>
      <c r="C31" t="s">
        <v>34</v>
      </c>
      <c r="D31">
        <v>2.8923000000000001</v>
      </c>
      <c r="E31">
        <v>34.57</v>
      </c>
      <c r="F31">
        <v>29</v>
      </c>
      <c r="G31">
        <v>15</v>
      </c>
      <c r="H31">
        <v>0.25</v>
      </c>
      <c r="I31">
        <v>116</v>
      </c>
      <c r="J31">
        <v>143.16999999999999</v>
      </c>
      <c r="K31">
        <v>47.83</v>
      </c>
      <c r="L31">
        <v>2</v>
      </c>
      <c r="M31">
        <v>114</v>
      </c>
      <c r="N31">
        <v>23.34</v>
      </c>
      <c r="O31">
        <v>17891.86</v>
      </c>
      <c r="P31">
        <v>317.73</v>
      </c>
      <c r="Q31">
        <v>1207.07</v>
      </c>
      <c r="R31">
        <v>342.11</v>
      </c>
      <c r="S31">
        <v>133.29</v>
      </c>
      <c r="T31">
        <v>87187.91</v>
      </c>
      <c r="U31">
        <v>0.39</v>
      </c>
      <c r="V31">
        <v>0.65</v>
      </c>
      <c r="W31">
        <v>0.46</v>
      </c>
      <c r="X31">
        <v>5.14</v>
      </c>
      <c r="Y31">
        <v>2</v>
      </c>
      <c r="Z31">
        <v>10</v>
      </c>
    </row>
    <row r="32" spans="1:26" x14ac:dyDescent="0.25">
      <c r="A32">
        <v>2</v>
      </c>
      <c r="B32">
        <v>70</v>
      </c>
      <c r="C32" t="s">
        <v>34</v>
      </c>
      <c r="D32">
        <v>3.1728000000000001</v>
      </c>
      <c r="E32">
        <v>31.52</v>
      </c>
      <c r="F32">
        <v>27.24</v>
      </c>
      <c r="G32">
        <v>23.02</v>
      </c>
      <c r="H32">
        <v>0.37</v>
      </c>
      <c r="I32">
        <v>71</v>
      </c>
      <c r="J32">
        <v>144.54</v>
      </c>
      <c r="K32">
        <v>47.83</v>
      </c>
      <c r="L32">
        <v>3</v>
      </c>
      <c r="M32">
        <v>69</v>
      </c>
      <c r="N32">
        <v>23.71</v>
      </c>
      <c r="O32">
        <v>18060.849999999999</v>
      </c>
      <c r="P32">
        <v>291.39</v>
      </c>
      <c r="Q32">
        <v>1206.71</v>
      </c>
      <c r="R32">
        <v>283.39</v>
      </c>
      <c r="S32">
        <v>133.29</v>
      </c>
      <c r="T32">
        <v>58053.98</v>
      </c>
      <c r="U32">
        <v>0.47</v>
      </c>
      <c r="V32">
        <v>0.69</v>
      </c>
      <c r="W32">
        <v>0.39</v>
      </c>
      <c r="X32">
        <v>3.39</v>
      </c>
      <c r="Y32">
        <v>2</v>
      </c>
      <c r="Z32">
        <v>10</v>
      </c>
    </row>
    <row r="33" spans="1:26" x14ac:dyDescent="0.25">
      <c r="A33">
        <v>3</v>
      </c>
      <c r="B33">
        <v>70</v>
      </c>
      <c r="C33" t="s">
        <v>34</v>
      </c>
      <c r="D33">
        <v>3.3675000000000002</v>
      </c>
      <c r="E33">
        <v>29.7</v>
      </c>
      <c r="F33">
        <v>26.02</v>
      </c>
      <c r="G33">
        <v>31.23</v>
      </c>
      <c r="H33">
        <v>0.49</v>
      </c>
      <c r="I33">
        <v>50</v>
      </c>
      <c r="J33">
        <v>145.91999999999999</v>
      </c>
      <c r="K33">
        <v>47.83</v>
      </c>
      <c r="L33">
        <v>4</v>
      </c>
      <c r="M33">
        <v>48</v>
      </c>
      <c r="N33">
        <v>24.09</v>
      </c>
      <c r="O33">
        <v>18230.349999999999</v>
      </c>
      <c r="P33">
        <v>270.31</v>
      </c>
      <c r="Q33">
        <v>1206.67</v>
      </c>
      <c r="R33">
        <v>241.64</v>
      </c>
      <c r="S33">
        <v>133.29</v>
      </c>
      <c r="T33">
        <v>37279.79</v>
      </c>
      <c r="U33">
        <v>0.55000000000000004</v>
      </c>
      <c r="V33">
        <v>0.72</v>
      </c>
      <c r="W33">
        <v>0.36</v>
      </c>
      <c r="X33">
        <v>2.1800000000000002</v>
      </c>
      <c r="Y33">
        <v>2</v>
      </c>
      <c r="Z33">
        <v>10</v>
      </c>
    </row>
    <row r="34" spans="1:26" x14ac:dyDescent="0.25">
      <c r="A34">
        <v>4</v>
      </c>
      <c r="B34">
        <v>70</v>
      </c>
      <c r="C34" t="s">
        <v>34</v>
      </c>
      <c r="D34">
        <v>3.4455</v>
      </c>
      <c r="E34">
        <v>29.02</v>
      </c>
      <c r="F34">
        <v>25.67</v>
      </c>
      <c r="G34">
        <v>39.49</v>
      </c>
      <c r="H34">
        <v>0.6</v>
      </c>
      <c r="I34">
        <v>39</v>
      </c>
      <c r="J34">
        <v>147.30000000000001</v>
      </c>
      <c r="K34">
        <v>47.83</v>
      </c>
      <c r="L34">
        <v>5</v>
      </c>
      <c r="M34">
        <v>37</v>
      </c>
      <c r="N34">
        <v>24.47</v>
      </c>
      <c r="O34">
        <v>18400.38</v>
      </c>
      <c r="P34">
        <v>258.94</v>
      </c>
      <c r="Q34">
        <v>1206.77</v>
      </c>
      <c r="R34">
        <v>230</v>
      </c>
      <c r="S34">
        <v>133.29</v>
      </c>
      <c r="T34">
        <v>31517.96</v>
      </c>
      <c r="U34">
        <v>0.57999999999999996</v>
      </c>
      <c r="V34">
        <v>0.73</v>
      </c>
      <c r="W34">
        <v>0.34</v>
      </c>
      <c r="X34">
        <v>1.82</v>
      </c>
      <c r="Y34">
        <v>2</v>
      </c>
      <c r="Z34">
        <v>10</v>
      </c>
    </row>
    <row r="35" spans="1:26" x14ac:dyDescent="0.25">
      <c r="A35">
        <v>5</v>
      </c>
      <c r="B35">
        <v>70</v>
      </c>
      <c r="C35" t="s">
        <v>34</v>
      </c>
      <c r="D35">
        <v>3.5482999999999998</v>
      </c>
      <c r="E35">
        <v>28.18</v>
      </c>
      <c r="F35">
        <v>25.06</v>
      </c>
      <c r="G35">
        <v>48.5</v>
      </c>
      <c r="H35">
        <v>0.71</v>
      </c>
      <c r="I35">
        <v>31</v>
      </c>
      <c r="J35">
        <v>148.68</v>
      </c>
      <c r="K35">
        <v>47.83</v>
      </c>
      <c r="L35">
        <v>6</v>
      </c>
      <c r="M35">
        <v>29</v>
      </c>
      <c r="N35">
        <v>24.85</v>
      </c>
      <c r="O35">
        <v>18570.939999999999</v>
      </c>
      <c r="P35">
        <v>244.42</v>
      </c>
      <c r="Q35">
        <v>1206.67</v>
      </c>
      <c r="R35">
        <v>208.91</v>
      </c>
      <c r="S35">
        <v>133.29</v>
      </c>
      <c r="T35">
        <v>21014.57</v>
      </c>
      <c r="U35">
        <v>0.64</v>
      </c>
      <c r="V35">
        <v>0.75</v>
      </c>
      <c r="W35">
        <v>0.32</v>
      </c>
      <c r="X35">
        <v>1.21</v>
      </c>
      <c r="Y35">
        <v>2</v>
      </c>
      <c r="Z35">
        <v>10</v>
      </c>
    </row>
    <row r="36" spans="1:26" x14ac:dyDescent="0.25">
      <c r="A36">
        <v>6</v>
      </c>
      <c r="B36">
        <v>70</v>
      </c>
      <c r="C36" t="s">
        <v>34</v>
      </c>
      <c r="D36">
        <v>3.5868000000000002</v>
      </c>
      <c r="E36">
        <v>27.88</v>
      </c>
      <c r="F36">
        <v>24.93</v>
      </c>
      <c r="G36">
        <v>59.83</v>
      </c>
      <c r="H36">
        <v>0.83</v>
      </c>
      <c r="I36">
        <v>25</v>
      </c>
      <c r="J36">
        <v>150.07</v>
      </c>
      <c r="K36">
        <v>47.83</v>
      </c>
      <c r="L36">
        <v>7</v>
      </c>
      <c r="M36">
        <v>23</v>
      </c>
      <c r="N36">
        <v>25.24</v>
      </c>
      <c r="O36">
        <v>18742.03</v>
      </c>
      <c r="P36">
        <v>234.37</v>
      </c>
      <c r="Q36">
        <v>1206.8</v>
      </c>
      <c r="R36">
        <v>204.65</v>
      </c>
      <c r="S36">
        <v>133.29</v>
      </c>
      <c r="T36">
        <v>18912.990000000002</v>
      </c>
      <c r="U36">
        <v>0.65</v>
      </c>
      <c r="V36">
        <v>0.75</v>
      </c>
      <c r="W36">
        <v>0.32</v>
      </c>
      <c r="X36">
        <v>1.08</v>
      </c>
      <c r="Y36">
        <v>2</v>
      </c>
      <c r="Z36">
        <v>10</v>
      </c>
    </row>
    <row r="37" spans="1:26" x14ac:dyDescent="0.25">
      <c r="A37">
        <v>7</v>
      </c>
      <c r="B37">
        <v>70</v>
      </c>
      <c r="C37" t="s">
        <v>34</v>
      </c>
      <c r="D37">
        <v>3.6074000000000002</v>
      </c>
      <c r="E37">
        <v>27.72</v>
      </c>
      <c r="F37">
        <v>24.86</v>
      </c>
      <c r="G37">
        <v>67.790000000000006</v>
      </c>
      <c r="H37">
        <v>0.94</v>
      </c>
      <c r="I37">
        <v>22</v>
      </c>
      <c r="J37">
        <v>151.46</v>
      </c>
      <c r="K37">
        <v>47.83</v>
      </c>
      <c r="L37">
        <v>8</v>
      </c>
      <c r="M37">
        <v>20</v>
      </c>
      <c r="N37">
        <v>25.63</v>
      </c>
      <c r="O37">
        <v>18913.66</v>
      </c>
      <c r="P37">
        <v>224.73</v>
      </c>
      <c r="Q37">
        <v>1206.6400000000001</v>
      </c>
      <c r="R37">
        <v>202.58</v>
      </c>
      <c r="S37">
        <v>133.29</v>
      </c>
      <c r="T37">
        <v>17893.05</v>
      </c>
      <c r="U37">
        <v>0.66</v>
      </c>
      <c r="V37">
        <v>0.75</v>
      </c>
      <c r="W37">
        <v>0.31</v>
      </c>
      <c r="X37">
        <v>1.01</v>
      </c>
      <c r="Y37">
        <v>2</v>
      </c>
      <c r="Z37">
        <v>10</v>
      </c>
    </row>
    <row r="38" spans="1:26" x14ac:dyDescent="0.25">
      <c r="A38">
        <v>8</v>
      </c>
      <c r="B38">
        <v>70</v>
      </c>
      <c r="C38" t="s">
        <v>34</v>
      </c>
      <c r="D38">
        <v>3.6534</v>
      </c>
      <c r="E38">
        <v>27.37</v>
      </c>
      <c r="F38">
        <v>24.59</v>
      </c>
      <c r="G38">
        <v>77.67</v>
      </c>
      <c r="H38">
        <v>1.04</v>
      </c>
      <c r="I38">
        <v>19</v>
      </c>
      <c r="J38">
        <v>152.85</v>
      </c>
      <c r="K38">
        <v>47.83</v>
      </c>
      <c r="L38">
        <v>9</v>
      </c>
      <c r="M38">
        <v>7</v>
      </c>
      <c r="N38">
        <v>26.03</v>
      </c>
      <c r="O38">
        <v>19085.830000000002</v>
      </c>
      <c r="P38">
        <v>215.43</v>
      </c>
      <c r="Q38">
        <v>1206.8499999999999</v>
      </c>
      <c r="R38">
        <v>192.77</v>
      </c>
      <c r="S38">
        <v>133.29</v>
      </c>
      <c r="T38">
        <v>13004.4</v>
      </c>
      <c r="U38">
        <v>0.69</v>
      </c>
      <c r="V38">
        <v>0.76</v>
      </c>
      <c r="W38">
        <v>0.32</v>
      </c>
      <c r="X38">
        <v>0.75</v>
      </c>
      <c r="Y38">
        <v>2</v>
      </c>
      <c r="Z38">
        <v>10</v>
      </c>
    </row>
    <row r="39" spans="1:26" x14ac:dyDescent="0.25">
      <c r="A39">
        <v>9</v>
      </c>
      <c r="B39">
        <v>70</v>
      </c>
      <c r="C39" t="s">
        <v>34</v>
      </c>
      <c r="D39">
        <v>3.6383999999999999</v>
      </c>
      <c r="E39">
        <v>27.48</v>
      </c>
      <c r="F39">
        <v>24.71</v>
      </c>
      <c r="G39">
        <v>78.02</v>
      </c>
      <c r="H39">
        <v>1.1499999999999999</v>
      </c>
      <c r="I39">
        <v>19</v>
      </c>
      <c r="J39">
        <v>154.25</v>
      </c>
      <c r="K39">
        <v>47.83</v>
      </c>
      <c r="L39">
        <v>10</v>
      </c>
      <c r="M39">
        <v>0</v>
      </c>
      <c r="N39">
        <v>26.43</v>
      </c>
      <c r="O39">
        <v>19258.55</v>
      </c>
      <c r="P39">
        <v>217.8</v>
      </c>
      <c r="Q39">
        <v>1206.7</v>
      </c>
      <c r="R39">
        <v>196.71</v>
      </c>
      <c r="S39">
        <v>133.29</v>
      </c>
      <c r="T39">
        <v>14971.64</v>
      </c>
      <c r="U39">
        <v>0.68</v>
      </c>
      <c r="V39">
        <v>0.76</v>
      </c>
      <c r="W39">
        <v>0.32</v>
      </c>
      <c r="X39">
        <v>0.86</v>
      </c>
      <c r="Y39">
        <v>2</v>
      </c>
      <c r="Z39">
        <v>10</v>
      </c>
    </row>
    <row r="40" spans="1:26" x14ac:dyDescent="0.25">
      <c r="A40">
        <v>0</v>
      </c>
      <c r="B40">
        <v>90</v>
      </c>
      <c r="C40" t="s">
        <v>34</v>
      </c>
      <c r="D40">
        <v>1.5539000000000001</v>
      </c>
      <c r="E40">
        <v>64.349999999999994</v>
      </c>
      <c r="F40">
        <v>46.15</v>
      </c>
      <c r="G40">
        <v>6.24</v>
      </c>
      <c r="H40">
        <v>0.1</v>
      </c>
      <c r="I40">
        <v>444</v>
      </c>
      <c r="J40">
        <v>176.73</v>
      </c>
      <c r="K40">
        <v>52.44</v>
      </c>
      <c r="L40">
        <v>1</v>
      </c>
      <c r="M40">
        <v>442</v>
      </c>
      <c r="N40">
        <v>33.29</v>
      </c>
      <c r="O40">
        <v>22031.19</v>
      </c>
      <c r="P40">
        <v>601.33000000000004</v>
      </c>
      <c r="Q40">
        <v>1207.9000000000001</v>
      </c>
      <c r="R40">
        <v>927.18</v>
      </c>
      <c r="S40">
        <v>133.29</v>
      </c>
      <c r="T40">
        <v>378080.38</v>
      </c>
      <c r="U40">
        <v>0.14000000000000001</v>
      </c>
      <c r="V40">
        <v>0.41</v>
      </c>
      <c r="W40">
        <v>0.97</v>
      </c>
      <c r="X40">
        <v>22.28</v>
      </c>
      <c r="Y40">
        <v>2</v>
      </c>
      <c r="Z40">
        <v>10</v>
      </c>
    </row>
    <row r="41" spans="1:26" x14ac:dyDescent="0.25">
      <c r="A41">
        <v>1</v>
      </c>
      <c r="B41">
        <v>90</v>
      </c>
      <c r="C41" t="s">
        <v>34</v>
      </c>
      <c r="D41">
        <v>2.6465999999999998</v>
      </c>
      <c r="E41">
        <v>37.78</v>
      </c>
      <c r="F41">
        <v>30.32</v>
      </c>
      <c r="G41">
        <v>12.81</v>
      </c>
      <c r="H41">
        <v>0.2</v>
      </c>
      <c r="I41">
        <v>142</v>
      </c>
      <c r="J41">
        <v>178.21</v>
      </c>
      <c r="K41">
        <v>52.44</v>
      </c>
      <c r="L41">
        <v>2</v>
      </c>
      <c r="M41">
        <v>140</v>
      </c>
      <c r="N41">
        <v>33.770000000000003</v>
      </c>
      <c r="O41">
        <v>22213.89</v>
      </c>
      <c r="P41">
        <v>388.11</v>
      </c>
      <c r="Q41">
        <v>1207.1300000000001</v>
      </c>
      <c r="R41">
        <v>387.24</v>
      </c>
      <c r="S41">
        <v>133.29</v>
      </c>
      <c r="T41">
        <v>109624.1</v>
      </c>
      <c r="U41">
        <v>0.34</v>
      </c>
      <c r="V41">
        <v>0.62</v>
      </c>
      <c r="W41">
        <v>0.5</v>
      </c>
      <c r="X41">
        <v>6.47</v>
      </c>
      <c r="Y41">
        <v>2</v>
      </c>
      <c r="Z41">
        <v>10</v>
      </c>
    </row>
    <row r="42" spans="1:26" x14ac:dyDescent="0.25">
      <c r="A42">
        <v>2</v>
      </c>
      <c r="B42">
        <v>90</v>
      </c>
      <c r="C42" t="s">
        <v>34</v>
      </c>
      <c r="D42">
        <v>2.9965999999999999</v>
      </c>
      <c r="E42">
        <v>33.369999999999997</v>
      </c>
      <c r="F42">
        <v>27.89</v>
      </c>
      <c r="G42">
        <v>19.46</v>
      </c>
      <c r="H42">
        <v>0.3</v>
      </c>
      <c r="I42">
        <v>86</v>
      </c>
      <c r="J42">
        <v>179.7</v>
      </c>
      <c r="K42">
        <v>52.44</v>
      </c>
      <c r="L42">
        <v>3</v>
      </c>
      <c r="M42">
        <v>84</v>
      </c>
      <c r="N42">
        <v>34.26</v>
      </c>
      <c r="O42">
        <v>22397.24</v>
      </c>
      <c r="P42">
        <v>351.49</v>
      </c>
      <c r="Q42">
        <v>1206.71</v>
      </c>
      <c r="R42">
        <v>306.98</v>
      </c>
      <c r="S42">
        <v>133.29</v>
      </c>
      <c r="T42">
        <v>69771.679999999993</v>
      </c>
      <c r="U42">
        <v>0.43</v>
      </c>
      <c r="V42">
        <v>0.67</v>
      </c>
      <c r="W42">
        <v>0.37</v>
      </c>
      <c r="X42">
        <v>4.05</v>
      </c>
      <c r="Y42">
        <v>2</v>
      </c>
      <c r="Z42">
        <v>10</v>
      </c>
    </row>
    <row r="43" spans="1:26" x14ac:dyDescent="0.25">
      <c r="A43">
        <v>3</v>
      </c>
      <c r="B43">
        <v>90</v>
      </c>
      <c r="C43" t="s">
        <v>34</v>
      </c>
      <c r="D43">
        <v>3.2010999999999998</v>
      </c>
      <c r="E43">
        <v>31.24</v>
      </c>
      <c r="F43">
        <v>26.65</v>
      </c>
      <c r="G43">
        <v>26.21</v>
      </c>
      <c r="H43">
        <v>0.39</v>
      </c>
      <c r="I43">
        <v>61</v>
      </c>
      <c r="J43">
        <v>181.19</v>
      </c>
      <c r="K43">
        <v>52.44</v>
      </c>
      <c r="L43">
        <v>4</v>
      </c>
      <c r="M43">
        <v>59</v>
      </c>
      <c r="N43">
        <v>34.75</v>
      </c>
      <c r="O43">
        <v>22581.25</v>
      </c>
      <c r="P43">
        <v>330.43</v>
      </c>
      <c r="Q43">
        <v>1206.69</v>
      </c>
      <c r="R43">
        <v>263.27999999999997</v>
      </c>
      <c r="S43">
        <v>133.29</v>
      </c>
      <c r="T43">
        <v>48045.39</v>
      </c>
      <c r="U43">
        <v>0.51</v>
      </c>
      <c r="V43">
        <v>0.7</v>
      </c>
      <c r="W43">
        <v>0.37</v>
      </c>
      <c r="X43">
        <v>2.8</v>
      </c>
      <c r="Y43">
        <v>2</v>
      </c>
      <c r="Z43">
        <v>10</v>
      </c>
    </row>
    <row r="44" spans="1:26" x14ac:dyDescent="0.25">
      <c r="A44">
        <v>4</v>
      </c>
      <c r="B44">
        <v>90</v>
      </c>
      <c r="C44" t="s">
        <v>34</v>
      </c>
      <c r="D44">
        <v>3.367</v>
      </c>
      <c r="E44">
        <v>29.7</v>
      </c>
      <c r="F44">
        <v>25.64</v>
      </c>
      <c r="G44">
        <v>33.450000000000003</v>
      </c>
      <c r="H44">
        <v>0.49</v>
      </c>
      <c r="I44">
        <v>46</v>
      </c>
      <c r="J44">
        <v>182.69</v>
      </c>
      <c r="K44">
        <v>52.44</v>
      </c>
      <c r="L44">
        <v>5</v>
      </c>
      <c r="M44">
        <v>44</v>
      </c>
      <c r="N44">
        <v>35.25</v>
      </c>
      <c r="O44">
        <v>22766.06</v>
      </c>
      <c r="P44">
        <v>311.44</v>
      </c>
      <c r="Q44">
        <v>1206.7</v>
      </c>
      <c r="R44">
        <v>228.49</v>
      </c>
      <c r="S44">
        <v>133.29</v>
      </c>
      <c r="T44">
        <v>30729.59</v>
      </c>
      <c r="U44">
        <v>0.57999999999999996</v>
      </c>
      <c r="V44">
        <v>0.73</v>
      </c>
      <c r="W44">
        <v>0.35</v>
      </c>
      <c r="X44">
        <v>1.8</v>
      </c>
      <c r="Y44">
        <v>2</v>
      </c>
      <c r="Z44">
        <v>10</v>
      </c>
    </row>
    <row r="45" spans="1:26" x14ac:dyDescent="0.25">
      <c r="A45">
        <v>5</v>
      </c>
      <c r="B45">
        <v>90</v>
      </c>
      <c r="C45" t="s">
        <v>34</v>
      </c>
      <c r="D45">
        <v>3.4049999999999998</v>
      </c>
      <c r="E45">
        <v>29.37</v>
      </c>
      <c r="F45">
        <v>25.6</v>
      </c>
      <c r="G45">
        <v>40.42</v>
      </c>
      <c r="H45">
        <v>0.57999999999999996</v>
      </c>
      <c r="I45">
        <v>38</v>
      </c>
      <c r="J45">
        <v>184.19</v>
      </c>
      <c r="K45">
        <v>52.44</v>
      </c>
      <c r="L45">
        <v>6</v>
      </c>
      <c r="M45">
        <v>36</v>
      </c>
      <c r="N45">
        <v>35.75</v>
      </c>
      <c r="O45">
        <v>22951.43</v>
      </c>
      <c r="P45">
        <v>305.75</v>
      </c>
      <c r="Q45">
        <v>1206.75</v>
      </c>
      <c r="R45">
        <v>227.68</v>
      </c>
      <c r="S45">
        <v>133.29</v>
      </c>
      <c r="T45">
        <v>30361.53</v>
      </c>
      <c r="U45">
        <v>0.59</v>
      </c>
      <c r="V45">
        <v>0.73</v>
      </c>
      <c r="W45">
        <v>0.33</v>
      </c>
      <c r="X45">
        <v>1.75</v>
      </c>
      <c r="Y45">
        <v>2</v>
      </c>
      <c r="Z45">
        <v>10</v>
      </c>
    </row>
    <row r="46" spans="1:26" x14ac:dyDescent="0.25">
      <c r="A46">
        <v>6</v>
      </c>
      <c r="B46">
        <v>90</v>
      </c>
      <c r="C46" t="s">
        <v>34</v>
      </c>
      <c r="D46">
        <v>3.4767999999999999</v>
      </c>
      <c r="E46">
        <v>28.76</v>
      </c>
      <c r="F46">
        <v>25.2</v>
      </c>
      <c r="G46">
        <v>47.26</v>
      </c>
      <c r="H46">
        <v>0.67</v>
      </c>
      <c r="I46">
        <v>32</v>
      </c>
      <c r="J46">
        <v>185.7</v>
      </c>
      <c r="K46">
        <v>52.44</v>
      </c>
      <c r="L46">
        <v>7</v>
      </c>
      <c r="M46">
        <v>30</v>
      </c>
      <c r="N46">
        <v>36.26</v>
      </c>
      <c r="O46">
        <v>23137.49</v>
      </c>
      <c r="P46">
        <v>295.66000000000003</v>
      </c>
      <c r="Q46">
        <v>1206.67</v>
      </c>
      <c r="R46">
        <v>213.83</v>
      </c>
      <c r="S46">
        <v>133.29</v>
      </c>
      <c r="T46">
        <v>23467.35</v>
      </c>
      <c r="U46">
        <v>0.62</v>
      </c>
      <c r="V46">
        <v>0.74</v>
      </c>
      <c r="W46">
        <v>0.33</v>
      </c>
      <c r="X46">
        <v>1.36</v>
      </c>
      <c r="Y46">
        <v>2</v>
      </c>
      <c r="Z46">
        <v>10</v>
      </c>
    </row>
    <row r="47" spans="1:26" x14ac:dyDescent="0.25">
      <c r="A47">
        <v>7</v>
      </c>
      <c r="B47">
        <v>90</v>
      </c>
      <c r="C47" t="s">
        <v>34</v>
      </c>
      <c r="D47">
        <v>3.5156000000000001</v>
      </c>
      <c r="E47">
        <v>28.44</v>
      </c>
      <c r="F47">
        <v>25.06</v>
      </c>
      <c r="G47">
        <v>55.7</v>
      </c>
      <c r="H47">
        <v>0.76</v>
      </c>
      <c r="I47">
        <v>27</v>
      </c>
      <c r="J47">
        <v>187.22</v>
      </c>
      <c r="K47">
        <v>52.44</v>
      </c>
      <c r="L47">
        <v>8</v>
      </c>
      <c r="M47">
        <v>25</v>
      </c>
      <c r="N47">
        <v>36.78</v>
      </c>
      <c r="O47">
        <v>23324.240000000002</v>
      </c>
      <c r="P47">
        <v>287.87</v>
      </c>
      <c r="Q47">
        <v>1206.6500000000001</v>
      </c>
      <c r="R47">
        <v>209.43</v>
      </c>
      <c r="S47">
        <v>133.29</v>
      </c>
      <c r="T47">
        <v>21292.57</v>
      </c>
      <c r="U47">
        <v>0.64</v>
      </c>
      <c r="V47">
        <v>0.75</v>
      </c>
      <c r="W47">
        <v>0.32</v>
      </c>
      <c r="X47">
        <v>1.22</v>
      </c>
      <c r="Y47">
        <v>2</v>
      </c>
      <c r="Z47">
        <v>10</v>
      </c>
    </row>
    <row r="48" spans="1:26" x14ac:dyDescent="0.25">
      <c r="A48">
        <v>8</v>
      </c>
      <c r="B48">
        <v>90</v>
      </c>
      <c r="C48" t="s">
        <v>34</v>
      </c>
      <c r="D48">
        <v>3.5527000000000002</v>
      </c>
      <c r="E48">
        <v>28.15</v>
      </c>
      <c r="F48">
        <v>24.87</v>
      </c>
      <c r="G48">
        <v>62.18</v>
      </c>
      <c r="H48">
        <v>0.85</v>
      </c>
      <c r="I48">
        <v>24</v>
      </c>
      <c r="J48">
        <v>188.74</v>
      </c>
      <c r="K48">
        <v>52.44</v>
      </c>
      <c r="L48">
        <v>9</v>
      </c>
      <c r="M48">
        <v>22</v>
      </c>
      <c r="N48">
        <v>37.299999999999997</v>
      </c>
      <c r="O48">
        <v>23511.69</v>
      </c>
      <c r="P48">
        <v>279.07</v>
      </c>
      <c r="Q48">
        <v>1206.6099999999999</v>
      </c>
      <c r="R48">
        <v>202.99</v>
      </c>
      <c r="S48">
        <v>133.29</v>
      </c>
      <c r="T48">
        <v>18087.43</v>
      </c>
      <c r="U48">
        <v>0.66</v>
      </c>
      <c r="V48">
        <v>0.75</v>
      </c>
      <c r="W48">
        <v>0.31</v>
      </c>
      <c r="X48">
        <v>1.03</v>
      </c>
      <c r="Y48">
        <v>2</v>
      </c>
      <c r="Z48">
        <v>10</v>
      </c>
    </row>
    <row r="49" spans="1:26" x14ac:dyDescent="0.25">
      <c r="A49">
        <v>9</v>
      </c>
      <c r="B49">
        <v>90</v>
      </c>
      <c r="C49" t="s">
        <v>34</v>
      </c>
      <c r="D49">
        <v>3.5789</v>
      </c>
      <c r="E49">
        <v>27.94</v>
      </c>
      <c r="F49">
        <v>24.77</v>
      </c>
      <c r="G49">
        <v>70.78</v>
      </c>
      <c r="H49">
        <v>0.93</v>
      </c>
      <c r="I49">
        <v>21</v>
      </c>
      <c r="J49">
        <v>190.26</v>
      </c>
      <c r="K49">
        <v>52.44</v>
      </c>
      <c r="L49">
        <v>10</v>
      </c>
      <c r="M49">
        <v>19</v>
      </c>
      <c r="N49">
        <v>37.82</v>
      </c>
      <c r="O49">
        <v>23699.85</v>
      </c>
      <c r="P49">
        <v>271.14</v>
      </c>
      <c r="Q49">
        <v>1206.6300000000001</v>
      </c>
      <c r="R49">
        <v>199.47</v>
      </c>
      <c r="S49">
        <v>133.29</v>
      </c>
      <c r="T49">
        <v>16340.89</v>
      </c>
      <c r="U49">
        <v>0.67</v>
      </c>
      <c r="V49">
        <v>0.76</v>
      </c>
      <c r="W49">
        <v>0.31</v>
      </c>
      <c r="X49">
        <v>0.93</v>
      </c>
      <c r="Y49">
        <v>2</v>
      </c>
      <c r="Z49">
        <v>10</v>
      </c>
    </row>
    <row r="50" spans="1:26" x14ac:dyDescent="0.25">
      <c r="A50">
        <v>10</v>
      </c>
      <c r="B50">
        <v>90</v>
      </c>
      <c r="C50" t="s">
        <v>34</v>
      </c>
      <c r="D50">
        <v>3.6345000000000001</v>
      </c>
      <c r="E50">
        <v>27.51</v>
      </c>
      <c r="F50">
        <v>24.45</v>
      </c>
      <c r="G50">
        <v>81.510000000000005</v>
      </c>
      <c r="H50">
        <v>1.02</v>
      </c>
      <c r="I50">
        <v>18</v>
      </c>
      <c r="J50">
        <v>191.79</v>
      </c>
      <c r="K50">
        <v>52.44</v>
      </c>
      <c r="L50">
        <v>11</v>
      </c>
      <c r="M50">
        <v>16</v>
      </c>
      <c r="N50">
        <v>38.35</v>
      </c>
      <c r="O50">
        <v>23888.73</v>
      </c>
      <c r="P50">
        <v>259.24</v>
      </c>
      <c r="Q50">
        <v>1206.6400000000001</v>
      </c>
      <c r="R50">
        <v>188.5</v>
      </c>
      <c r="S50">
        <v>133.29</v>
      </c>
      <c r="T50">
        <v>10873.33</v>
      </c>
      <c r="U50">
        <v>0.71</v>
      </c>
      <c r="V50">
        <v>0.77</v>
      </c>
      <c r="W50">
        <v>0.3</v>
      </c>
      <c r="X50">
        <v>0.61</v>
      </c>
      <c r="Y50">
        <v>2</v>
      </c>
      <c r="Z50">
        <v>10</v>
      </c>
    </row>
    <row r="51" spans="1:26" x14ac:dyDescent="0.25">
      <c r="A51">
        <v>11</v>
      </c>
      <c r="B51">
        <v>90</v>
      </c>
      <c r="C51" t="s">
        <v>34</v>
      </c>
      <c r="D51">
        <v>3.6200999999999999</v>
      </c>
      <c r="E51">
        <v>27.62</v>
      </c>
      <c r="F51">
        <v>24.6</v>
      </c>
      <c r="G51">
        <v>86.82</v>
      </c>
      <c r="H51">
        <v>1.1000000000000001</v>
      </c>
      <c r="I51">
        <v>17</v>
      </c>
      <c r="J51">
        <v>193.33</v>
      </c>
      <c r="K51">
        <v>52.44</v>
      </c>
      <c r="L51">
        <v>12</v>
      </c>
      <c r="M51">
        <v>15</v>
      </c>
      <c r="N51">
        <v>38.89</v>
      </c>
      <c r="O51">
        <v>24078.33</v>
      </c>
      <c r="P51">
        <v>255.16</v>
      </c>
      <c r="Q51">
        <v>1206.5999999999999</v>
      </c>
      <c r="R51">
        <v>193.58</v>
      </c>
      <c r="S51">
        <v>133.29</v>
      </c>
      <c r="T51">
        <v>13416.43</v>
      </c>
      <c r="U51">
        <v>0.69</v>
      </c>
      <c r="V51">
        <v>0.76</v>
      </c>
      <c r="W51">
        <v>0.31</v>
      </c>
      <c r="X51">
        <v>0.76</v>
      </c>
      <c r="Y51">
        <v>2</v>
      </c>
      <c r="Z51">
        <v>10</v>
      </c>
    </row>
    <row r="52" spans="1:26" x14ac:dyDescent="0.25">
      <c r="A52">
        <v>12</v>
      </c>
      <c r="B52">
        <v>90</v>
      </c>
      <c r="C52" t="s">
        <v>34</v>
      </c>
      <c r="D52">
        <v>3.6320999999999999</v>
      </c>
      <c r="E52">
        <v>27.53</v>
      </c>
      <c r="F52">
        <v>24.58</v>
      </c>
      <c r="G52">
        <v>98.31</v>
      </c>
      <c r="H52">
        <v>1.18</v>
      </c>
      <c r="I52">
        <v>15</v>
      </c>
      <c r="J52">
        <v>194.88</v>
      </c>
      <c r="K52">
        <v>52.44</v>
      </c>
      <c r="L52">
        <v>13</v>
      </c>
      <c r="M52">
        <v>8</v>
      </c>
      <c r="N52">
        <v>39.43</v>
      </c>
      <c r="O52">
        <v>24268.67</v>
      </c>
      <c r="P52">
        <v>248.23</v>
      </c>
      <c r="Q52">
        <v>1206.6600000000001</v>
      </c>
      <c r="R52">
        <v>192.91</v>
      </c>
      <c r="S52">
        <v>133.29</v>
      </c>
      <c r="T52">
        <v>13094.57</v>
      </c>
      <c r="U52">
        <v>0.69</v>
      </c>
      <c r="V52">
        <v>0.76</v>
      </c>
      <c r="W52">
        <v>0.3</v>
      </c>
      <c r="X52">
        <v>0.73</v>
      </c>
      <c r="Y52">
        <v>2</v>
      </c>
      <c r="Z52">
        <v>10</v>
      </c>
    </row>
    <row r="53" spans="1:26" x14ac:dyDescent="0.25">
      <c r="A53">
        <v>13</v>
      </c>
      <c r="B53">
        <v>90</v>
      </c>
      <c r="C53" t="s">
        <v>34</v>
      </c>
      <c r="D53">
        <v>3.6374</v>
      </c>
      <c r="E53">
        <v>27.49</v>
      </c>
      <c r="F53">
        <v>24.54</v>
      </c>
      <c r="G53">
        <v>98.15</v>
      </c>
      <c r="H53">
        <v>1.27</v>
      </c>
      <c r="I53">
        <v>15</v>
      </c>
      <c r="J53">
        <v>196.42</v>
      </c>
      <c r="K53">
        <v>52.44</v>
      </c>
      <c r="L53">
        <v>14</v>
      </c>
      <c r="M53">
        <v>0</v>
      </c>
      <c r="N53">
        <v>39.979999999999997</v>
      </c>
      <c r="O53">
        <v>24459.75</v>
      </c>
      <c r="P53">
        <v>249.29</v>
      </c>
      <c r="Q53">
        <v>1206.92</v>
      </c>
      <c r="R53">
        <v>190.99</v>
      </c>
      <c r="S53">
        <v>133.29</v>
      </c>
      <c r="T53">
        <v>12134.37</v>
      </c>
      <c r="U53">
        <v>0.7</v>
      </c>
      <c r="V53">
        <v>0.76</v>
      </c>
      <c r="W53">
        <v>0.32</v>
      </c>
      <c r="X53">
        <v>0.69</v>
      </c>
      <c r="Y53">
        <v>2</v>
      </c>
      <c r="Z53">
        <v>10</v>
      </c>
    </row>
    <row r="54" spans="1:26" x14ac:dyDescent="0.25">
      <c r="A54">
        <v>0</v>
      </c>
      <c r="B54">
        <v>10</v>
      </c>
      <c r="C54" t="s">
        <v>34</v>
      </c>
      <c r="D54">
        <v>3.0733000000000001</v>
      </c>
      <c r="E54">
        <v>32.54</v>
      </c>
      <c r="F54">
        <v>29.54</v>
      </c>
      <c r="G54">
        <v>14.53</v>
      </c>
      <c r="H54">
        <v>0.64</v>
      </c>
      <c r="I54">
        <v>122</v>
      </c>
      <c r="J54">
        <v>26.11</v>
      </c>
      <c r="K54">
        <v>12.1</v>
      </c>
      <c r="L54">
        <v>1</v>
      </c>
      <c r="M54">
        <v>0</v>
      </c>
      <c r="N54">
        <v>3.01</v>
      </c>
      <c r="O54">
        <v>3454.41</v>
      </c>
      <c r="P54">
        <v>84.88</v>
      </c>
      <c r="Q54">
        <v>1207.29</v>
      </c>
      <c r="R54">
        <v>355.39</v>
      </c>
      <c r="S54">
        <v>133.29</v>
      </c>
      <c r="T54">
        <v>93799.42</v>
      </c>
      <c r="U54">
        <v>0.38</v>
      </c>
      <c r="V54">
        <v>0.63</v>
      </c>
      <c r="W54">
        <v>0.63</v>
      </c>
      <c r="X54">
        <v>5.69</v>
      </c>
      <c r="Y54">
        <v>2</v>
      </c>
      <c r="Z54">
        <v>10</v>
      </c>
    </row>
    <row r="55" spans="1:26" x14ac:dyDescent="0.25">
      <c r="A55">
        <v>0</v>
      </c>
      <c r="B55">
        <v>45</v>
      </c>
      <c r="C55" t="s">
        <v>34</v>
      </c>
      <c r="D55">
        <v>2.4681999999999999</v>
      </c>
      <c r="E55">
        <v>40.520000000000003</v>
      </c>
      <c r="F55">
        <v>34.07</v>
      </c>
      <c r="G55">
        <v>9.42</v>
      </c>
      <c r="H55">
        <v>0.18</v>
      </c>
      <c r="I55">
        <v>217</v>
      </c>
      <c r="J55">
        <v>98.71</v>
      </c>
      <c r="K55">
        <v>39.72</v>
      </c>
      <c r="L55">
        <v>1</v>
      </c>
      <c r="M55">
        <v>215</v>
      </c>
      <c r="N55">
        <v>12.99</v>
      </c>
      <c r="O55">
        <v>12407.75</v>
      </c>
      <c r="P55">
        <v>296.83999999999997</v>
      </c>
      <c r="Q55">
        <v>1207.07</v>
      </c>
      <c r="R55">
        <v>514.54999999999995</v>
      </c>
      <c r="S55">
        <v>133.29</v>
      </c>
      <c r="T55">
        <v>172904.56</v>
      </c>
      <c r="U55">
        <v>0.26</v>
      </c>
      <c r="V55">
        <v>0.55000000000000004</v>
      </c>
      <c r="W55">
        <v>0.62</v>
      </c>
      <c r="X55">
        <v>10.210000000000001</v>
      </c>
      <c r="Y55">
        <v>2</v>
      </c>
      <c r="Z55">
        <v>10</v>
      </c>
    </row>
    <row r="56" spans="1:26" x14ac:dyDescent="0.25">
      <c r="A56">
        <v>1</v>
      </c>
      <c r="B56">
        <v>45</v>
      </c>
      <c r="C56" t="s">
        <v>34</v>
      </c>
      <c r="D56">
        <v>3.1511999999999998</v>
      </c>
      <c r="E56">
        <v>31.73</v>
      </c>
      <c r="F56">
        <v>28</v>
      </c>
      <c r="G56">
        <v>19.760000000000002</v>
      </c>
      <c r="H56">
        <v>0.35</v>
      </c>
      <c r="I56">
        <v>85</v>
      </c>
      <c r="J56">
        <v>99.95</v>
      </c>
      <c r="K56">
        <v>39.72</v>
      </c>
      <c r="L56">
        <v>2</v>
      </c>
      <c r="M56">
        <v>83</v>
      </c>
      <c r="N56">
        <v>13.24</v>
      </c>
      <c r="O56">
        <v>12561.45</v>
      </c>
      <c r="P56">
        <v>232.64</v>
      </c>
      <c r="Q56">
        <v>1206.79</v>
      </c>
      <c r="R56">
        <v>310.77</v>
      </c>
      <c r="S56">
        <v>133.29</v>
      </c>
      <c r="T56">
        <v>71672.429999999993</v>
      </c>
      <c r="U56">
        <v>0.43</v>
      </c>
      <c r="V56">
        <v>0.67</v>
      </c>
      <c r="W56">
        <v>0.37</v>
      </c>
      <c r="X56">
        <v>4.1500000000000004</v>
      </c>
      <c r="Y56">
        <v>2</v>
      </c>
      <c r="Z56">
        <v>10</v>
      </c>
    </row>
    <row r="57" spans="1:26" x14ac:dyDescent="0.25">
      <c r="A57">
        <v>2</v>
      </c>
      <c r="B57">
        <v>45</v>
      </c>
      <c r="C57" t="s">
        <v>34</v>
      </c>
      <c r="D57">
        <v>3.4430999999999998</v>
      </c>
      <c r="E57">
        <v>29.04</v>
      </c>
      <c r="F57">
        <v>26.03</v>
      </c>
      <c r="G57">
        <v>31.23</v>
      </c>
      <c r="H57">
        <v>0.52</v>
      </c>
      <c r="I57">
        <v>50</v>
      </c>
      <c r="J57">
        <v>101.2</v>
      </c>
      <c r="K57">
        <v>39.72</v>
      </c>
      <c r="L57">
        <v>3</v>
      </c>
      <c r="M57">
        <v>48</v>
      </c>
      <c r="N57">
        <v>13.49</v>
      </c>
      <c r="O57">
        <v>12715.54</v>
      </c>
      <c r="P57">
        <v>203.88</v>
      </c>
      <c r="Q57">
        <v>1206.74</v>
      </c>
      <c r="R57">
        <v>241.71</v>
      </c>
      <c r="S57">
        <v>133.29</v>
      </c>
      <c r="T57">
        <v>37316.58</v>
      </c>
      <c r="U57">
        <v>0.55000000000000004</v>
      </c>
      <c r="V57">
        <v>0.72</v>
      </c>
      <c r="W57">
        <v>0.36</v>
      </c>
      <c r="X57">
        <v>2.1800000000000002</v>
      </c>
      <c r="Y57">
        <v>2</v>
      </c>
      <c r="Z57">
        <v>10</v>
      </c>
    </row>
    <row r="58" spans="1:26" x14ac:dyDescent="0.25">
      <c r="A58">
        <v>3</v>
      </c>
      <c r="B58">
        <v>45</v>
      </c>
      <c r="C58" t="s">
        <v>34</v>
      </c>
      <c r="D58">
        <v>3.5587</v>
      </c>
      <c r="E58">
        <v>28.1</v>
      </c>
      <c r="F58">
        <v>25.39</v>
      </c>
      <c r="G58">
        <v>43.53</v>
      </c>
      <c r="H58">
        <v>0.69</v>
      </c>
      <c r="I58">
        <v>35</v>
      </c>
      <c r="J58">
        <v>102.45</v>
      </c>
      <c r="K58">
        <v>39.72</v>
      </c>
      <c r="L58">
        <v>4</v>
      </c>
      <c r="M58">
        <v>32</v>
      </c>
      <c r="N58">
        <v>13.74</v>
      </c>
      <c r="O58">
        <v>12870.03</v>
      </c>
      <c r="P58">
        <v>185.52</v>
      </c>
      <c r="Q58">
        <v>1206.73</v>
      </c>
      <c r="R58">
        <v>220.46</v>
      </c>
      <c r="S58">
        <v>133.29</v>
      </c>
      <c r="T58">
        <v>26767.360000000001</v>
      </c>
      <c r="U58">
        <v>0.6</v>
      </c>
      <c r="V58">
        <v>0.74</v>
      </c>
      <c r="W58">
        <v>0.33</v>
      </c>
      <c r="X58">
        <v>1.55</v>
      </c>
      <c r="Y58">
        <v>2</v>
      </c>
      <c r="Z58">
        <v>10</v>
      </c>
    </row>
    <row r="59" spans="1:26" x14ac:dyDescent="0.25">
      <c r="A59">
        <v>4</v>
      </c>
      <c r="B59">
        <v>45</v>
      </c>
      <c r="C59" t="s">
        <v>34</v>
      </c>
      <c r="D59">
        <v>3.6089000000000002</v>
      </c>
      <c r="E59">
        <v>27.71</v>
      </c>
      <c r="F59">
        <v>25.15</v>
      </c>
      <c r="G59">
        <v>53.88</v>
      </c>
      <c r="H59">
        <v>0.85</v>
      </c>
      <c r="I59">
        <v>28</v>
      </c>
      <c r="J59">
        <v>103.71</v>
      </c>
      <c r="K59">
        <v>39.72</v>
      </c>
      <c r="L59">
        <v>5</v>
      </c>
      <c r="M59">
        <v>1</v>
      </c>
      <c r="N59">
        <v>14</v>
      </c>
      <c r="O59">
        <v>13024.91</v>
      </c>
      <c r="P59">
        <v>175.48</v>
      </c>
      <c r="Q59">
        <v>1206.8800000000001</v>
      </c>
      <c r="R59">
        <v>210.89</v>
      </c>
      <c r="S59">
        <v>133.29</v>
      </c>
      <c r="T59">
        <v>22015.86</v>
      </c>
      <c r="U59">
        <v>0.63</v>
      </c>
      <c r="V59">
        <v>0.74</v>
      </c>
      <c r="W59">
        <v>0.36</v>
      </c>
      <c r="X59">
        <v>1.3</v>
      </c>
      <c r="Y59">
        <v>2</v>
      </c>
      <c r="Z59">
        <v>10</v>
      </c>
    </row>
    <row r="60" spans="1:26" x14ac:dyDescent="0.25">
      <c r="A60">
        <v>5</v>
      </c>
      <c r="B60">
        <v>45</v>
      </c>
      <c r="C60" t="s">
        <v>34</v>
      </c>
      <c r="D60">
        <v>3.6082999999999998</v>
      </c>
      <c r="E60">
        <v>27.71</v>
      </c>
      <c r="F60">
        <v>25.15</v>
      </c>
      <c r="G60">
        <v>53.89</v>
      </c>
      <c r="H60">
        <v>1.01</v>
      </c>
      <c r="I60">
        <v>28</v>
      </c>
      <c r="J60">
        <v>104.97</v>
      </c>
      <c r="K60">
        <v>39.72</v>
      </c>
      <c r="L60">
        <v>6</v>
      </c>
      <c r="M60">
        <v>0</v>
      </c>
      <c r="N60">
        <v>14.25</v>
      </c>
      <c r="O60">
        <v>13180.19</v>
      </c>
      <c r="P60">
        <v>177.49</v>
      </c>
      <c r="Q60">
        <v>1206.95</v>
      </c>
      <c r="R60">
        <v>211.08</v>
      </c>
      <c r="S60">
        <v>133.29</v>
      </c>
      <c r="T60">
        <v>22112.58</v>
      </c>
      <c r="U60">
        <v>0.63</v>
      </c>
      <c r="V60">
        <v>0.74</v>
      </c>
      <c r="W60">
        <v>0.36</v>
      </c>
      <c r="X60">
        <v>1.3</v>
      </c>
      <c r="Y60">
        <v>2</v>
      </c>
      <c r="Z60">
        <v>10</v>
      </c>
    </row>
    <row r="61" spans="1:26" x14ac:dyDescent="0.25">
      <c r="A61">
        <v>0</v>
      </c>
      <c r="B61">
        <v>60</v>
      </c>
      <c r="C61" t="s">
        <v>34</v>
      </c>
      <c r="D61">
        <v>2.1337999999999999</v>
      </c>
      <c r="E61">
        <v>46.87</v>
      </c>
      <c r="F61">
        <v>37.5</v>
      </c>
      <c r="G61">
        <v>7.95</v>
      </c>
      <c r="H61">
        <v>0.14000000000000001</v>
      </c>
      <c r="I61">
        <v>283</v>
      </c>
      <c r="J61">
        <v>124.63</v>
      </c>
      <c r="K61">
        <v>45</v>
      </c>
      <c r="L61">
        <v>1</v>
      </c>
      <c r="M61">
        <v>281</v>
      </c>
      <c r="N61">
        <v>18.64</v>
      </c>
      <c r="O61">
        <v>15605.44</v>
      </c>
      <c r="P61">
        <v>385.72</v>
      </c>
      <c r="Q61">
        <v>1207.21</v>
      </c>
      <c r="R61">
        <v>631.88</v>
      </c>
      <c r="S61">
        <v>133.29</v>
      </c>
      <c r="T61">
        <v>231235.54</v>
      </c>
      <c r="U61">
        <v>0.21</v>
      </c>
      <c r="V61">
        <v>0.5</v>
      </c>
      <c r="W61">
        <v>0.72</v>
      </c>
      <c r="X61">
        <v>13.64</v>
      </c>
      <c r="Y61">
        <v>2</v>
      </c>
      <c r="Z61">
        <v>10</v>
      </c>
    </row>
    <row r="62" spans="1:26" x14ac:dyDescent="0.25">
      <c r="A62">
        <v>1</v>
      </c>
      <c r="B62">
        <v>60</v>
      </c>
      <c r="C62" t="s">
        <v>34</v>
      </c>
      <c r="D62">
        <v>3.0278999999999998</v>
      </c>
      <c r="E62">
        <v>33.03</v>
      </c>
      <c r="F62">
        <v>28.26</v>
      </c>
      <c r="G62">
        <v>16.46</v>
      </c>
      <c r="H62">
        <v>0.28000000000000003</v>
      </c>
      <c r="I62">
        <v>103</v>
      </c>
      <c r="J62">
        <v>125.95</v>
      </c>
      <c r="K62">
        <v>45</v>
      </c>
      <c r="L62">
        <v>2</v>
      </c>
      <c r="M62">
        <v>101</v>
      </c>
      <c r="N62">
        <v>18.95</v>
      </c>
      <c r="O62">
        <v>15767.7</v>
      </c>
      <c r="P62">
        <v>281.22000000000003</v>
      </c>
      <c r="Q62">
        <v>1206.75</v>
      </c>
      <c r="R62">
        <v>317.02999999999997</v>
      </c>
      <c r="S62">
        <v>133.29</v>
      </c>
      <c r="T62">
        <v>74712.149999999994</v>
      </c>
      <c r="U62">
        <v>0.42</v>
      </c>
      <c r="V62">
        <v>0.66</v>
      </c>
      <c r="W62">
        <v>0.44</v>
      </c>
      <c r="X62">
        <v>4.41</v>
      </c>
      <c r="Y62">
        <v>2</v>
      </c>
      <c r="Z62">
        <v>10</v>
      </c>
    </row>
    <row r="63" spans="1:26" x14ac:dyDescent="0.25">
      <c r="A63">
        <v>2</v>
      </c>
      <c r="B63">
        <v>60</v>
      </c>
      <c r="C63" t="s">
        <v>34</v>
      </c>
      <c r="D63">
        <v>3.2774000000000001</v>
      </c>
      <c r="E63">
        <v>30.51</v>
      </c>
      <c r="F63">
        <v>26.77</v>
      </c>
      <c r="G63">
        <v>25.49</v>
      </c>
      <c r="H63">
        <v>0.42</v>
      </c>
      <c r="I63">
        <v>63</v>
      </c>
      <c r="J63">
        <v>127.27</v>
      </c>
      <c r="K63">
        <v>45</v>
      </c>
      <c r="L63">
        <v>3</v>
      </c>
      <c r="M63">
        <v>61</v>
      </c>
      <c r="N63">
        <v>19.27</v>
      </c>
      <c r="O63">
        <v>15930.42</v>
      </c>
      <c r="P63">
        <v>258.02</v>
      </c>
      <c r="Q63">
        <v>1206.73</v>
      </c>
      <c r="R63">
        <v>267.27999999999997</v>
      </c>
      <c r="S63">
        <v>133.29</v>
      </c>
      <c r="T63">
        <v>50037.13</v>
      </c>
      <c r="U63">
        <v>0.5</v>
      </c>
      <c r="V63">
        <v>0.7</v>
      </c>
      <c r="W63">
        <v>0.37</v>
      </c>
      <c r="X63">
        <v>2.92</v>
      </c>
      <c r="Y63">
        <v>2</v>
      </c>
      <c r="Z63">
        <v>10</v>
      </c>
    </row>
    <row r="64" spans="1:26" x14ac:dyDescent="0.25">
      <c r="A64">
        <v>3</v>
      </c>
      <c r="B64">
        <v>60</v>
      </c>
      <c r="C64" t="s">
        <v>34</v>
      </c>
      <c r="D64">
        <v>3.4639000000000002</v>
      </c>
      <c r="E64">
        <v>28.87</v>
      </c>
      <c r="F64">
        <v>25.61</v>
      </c>
      <c r="G64">
        <v>34.93</v>
      </c>
      <c r="H64">
        <v>0.55000000000000004</v>
      </c>
      <c r="I64">
        <v>44</v>
      </c>
      <c r="J64">
        <v>128.59</v>
      </c>
      <c r="K64">
        <v>45</v>
      </c>
      <c r="L64">
        <v>4</v>
      </c>
      <c r="M64">
        <v>42</v>
      </c>
      <c r="N64">
        <v>19.59</v>
      </c>
      <c r="O64">
        <v>16093.6</v>
      </c>
      <c r="P64">
        <v>238</v>
      </c>
      <c r="Q64">
        <v>1206.7</v>
      </c>
      <c r="R64">
        <v>228.08</v>
      </c>
      <c r="S64">
        <v>133.29</v>
      </c>
      <c r="T64">
        <v>30534.12</v>
      </c>
      <c r="U64">
        <v>0.57999999999999996</v>
      </c>
      <c r="V64">
        <v>0.73</v>
      </c>
      <c r="W64">
        <v>0.33</v>
      </c>
      <c r="X64">
        <v>1.77</v>
      </c>
      <c r="Y64">
        <v>2</v>
      </c>
      <c r="Z64">
        <v>10</v>
      </c>
    </row>
    <row r="65" spans="1:26" x14ac:dyDescent="0.25">
      <c r="A65">
        <v>4</v>
      </c>
      <c r="B65">
        <v>60</v>
      </c>
      <c r="C65" t="s">
        <v>34</v>
      </c>
      <c r="D65">
        <v>3.5232000000000001</v>
      </c>
      <c r="E65">
        <v>28.38</v>
      </c>
      <c r="F65">
        <v>25.38</v>
      </c>
      <c r="G65">
        <v>44.79</v>
      </c>
      <c r="H65">
        <v>0.68</v>
      </c>
      <c r="I65">
        <v>34</v>
      </c>
      <c r="J65">
        <v>129.91999999999999</v>
      </c>
      <c r="K65">
        <v>45</v>
      </c>
      <c r="L65">
        <v>5</v>
      </c>
      <c r="M65">
        <v>32</v>
      </c>
      <c r="N65">
        <v>19.920000000000002</v>
      </c>
      <c r="O65">
        <v>16257.24</v>
      </c>
      <c r="P65">
        <v>226.78</v>
      </c>
      <c r="Q65">
        <v>1206.78</v>
      </c>
      <c r="R65">
        <v>220.06</v>
      </c>
      <c r="S65">
        <v>133.29</v>
      </c>
      <c r="T65">
        <v>26570.09</v>
      </c>
      <c r="U65">
        <v>0.61</v>
      </c>
      <c r="V65">
        <v>0.74</v>
      </c>
      <c r="W65">
        <v>0.33</v>
      </c>
      <c r="X65">
        <v>1.54</v>
      </c>
      <c r="Y65">
        <v>2</v>
      </c>
      <c r="Z65">
        <v>10</v>
      </c>
    </row>
    <row r="66" spans="1:26" x14ac:dyDescent="0.25">
      <c r="A66">
        <v>5</v>
      </c>
      <c r="B66">
        <v>60</v>
      </c>
      <c r="C66" t="s">
        <v>34</v>
      </c>
      <c r="D66">
        <v>3.5807000000000002</v>
      </c>
      <c r="E66">
        <v>27.93</v>
      </c>
      <c r="F66">
        <v>25.11</v>
      </c>
      <c r="G66">
        <v>55.79</v>
      </c>
      <c r="H66">
        <v>0.81</v>
      </c>
      <c r="I66">
        <v>27</v>
      </c>
      <c r="J66">
        <v>131.25</v>
      </c>
      <c r="K66">
        <v>45</v>
      </c>
      <c r="L66">
        <v>6</v>
      </c>
      <c r="M66">
        <v>25</v>
      </c>
      <c r="N66">
        <v>20.25</v>
      </c>
      <c r="O66">
        <v>16421.36</v>
      </c>
      <c r="P66">
        <v>213.38</v>
      </c>
      <c r="Q66">
        <v>1206.75</v>
      </c>
      <c r="R66">
        <v>210.97</v>
      </c>
      <c r="S66">
        <v>133.29</v>
      </c>
      <c r="T66">
        <v>22063.53</v>
      </c>
      <c r="U66">
        <v>0.63</v>
      </c>
      <c r="V66">
        <v>0.75</v>
      </c>
      <c r="W66">
        <v>0.32</v>
      </c>
      <c r="X66">
        <v>1.26</v>
      </c>
      <c r="Y66">
        <v>2</v>
      </c>
      <c r="Z66">
        <v>10</v>
      </c>
    </row>
    <row r="67" spans="1:26" x14ac:dyDescent="0.25">
      <c r="A67">
        <v>6</v>
      </c>
      <c r="B67">
        <v>60</v>
      </c>
      <c r="C67" t="s">
        <v>34</v>
      </c>
      <c r="D67">
        <v>3.6339000000000001</v>
      </c>
      <c r="E67">
        <v>27.52</v>
      </c>
      <c r="F67">
        <v>24.82</v>
      </c>
      <c r="G67">
        <v>67.7</v>
      </c>
      <c r="H67">
        <v>0.93</v>
      </c>
      <c r="I67">
        <v>22</v>
      </c>
      <c r="J67">
        <v>132.58000000000001</v>
      </c>
      <c r="K67">
        <v>45</v>
      </c>
      <c r="L67">
        <v>7</v>
      </c>
      <c r="M67">
        <v>11</v>
      </c>
      <c r="N67">
        <v>20.59</v>
      </c>
      <c r="O67">
        <v>16585.95</v>
      </c>
      <c r="P67">
        <v>201.03</v>
      </c>
      <c r="Q67">
        <v>1206.69</v>
      </c>
      <c r="R67">
        <v>201.32</v>
      </c>
      <c r="S67">
        <v>133.29</v>
      </c>
      <c r="T67">
        <v>17263.740000000002</v>
      </c>
      <c r="U67">
        <v>0.66</v>
      </c>
      <c r="V67">
        <v>0.75</v>
      </c>
      <c r="W67">
        <v>0.31</v>
      </c>
      <c r="X67">
        <v>0.98</v>
      </c>
      <c r="Y67">
        <v>2</v>
      </c>
      <c r="Z67">
        <v>10</v>
      </c>
    </row>
    <row r="68" spans="1:26" x14ac:dyDescent="0.25">
      <c r="A68">
        <v>7</v>
      </c>
      <c r="B68">
        <v>60</v>
      </c>
      <c r="C68" t="s">
        <v>34</v>
      </c>
      <c r="D68">
        <v>3.6252</v>
      </c>
      <c r="E68">
        <v>27.58</v>
      </c>
      <c r="F68">
        <v>24.89</v>
      </c>
      <c r="G68">
        <v>67.88</v>
      </c>
      <c r="H68">
        <v>1.06</v>
      </c>
      <c r="I68">
        <v>22</v>
      </c>
      <c r="J68">
        <v>133.91999999999999</v>
      </c>
      <c r="K68">
        <v>45</v>
      </c>
      <c r="L68">
        <v>8</v>
      </c>
      <c r="M68">
        <v>0</v>
      </c>
      <c r="N68">
        <v>20.93</v>
      </c>
      <c r="O68">
        <v>16751.02</v>
      </c>
      <c r="P68">
        <v>201.28</v>
      </c>
      <c r="Q68">
        <v>1206.6600000000001</v>
      </c>
      <c r="R68">
        <v>202.56</v>
      </c>
      <c r="S68">
        <v>133.29</v>
      </c>
      <c r="T68">
        <v>17881.669999999998</v>
      </c>
      <c r="U68">
        <v>0.66</v>
      </c>
      <c r="V68">
        <v>0.75</v>
      </c>
      <c r="W68">
        <v>0.34</v>
      </c>
      <c r="X68">
        <v>1.05</v>
      </c>
      <c r="Y68">
        <v>2</v>
      </c>
      <c r="Z68">
        <v>10</v>
      </c>
    </row>
    <row r="69" spans="1:26" x14ac:dyDescent="0.25">
      <c r="A69">
        <v>0</v>
      </c>
      <c r="B69">
        <v>80</v>
      </c>
      <c r="C69" t="s">
        <v>34</v>
      </c>
      <c r="D69">
        <v>1.7408999999999999</v>
      </c>
      <c r="E69">
        <v>57.44</v>
      </c>
      <c r="F69">
        <v>42.78</v>
      </c>
      <c r="G69">
        <v>6.7</v>
      </c>
      <c r="H69">
        <v>0.11</v>
      </c>
      <c r="I69">
        <v>383</v>
      </c>
      <c r="J69">
        <v>159.12</v>
      </c>
      <c r="K69">
        <v>50.28</v>
      </c>
      <c r="L69">
        <v>1</v>
      </c>
      <c r="M69">
        <v>381</v>
      </c>
      <c r="N69">
        <v>27.84</v>
      </c>
      <c r="O69">
        <v>19859.16</v>
      </c>
      <c r="P69">
        <v>519.86</v>
      </c>
      <c r="Q69">
        <v>1207.81</v>
      </c>
      <c r="R69">
        <v>811.89</v>
      </c>
      <c r="S69">
        <v>133.29</v>
      </c>
      <c r="T69">
        <v>320744.75</v>
      </c>
      <c r="U69">
        <v>0.16</v>
      </c>
      <c r="V69">
        <v>0.44</v>
      </c>
      <c r="W69">
        <v>0.88</v>
      </c>
      <c r="X69">
        <v>18.920000000000002</v>
      </c>
      <c r="Y69">
        <v>2</v>
      </c>
      <c r="Z69">
        <v>10</v>
      </c>
    </row>
    <row r="70" spans="1:26" x14ac:dyDescent="0.25">
      <c r="A70">
        <v>1</v>
      </c>
      <c r="B70">
        <v>80</v>
      </c>
      <c r="C70" t="s">
        <v>34</v>
      </c>
      <c r="D70">
        <v>2.7639999999999998</v>
      </c>
      <c r="E70">
        <v>36.18</v>
      </c>
      <c r="F70">
        <v>29.7</v>
      </c>
      <c r="G70">
        <v>13.81</v>
      </c>
      <c r="H70">
        <v>0.22</v>
      </c>
      <c r="I70">
        <v>129</v>
      </c>
      <c r="J70">
        <v>160.54</v>
      </c>
      <c r="K70">
        <v>50.28</v>
      </c>
      <c r="L70">
        <v>2</v>
      </c>
      <c r="M70">
        <v>127</v>
      </c>
      <c r="N70">
        <v>28.26</v>
      </c>
      <c r="O70">
        <v>20034.400000000001</v>
      </c>
      <c r="P70">
        <v>353.42</v>
      </c>
      <c r="Q70">
        <v>1206.8800000000001</v>
      </c>
      <c r="R70">
        <v>366.21</v>
      </c>
      <c r="S70">
        <v>133.29</v>
      </c>
      <c r="T70">
        <v>99173.31</v>
      </c>
      <c r="U70">
        <v>0.36</v>
      </c>
      <c r="V70">
        <v>0.63</v>
      </c>
      <c r="W70">
        <v>0.48</v>
      </c>
      <c r="X70">
        <v>5.85</v>
      </c>
      <c r="Y70">
        <v>2</v>
      </c>
      <c r="Z70">
        <v>10</v>
      </c>
    </row>
    <row r="71" spans="1:26" x14ac:dyDescent="0.25">
      <c r="A71">
        <v>2</v>
      </c>
      <c r="B71">
        <v>80</v>
      </c>
      <c r="C71" t="s">
        <v>34</v>
      </c>
      <c r="D71">
        <v>3.016</v>
      </c>
      <c r="E71">
        <v>33.159999999999997</v>
      </c>
      <c r="F71">
        <v>28.22</v>
      </c>
      <c r="G71">
        <v>20.91</v>
      </c>
      <c r="H71">
        <v>0.33</v>
      </c>
      <c r="I71">
        <v>81</v>
      </c>
      <c r="J71">
        <v>161.97</v>
      </c>
      <c r="K71">
        <v>50.28</v>
      </c>
      <c r="L71">
        <v>3</v>
      </c>
      <c r="M71">
        <v>79</v>
      </c>
      <c r="N71">
        <v>28.69</v>
      </c>
      <c r="O71">
        <v>20210.21</v>
      </c>
      <c r="P71">
        <v>329.75</v>
      </c>
      <c r="Q71">
        <v>1206.8499999999999</v>
      </c>
      <c r="R71">
        <v>318.51</v>
      </c>
      <c r="S71">
        <v>133.29</v>
      </c>
      <c r="T71">
        <v>75559.990000000005</v>
      </c>
      <c r="U71">
        <v>0.42</v>
      </c>
      <c r="V71">
        <v>0.66</v>
      </c>
      <c r="W71">
        <v>0.38</v>
      </c>
      <c r="X71">
        <v>4.37</v>
      </c>
      <c r="Y71">
        <v>2</v>
      </c>
      <c r="Z71">
        <v>10</v>
      </c>
    </row>
    <row r="72" spans="1:26" x14ac:dyDescent="0.25">
      <c r="A72">
        <v>3</v>
      </c>
      <c r="B72">
        <v>80</v>
      </c>
      <c r="C72" t="s">
        <v>34</v>
      </c>
      <c r="D72">
        <v>3.2905000000000002</v>
      </c>
      <c r="E72">
        <v>30.39</v>
      </c>
      <c r="F72">
        <v>26.29</v>
      </c>
      <c r="G72">
        <v>28.68</v>
      </c>
      <c r="H72">
        <v>0.43</v>
      </c>
      <c r="I72">
        <v>55</v>
      </c>
      <c r="J72">
        <v>163.4</v>
      </c>
      <c r="K72">
        <v>50.28</v>
      </c>
      <c r="L72">
        <v>4</v>
      </c>
      <c r="M72">
        <v>53</v>
      </c>
      <c r="N72">
        <v>29.12</v>
      </c>
      <c r="O72">
        <v>20386.62</v>
      </c>
      <c r="P72">
        <v>300.23</v>
      </c>
      <c r="Q72">
        <v>1206.82</v>
      </c>
      <c r="R72">
        <v>250.91</v>
      </c>
      <c r="S72">
        <v>133.29</v>
      </c>
      <c r="T72">
        <v>41891.199999999997</v>
      </c>
      <c r="U72">
        <v>0.53</v>
      </c>
      <c r="V72">
        <v>0.71</v>
      </c>
      <c r="W72">
        <v>0.36</v>
      </c>
      <c r="X72">
        <v>2.4500000000000002</v>
      </c>
      <c r="Y72">
        <v>2</v>
      </c>
      <c r="Z72">
        <v>10</v>
      </c>
    </row>
    <row r="73" spans="1:26" x14ac:dyDescent="0.25">
      <c r="A73">
        <v>4</v>
      </c>
      <c r="B73">
        <v>80</v>
      </c>
      <c r="C73" t="s">
        <v>34</v>
      </c>
      <c r="D73">
        <v>3.3666</v>
      </c>
      <c r="E73">
        <v>29.7</v>
      </c>
      <c r="F73">
        <v>25.99</v>
      </c>
      <c r="G73">
        <v>36.270000000000003</v>
      </c>
      <c r="H73">
        <v>0.54</v>
      </c>
      <c r="I73">
        <v>43</v>
      </c>
      <c r="J73">
        <v>164.83</v>
      </c>
      <c r="K73">
        <v>50.28</v>
      </c>
      <c r="L73">
        <v>5</v>
      </c>
      <c r="M73">
        <v>41</v>
      </c>
      <c r="N73">
        <v>29.55</v>
      </c>
      <c r="O73">
        <v>20563.61</v>
      </c>
      <c r="P73">
        <v>290.88</v>
      </c>
      <c r="Q73">
        <v>1206.83</v>
      </c>
      <c r="R73">
        <v>242.18</v>
      </c>
      <c r="S73">
        <v>133.29</v>
      </c>
      <c r="T73">
        <v>37585.120000000003</v>
      </c>
      <c r="U73">
        <v>0.55000000000000004</v>
      </c>
      <c r="V73">
        <v>0.72</v>
      </c>
      <c r="W73">
        <v>0.32</v>
      </c>
      <c r="X73">
        <v>2.15</v>
      </c>
      <c r="Y73">
        <v>2</v>
      </c>
      <c r="Z73">
        <v>10</v>
      </c>
    </row>
    <row r="74" spans="1:26" x14ac:dyDescent="0.25">
      <c r="A74">
        <v>5</v>
      </c>
      <c r="B74">
        <v>80</v>
      </c>
      <c r="C74" t="s">
        <v>34</v>
      </c>
      <c r="D74">
        <v>3.4645999999999999</v>
      </c>
      <c r="E74">
        <v>28.86</v>
      </c>
      <c r="F74">
        <v>25.41</v>
      </c>
      <c r="G74">
        <v>43.56</v>
      </c>
      <c r="H74">
        <v>0.64</v>
      </c>
      <c r="I74">
        <v>35</v>
      </c>
      <c r="J74">
        <v>166.27</v>
      </c>
      <c r="K74">
        <v>50.28</v>
      </c>
      <c r="L74">
        <v>6</v>
      </c>
      <c r="M74">
        <v>33</v>
      </c>
      <c r="N74">
        <v>29.99</v>
      </c>
      <c r="O74">
        <v>20741.2</v>
      </c>
      <c r="P74">
        <v>277.14</v>
      </c>
      <c r="Q74">
        <v>1206.6600000000001</v>
      </c>
      <c r="R74">
        <v>221.14</v>
      </c>
      <c r="S74">
        <v>133.29</v>
      </c>
      <c r="T74">
        <v>27108.799999999999</v>
      </c>
      <c r="U74">
        <v>0.6</v>
      </c>
      <c r="V74">
        <v>0.74</v>
      </c>
      <c r="W74">
        <v>0.33</v>
      </c>
      <c r="X74">
        <v>1.57</v>
      </c>
      <c r="Y74">
        <v>2</v>
      </c>
      <c r="Z74">
        <v>10</v>
      </c>
    </row>
    <row r="75" spans="1:26" x14ac:dyDescent="0.25">
      <c r="A75">
        <v>6</v>
      </c>
      <c r="B75">
        <v>80</v>
      </c>
      <c r="C75" t="s">
        <v>34</v>
      </c>
      <c r="D75">
        <v>3.5036999999999998</v>
      </c>
      <c r="E75">
        <v>28.54</v>
      </c>
      <c r="F75">
        <v>25.28</v>
      </c>
      <c r="G75">
        <v>52.31</v>
      </c>
      <c r="H75">
        <v>0.74</v>
      </c>
      <c r="I75">
        <v>29</v>
      </c>
      <c r="J75">
        <v>167.72</v>
      </c>
      <c r="K75">
        <v>50.28</v>
      </c>
      <c r="L75">
        <v>7</v>
      </c>
      <c r="M75">
        <v>27</v>
      </c>
      <c r="N75">
        <v>30.44</v>
      </c>
      <c r="O75">
        <v>20919.39</v>
      </c>
      <c r="P75">
        <v>268.74</v>
      </c>
      <c r="Q75">
        <v>1206.5999999999999</v>
      </c>
      <c r="R75">
        <v>217.26</v>
      </c>
      <c r="S75">
        <v>133.29</v>
      </c>
      <c r="T75">
        <v>25198.67</v>
      </c>
      <c r="U75">
        <v>0.61</v>
      </c>
      <c r="V75">
        <v>0.74</v>
      </c>
      <c r="W75">
        <v>0.32</v>
      </c>
      <c r="X75">
        <v>1.44</v>
      </c>
      <c r="Y75">
        <v>2</v>
      </c>
      <c r="Z75">
        <v>10</v>
      </c>
    </row>
    <row r="76" spans="1:26" x14ac:dyDescent="0.25">
      <c r="A76">
        <v>7</v>
      </c>
      <c r="B76">
        <v>80</v>
      </c>
      <c r="C76" t="s">
        <v>34</v>
      </c>
      <c r="D76">
        <v>3.5712999999999999</v>
      </c>
      <c r="E76">
        <v>28</v>
      </c>
      <c r="F76">
        <v>24.9</v>
      </c>
      <c r="G76">
        <v>62.26</v>
      </c>
      <c r="H76">
        <v>0.84</v>
      </c>
      <c r="I76">
        <v>24</v>
      </c>
      <c r="J76">
        <v>169.17</v>
      </c>
      <c r="K76">
        <v>50.28</v>
      </c>
      <c r="L76">
        <v>8</v>
      </c>
      <c r="M76">
        <v>22</v>
      </c>
      <c r="N76">
        <v>30.89</v>
      </c>
      <c r="O76">
        <v>21098.19</v>
      </c>
      <c r="P76">
        <v>256.19</v>
      </c>
      <c r="Q76">
        <v>1206.67</v>
      </c>
      <c r="R76">
        <v>203.91</v>
      </c>
      <c r="S76">
        <v>133.29</v>
      </c>
      <c r="T76">
        <v>18547.3</v>
      </c>
      <c r="U76">
        <v>0.65</v>
      </c>
      <c r="V76">
        <v>0.75</v>
      </c>
      <c r="W76">
        <v>0.31</v>
      </c>
      <c r="X76">
        <v>1.06</v>
      </c>
      <c r="Y76">
        <v>2</v>
      </c>
      <c r="Z76">
        <v>10</v>
      </c>
    </row>
    <row r="77" spans="1:26" x14ac:dyDescent="0.25">
      <c r="A77">
        <v>8</v>
      </c>
      <c r="B77">
        <v>80</v>
      </c>
      <c r="C77" t="s">
        <v>34</v>
      </c>
      <c r="D77">
        <v>3.5920999999999998</v>
      </c>
      <c r="E77">
        <v>27.84</v>
      </c>
      <c r="F77">
        <v>24.84</v>
      </c>
      <c r="G77">
        <v>70.97</v>
      </c>
      <c r="H77">
        <v>0.94</v>
      </c>
      <c r="I77">
        <v>21</v>
      </c>
      <c r="J77">
        <v>170.62</v>
      </c>
      <c r="K77">
        <v>50.28</v>
      </c>
      <c r="L77">
        <v>9</v>
      </c>
      <c r="M77">
        <v>19</v>
      </c>
      <c r="N77">
        <v>31.34</v>
      </c>
      <c r="O77">
        <v>21277.599999999999</v>
      </c>
      <c r="P77">
        <v>248.76</v>
      </c>
      <c r="Q77">
        <v>1206.6099999999999</v>
      </c>
      <c r="R77">
        <v>201.96</v>
      </c>
      <c r="S77">
        <v>133.29</v>
      </c>
      <c r="T77">
        <v>17585.09</v>
      </c>
      <c r="U77">
        <v>0.66</v>
      </c>
      <c r="V77">
        <v>0.75</v>
      </c>
      <c r="W77">
        <v>0.31</v>
      </c>
      <c r="X77">
        <v>0.99</v>
      </c>
      <c r="Y77">
        <v>2</v>
      </c>
      <c r="Z77">
        <v>10</v>
      </c>
    </row>
    <row r="78" spans="1:26" x14ac:dyDescent="0.25">
      <c r="A78">
        <v>9</v>
      </c>
      <c r="B78">
        <v>80</v>
      </c>
      <c r="C78" t="s">
        <v>34</v>
      </c>
      <c r="D78">
        <v>3.6501999999999999</v>
      </c>
      <c r="E78">
        <v>27.4</v>
      </c>
      <c r="F78">
        <v>24.49</v>
      </c>
      <c r="G78">
        <v>81.64</v>
      </c>
      <c r="H78">
        <v>1.03</v>
      </c>
      <c r="I78">
        <v>18</v>
      </c>
      <c r="J78">
        <v>172.08</v>
      </c>
      <c r="K78">
        <v>50.28</v>
      </c>
      <c r="L78">
        <v>10</v>
      </c>
      <c r="M78">
        <v>16</v>
      </c>
      <c r="N78">
        <v>31.8</v>
      </c>
      <c r="O78">
        <v>21457.64</v>
      </c>
      <c r="P78">
        <v>235.16</v>
      </c>
      <c r="Q78">
        <v>1206.67</v>
      </c>
      <c r="R78">
        <v>190.01</v>
      </c>
      <c r="S78">
        <v>133.29</v>
      </c>
      <c r="T78">
        <v>11626.22</v>
      </c>
      <c r="U78">
        <v>0.7</v>
      </c>
      <c r="V78">
        <v>0.76</v>
      </c>
      <c r="W78">
        <v>0.28999999999999998</v>
      </c>
      <c r="X78">
        <v>0.65</v>
      </c>
      <c r="Y78">
        <v>2</v>
      </c>
      <c r="Z78">
        <v>10</v>
      </c>
    </row>
    <row r="79" spans="1:26" x14ac:dyDescent="0.25">
      <c r="A79">
        <v>10</v>
      </c>
      <c r="B79">
        <v>80</v>
      </c>
      <c r="C79" t="s">
        <v>34</v>
      </c>
      <c r="D79">
        <v>3.6404000000000001</v>
      </c>
      <c r="E79">
        <v>27.47</v>
      </c>
      <c r="F79">
        <v>24.6</v>
      </c>
      <c r="G79">
        <v>86.81</v>
      </c>
      <c r="H79">
        <v>1.1200000000000001</v>
      </c>
      <c r="I79">
        <v>17</v>
      </c>
      <c r="J79">
        <v>173.55</v>
      </c>
      <c r="K79">
        <v>50.28</v>
      </c>
      <c r="L79">
        <v>11</v>
      </c>
      <c r="M79">
        <v>5</v>
      </c>
      <c r="N79">
        <v>32.270000000000003</v>
      </c>
      <c r="O79">
        <v>21638.31</v>
      </c>
      <c r="P79">
        <v>232.65</v>
      </c>
      <c r="Q79">
        <v>1206.7</v>
      </c>
      <c r="R79">
        <v>193.15</v>
      </c>
      <c r="S79">
        <v>133.29</v>
      </c>
      <c r="T79">
        <v>13204.37</v>
      </c>
      <c r="U79">
        <v>0.69</v>
      </c>
      <c r="V79">
        <v>0.76</v>
      </c>
      <c r="W79">
        <v>0.32</v>
      </c>
      <c r="X79">
        <v>0.75</v>
      </c>
      <c r="Y79">
        <v>2</v>
      </c>
      <c r="Z79">
        <v>10</v>
      </c>
    </row>
    <row r="80" spans="1:26" x14ac:dyDescent="0.25">
      <c r="A80">
        <v>11</v>
      </c>
      <c r="B80">
        <v>80</v>
      </c>
      <c r="C80" t="s">
        <v>34</v>
      </c>
      <c r="D80">
        <v>3.6402000000000001</v>
      </c>
      <c r="E80">
        <v>27.47</v>
      </c>
      <c r="F80">
        <v>24.6</v>
      </c>
      <c r="G80">
        <v>86.82</v>
      </c>
      <c r="H80">
        <v>1.22</v>
      </c>
      <c r="I80">
        <v>17</v>
      </c>
      <c r="J80">
        <v>175.02</v>
      </c>
      <c r="K80">
        <v>50.28</v>
      </c>
      <c r="L80">
        <v>12</v>
      </c>
      <c r="M80">
        <v>0</v>
      </c>
      <c r="N80">
        <v>32.74</v>
      </c>
      <c r="O80">
        <v>21819.599999999999</v>
      </c>
      <c r="P80">
        <v>232.43</v>
      </c>
      <c r="Q80">
        <v>1206.67</v>
      </c>
      <c r="R80">
        <v>192.99</v>
      </c>
      <c r="S80">
        <v>133.29</v>
      </c>
      <c r="T80">
        <v>13122.5</v>
      </c>
      <c r="U80">
        <v>0.69</v>
      </c>
      <c r="V80">
        <v>0.76</v>
      </c>
      <c r="W80">
        <v>0.32</v>
      </c>
      <c r="X80">
        <v>0.75</v>
      </c>
      <c r="Y80">
        <v>2</v>
      </c>
      <c r="Z80">
        <v>10</v>
      </c>
    </row>
    <row r="81" spans="1:26" x14ac:dyDescent="0.25">
      <c r="A81">
        <v>0</v>
      </c>
      <c r="B81">
        <v>35</v>
      </c>
      <c r="C81" t="s">
        <v>34</v>
      </c>
      <c r="D81">
        <v>2.7120000000000002</v>
      </c>
      <c r="E81">
        <v>36.869999999999997</v>
      </c>
      <c r="F81">
        <v>31.97</v>
      </c>
      <c r="G81">
        <v>10.96</v>
      </c>
      <c r="H81">
        <v>0.22</v>
      </c>
      <c r="I81">
        <v>175</v>
      </c>
      <c r="J81">
        <v>80.84</v>
      </c>
      <c r="K81">
        <v>35.1</v>
      </c>
      <c r="L81">
        <v>1</v>
      </c>
      <c r="M81">
        <v>173</v>
      </c>
      <c r="N81">
        <v>9.74</v>
      </c>
      <c r="O81">
        <v>10204.209999999999</v>
      </c>
      <c r="P81">
        <v>239.56</v>
      </c>
      <c r="Q81">
        <v>1207.03</v>
      </c>
      <c r="R81">
        <v>443.48</v>
      </c>
      <c r="S81">
        <v>133.29</v>
      </c>
      <c r="T81">
        <v>137575.93</v>
      </c>
      <c r="U81">
        <v>0.3</v>
      </c>
      <c r="V81">
        <v>0.59</v>
      </c>
      <c r="W81">
        <v>0.55000000000000004</v>
      </c>
      <c r="X81">
        <v>8.1199999999999992</v>
      </c>
      <c r="Y81">
        <v>2</v>
      </c>
      <c r="Z81">
        <v>10</v>
      </c>
    </row>
    <row r="82" spans="1:26" x14ac:dyDescent="0.25">
      <c r="A82">
        <v>1</v>
      </c>
      <c r="B82">
        <v>35</v>
      </c>
      <c r="C82" t="s">
        <v>34</v>
      </c>
      <c r="D82">
        <v>3.3115000000000001</v>
      </c>
      <c r="E82">
        <v>30.2</v>
      </c>
      <c r="F82">
        <v>27.12</v>
      </c>
      <c r="G82">
        <v>23.58</v>
      </c>
      <c r="H82">
        <v>0.43</v>
      </c>
      <c r="I82">
        <v>69</v>
      </c>
      <c r="J82">
        <v>82.04</v>
      </c>
      <c r="K82">
        <v>35.1</v>
      </c>
      <c r="L82">
        <v>2</v>
      </c>
      <c r="M82">
        <v>67</v>
      </c>
      <c r="N82">
        <v>9.94</v>
      </c>
      <c r="O82">
        <v>10352.530000000001</v>
      </c>
      <c r="P82">
        <v>188.86</v>
      </c>
      <c r="Q82">
        <v>1206.8699999999999</v>
      </c>
      <c r="R82">
        <v>279.13</v>
      </c>
      <c r="S82">
        <v>133.29</v>
      </c>
      <c r="T82">
        <v>55933.69</v>
      </c>
      <c r="U82">
        <v>0.48</v>
      </c>
      <c r="V82">
        <v>0.69</v>
      </c>
      <c r="W82">
        <v>0.38</v>
      </c>
      <c r="X82">
        <v>3.27</v>
      </c>
      <c r="Y82">
        <v>2</v>
      </c>
      <c r="Z82">
        <v>10</v>
      </c>
    </row>
    <row r="83" spans="1:26" x14ac:dyDescent="0.25">
      <c r="A83">
        <v>2</v>
      </c>
      <c r="B83">
        <v>35</v>
      </c>
      <c r="C83" t="s">
        <v>34</v>
      </c>
      <c r="D83">
        <v>3.5127000000000002</v>
      </c>
      <c r="E83">
        <v>28.47</v>
      </c>
      <c r="F83">
        <v>25.87</v>
      </c>
      <c r="G83">
        <v>37.86</v>
      </c>
      <c r="H83">
        <v>0.63</v>
      </c>
      <c r="I83">
        <v>41</v>
      </c>
      <c r="J83">
        <v>83.25</v>
      </c>
      <c r="K83">
        <v>35.1</v>
      </c>
      <c r="L83">
        <v>3</v>
      </c>
      <c r="M83">
        <v>35</v>
      </c>
      <c r="N83">
        <v>10.15</v>
      </c>
      <c r="O83">
        <v>10501.19</v>
      </c>
      <c r="P83">
        <v>163.51</v>
      </c>
      <c r="Q83">
        <v>1206.8499999999999</v>
      </c>
      <c r="R83">
        <v>236.93</v>
      </c>
      <c r="S83">
        <v>133.29</v>
      </c>
      <c r="T83">
        <v>34974.720000000001</v>
      </c>
      <c r="U83">
        <v>0.56000000000000005</v>
      </c>
      <c r="V83">
        <v>0.72</v>
      </c>
      <c r="W83">
        <v>0.34</v>
      </c>
      <c r="X83">
        <v>2.02</v>
      </c>
      <c r="Y83">
        <v>2</v>
      </c>
      <c r="Z83">
        <v>10</v>
      </c>
    </row>
    <row r="84" spans="1:26" x14ac:dyDescent="0.25">
      <c r="A84">
        <v>3</v>
      </c>
      <c r="B84">
        <v>35</v>
      </c>
      <c r="C84" t="s">
        <v>34</v>
      </c>
      <c r="D84">
        <v>3.5716999999999999</v>
      </c>
      <c r="E84">
        <v>28</v>
      </c>
      <c r="F84">
        <v>25.49</v>
      </c>
      <c r="G84">
        <v>42.48</v>
      </c>
      <c r="H84">
        <v>0.83</v>
      </c>
      <c r="I84">
        <v>36</v>
      </c>
      <c r="J84">
        <v>84.46</v>
      </c>
      <c r="K84">
        <v>35.1</v>
      </c>
      <c r="L84">
        <v>4</v>
      </c>
      <c r="M84">
        <v>0</v>
      </c>
      <c r="N84">
        <v>10.36</v>
      </c>
      <c r="O84">
        <v>10650.22</v>
      </c>
      <c r="P84">
        <v>158.06</v>
      </c>
      <c r="Q84">
        <v>1206.8499999999999</v>
      </c>
      <c r="R84">
        <v>222.32</v>
      </c>
      <c r="S84">
        <v>133.29</v>
      </c>
      <c r="T84">
        <v>27690.9</v>
      </c>
      <c r="U84">
        <v>0.6</v>
      </c>
      <c r="V84">
        <v>0.73</v>
      </c>
      <c r="W84">
        <v>0.37</v>
      </c>
      <c r="X84">
        <v>1.64</v>
      </c>
      <c r="Y84">
        <v>2</v>
      </c>
      <c r="Z84">
        <v>10</v>
      </c>
    </row>
    <row r="85" spans="1:26" x14ac:dyDescent="0.25">
      <c r="A85">
        <v>0</v>
      </c>
      <c r="B85">
        <v>50</v>
      </c>
      <c r="C85" t="s">
        <v>34</v>
      </c>
      <c r="D85">
        <v>2.3492999999999999</v>
      </c>
      <c r="E85">
        <v>42.57</v>
      </c>
      <c r="F85">
        <v>35.22</v>
      </c>
      <c r="G85">
        <v>8.84</v>
      </c>
      <c r="H85">
        <v>0.16</v>
      </c>
      <c r="I85">
        <v>239</v>
      </c>
      <c r="J85">
        <v>107.41</v>
      </c>
      <c r="K85">
        <v>41.65</v>
      </c>
      <c r="L85">
        <v>1</v>
      </c>
      <c r="M85">
        <v>237</v>
      </c>
      <c r="N85">
        <v>14.77</v>
      </c>
      <c r="O85">
        <v>13481.73</v>
      </c>
      <c r="P85">
        <v>326.2</v>
      </c>
      <c r="Q85">
        <v>1207.25</v>
      </c>
      <c r="R85">
        <v>554.07000000000005</v>
      </c>
      <c r="S85">
        <v>133.29</v>
      </c>
      <c r="T85">
        <v>192550.14</v>
      </c>
      <c r="U85">
        <v>0.24</v>
      </c>
      <c r="V85">
        <v>0.53</v>
      </c>
      <c r="W85">
        <v>0.65</v>
      </c>
      <c r="X85">
        <v>11.36</v>
      </c>
      <c r="Y85">
        <v>2</v>
      </c>
      <c r="Z85">
        <v>10</v>
      </c>
    </row>
    <row r="86" spans="1:26" x14ac:dyDescent="0.25">
      <c r="A86">
        <v>1</v>
      </c>
      <c r="B86">
        <v>50</v>
      </c>
      <c r="C86" t="s">
        <v>34</v>
      </c>
      <c r="D86">
        <v>3.1774</v>
      </c>
      <c r="E86">
        <v>31.47</v>
      </c>
      <c r="F86">
        <v>27.46</v>
      </c>
      <c r="G86">
        <v>18.510000000000002</v>
      </c>
      <c r="H86">
        <v>0.32</v>
      </c>
      <c r="I86">
        <v>89</v>
      </c>
      <c r="J86">
        <v>108.68</v>
      </c>
      <c r="K86">
        <v>41.65</v>
      </c>
      <c r="L86">
        <v>2</v>
      </c>
      <c r="M86">
        <v>87</v>
      </c>
      <c r="N86">
        <v>15.03</v>
      </c>
      <c r="O86">
        <v>13638.32</v>
      </c>
      <c r="P86">
        <v>243.6</v>
      </c>
      <c r="Q86">
        <v>1206.8</v>
      </c>
      <c r="R86">
        <v>290.29000000000002</v>
      </c>
      <c r="S86">
        <v>133.29</v>
      </c>
      <c r="T86">
        <v>61413.34</v>
      </c>
      <c r="U86">
        <v>0.46</v>
      </c>
      <c r="V86">
        <v>0.68</v>
      </c>
      <c r="W86">
        <v>0.39</v>
      </c>
      <c r="X86">
        <v>3.61</v>
      </c>
      <c r="Y86">
        <v>2</v>
      </c>
      <c r="Z86">
        <v>10</v>
      </c>
    </row>
    <row r="87" spans="1:26" x14ac:dyDescent="0.25">
      <c r="A87">
        <v>2</v>
      </c>
      <c r="B87">
        <v>50</v>
      </c>
      <c r="C87" t="s">
        <v>34</v>
      </c>
      <c r="D87">
        <v>3.3763999999999998</v>
      </c>
      <c r="E87">
        <v>29.62</v>
      </c>
      <c r="F87">
        <v>26.36</v>
      </c>
      <c r="G87">
        <v>28.76</v>
      </c>
      <c r="H87">
        <v>0.48</v>
      </c>
      <c r="I87">
        <v>55</v>
      </c>
      <c r="J87">
        <v>109.96</v>
      </c>
      <c r="K87">
        <v>41.65</v>
      </c>
      <c r="L87">
        <v>3</v>
      </c>
      <c r="M87">
        <v>53</v>
      </c>
      <c r="N87">
        <v>15.31</v>
      </c>
      <c r="O87">
        <v>13795.21</v>
      </c>
      <c r="P87">
        <v>223.64</v>
      </c>
      <c r="Q87">
        <v>1206.79</v>
      </c>
      <c r="R87">
        <v>253.12</v>
      </c>
      <c r="S87">
        <v>133.29</v>
      </c>
      <c r="T87">
        <v>42997.95</v>
      </c>
      <c r="U87">
        <v>0.53</v>
      </c>
      <c r="V87">
        <v>0.71</v>
      </c>
      <c r="W87">
        <v>0.37</v>
      </c>
      <c r="X87">
        <v>2.5099999999999998</v>
      </c>
      <c r="Y87">
        <v>2</v>
      </c>
      <c r="Z87">
        <v>10</v>
      </c>
    </row>
    <row r="88" spans="1:26" x14ac:dyDescent="0.25">
      <c r="A88">
        <v>3</v>
      </c>
      <c r="B88">
        <v>50</v>
      </c>
      <c r="C88" t="s">
        <v>34</v>
      </c>
      <c r="D88">
        <v>3.5116000000000001</v>
      </c>
      <c r="E88">
        <v>28.48</v>
      </c>
      <c r="F88">
        <v>25.6</v>
      </c>
      <c r="G88">
        <v>40.409999999999997</v>
      </c>
      <c r="H88">
        <v>0.63</v>
      </c>
      <c r="I88">
        <v>38</v>
      </c>
      <c r="J88">
        <v>111.23</v>
      </c>
      <c r="K88">
        <v>41.65</v>
      </c>
      <c r="L88">
        <v>4</v>
      </c>
      <c r="M88">
        <v>36</v>
      </c>
      <c r="N88">
        <v>15.58</v>
      </c>
      <c r="O88">
        <v>13952.52</v>
      </c>
      <c r="P88">
        <v>205.35</v>
      </c>
      <c r="Q88">
        <v>1206.68</v>
      </c>
      <c r="R88">
        <v>227.51</v>
      </c>
      <c r="S88">
        <v>133.29</v>
      </c>
      <c r="T88">
        <v>30276.86</v>
      </c>
      <c r="U88">
        <v>0.59</v>
      </c>
      <c r="V88">
        <v>0.73</v>
      </c>
      <c r="W88">
        <v>0.34</v>
      </c>
      <c r="X88">
        <v>1.75</v>
      </c>
      <c r="Y88">
        <v>2</v>
      </c>
      <c r="Z88">
        <v>10</v>
      </c>
    </row>
    <row r="89" spans="1:26" x14ac:dyDescent="0.25">
      <c r="A89">
        <v>4</v>
      </c>
      <c r="B89">
        <v>50</v>
      </c>
      <c r="C89" t="s">
        <v>34</v>
      </c>
      <c r="D89">
        <v>3.58</v>
      </c>
      <c r="E89">
        <v>27.93</v>
      </c>
      <c r="F89">
        <v>25.25</v>
      </c>
      <c r="G89">
        <v>52.25</v>
      </c>
      <c r="H89">
        <v>0.78</v>
      </c>
      <c r="I89">
        <v>29</v>
      </c>
      <c r="J89">
        <v>112.51</v>
      </c>
      <c r="K89">
        <v>41.65</v>
      </c>
      <c r="L89">
        <v>5</v>
      </c>
      <c r="M89">
        <v>26</v>
      </c>
      <c r="N89">
        <v>15.86</v>
      </c>
      <c r="O89">
        <v>14110.24</v>
      </c>
      <c r="P89">
        <v>190.36</v>
      </c>
      <c r="Q89">
        <v>1206.6500000000001</v>
      </c>
      <c r="R89">
        <v>215.76</v>
      </c>
      <c r="S89">
        <v>133.29</v>
      </c>
      <c r="T89">
        <v>24445.3</v>
      </c>
      <c r="U89">
        <v>0.62</v>
      </c>
      <c r="V89">
        <v>0.74</v>
      </c>
      <c r="W89">
        <v>0.33</v>
      </c>
      <c r="X89">
        <v>1.41</v>
      </c>
      <c r="Y89">
        <v>2</v>
      </c>
      <c r="Z89">
        <v>10</v>
      </c>
    </row>
    <row r="90" spans="1:26" x14ac:dyDescent="0.25">
      <c r="A90">
        <v>5</v>
      </c>
      <c r="B90">
        <v>50</v>
      </c>
      <c r="C90" t="s">
        <v>34</v>
      </c>
      <c r="D90">
        <v>3.6149</v>
      </c>
      <c r="E90">
        <v>27.66</v>
      </c>
      <c r="F90">
        <v>25.05</v>
      </c>
      <c r="G90">
        <v>57.81</v>
      </c>
      <c r="H90">
        <v>0.93</v>
      </c>
      <c r="I90">
        <v>26</v>
      </c>
      <c r="J90">
        <v>113.79</v>
      </c>
      <c r="K90">
        <v>41.65</v>
      </c>
      <c r="L90">
        <v>6</v>
      </c>
      <c r="M90">
        <v>0</v>
      </c>
      <c r="N90">
        <v>16.14</v>
      </c>
      <c r="O90">
        <v>14268.39</v>
      </c>
      <c r="P90">
        <v>184.79</v>
      </c>
      <c r="Q90">
        <v>1206.9000000000001</v>
      </c>
      <c r="R90">
        <v>207.88</v>
      </c>
      <c r="S90">
        <v>133.29</v>
      </c>
      <c r="T90">
        <v>20523.759999999998</v>
      </c>
      <c r="U90">
        <v>0.64</v>
      </c>
      <c r="V90">
        <v>0.75</v>
      </c>
      <c r="W90">
        <v>0.35</v>
      </c>
      <c r="X90">
        <v>1.2</v>
      </c>
      <c r="Y90">
        <v>2</v>
      </c>
      <c r="Z90">
        <v>10</v>
      </c>
    </row>
    <row r="91" spans="1:26" x14ac:dyDescent="0.25">
      <c r="A91">
        <v>0</v>
      </c>
      <c r="B91">
        <v>25</v>
      </c>
      <c r="C91" t="s">
        <v>34</v>
      </c>
      <c r="D91">
        <v>3.0019999999999998</v>
      </c>
      <c r="E91">
        <v>33.31</v>
      </c>
      <c r="F91">
        <v>29.71</v>
      </c>
      <c r="G91">
        <v>13.71</v>
      </c>
      <c r="H91">
        <v>0.28000000000000003</v>
      </c>
      <c r="I91">
        <v>130</v>
      </c>
      <c r="J91">
        <v>61.76</v>
      </c>
      <c r="K91">
        <v>28.92</v>
      </c>
      <c r="L91">
        <v>1</v>
      </c>
      <c r="M91">
        <v>128</v>
      </c>
      <c r="N91">
        <v>6.84</v>
      </c>
      <c r="O91">
        <v>7851.41</v>
      </c>
      <c r="P91">
        <v>178.3</v>
      </c>
      <c r="Q91">
        <v>1206.9000000000001</v>
      </c>
      <c r="R91">
        <v>366.77</v>
      </c>
      <c r="S91">
        <v>133.29</v>
      </c>
      <c r="T91">
        <v>99448.21</v>
      </c>
      <c r="U91">
        <v>0.36</v>
      </c>
      <c r="V91">
        <v>0.63</v>
      </c>
      <c r="W91">
        <v>0.48</v>
      </c>
      <c r="X91">
        <v>5.86</v>
      </c>
      <c r="Y91">
        <v>2</v>
      </c>
      <c r="Z91">
        <v>10</v>
      </c>
    </row>
    <row r="92" spans="1:26" x14ac:dyDescent="0.25">
      <c r="A92">
        <v>1</v>
      </c>
      <c r="B92">
        <v>25</v>
      </c>
      <c r="C92" t="s">
        <v>34</v>
      </c>
      <c r="D92">
        <v>3.4771999999999998</v>
      </c>
      <c r="E92">
        <v>28.76</v>
      </c>
      <c r="F92">
        <v>26.24</v>
      </c>
      <c r="G92">
        <v>30.28</v>
      </c>
      <c r="H92">
        <v>0.55000000000000004</v>
      </c>
      <c r="I92">
        <v>52</v>
      </c>
      <c r="J92">
        <v>62.92</v>
      </c>
      <c r="K92">
        <v>28.92</v>
      </c>
      <c r="L92">
        <v>2</v>
      </c>
      <c r="M92">
        <v>24</v>
      </c>
      <c r="N92">
        <v>7</v>
      </c>
      <c r="O92">
        <v>7994.37</v>
      </c>
      <c r="P92">
        <v>137.26</v>
      </c>
      <c r="Q92">
        <v>1206.74</v>
      </c>
      <c r="R92">
        <v>248.21</v>
      </c>
      <c r="S92">
        <v>133.29</v>
      </c>
      <c r="T92">
        <v>40555.83</v>
      </c>
      <c r="U92">
        <v>0.54</v>
      </c>
      <c r="V92">
        <v>0.71</v>
      </c>
      <c r="W92">
        <v>0.39</v>
      </c>
      <c r="X92">
        <v>2.39</v>
      </c>
      <c r="Y92">
        <v>2</v>
      </c>
      <c r="Z92">
        <v>10</v>
      </c>
    </row>
    <row r="93" spans="1:26" x14ac:dyDescent="0.25">
      <c r="A93">
        <v>2</v>
      </c>
      <c r="B93">
        <v>25</v>
      </c>
      <c r="C93" t="s">
        <v>34</v>
      </c>
      <c r="D93">
        <v>3.4931999999999999</v>
      </c>
      <c r="E93">
        <v>28.63</v>
      </c>
      <c r="F93">
        <v>26.14</v>
      </c>
      <c r="G93">
        <v>31.36</v>
      </c>
      <c r="H93">
        <v>0.81</v>
      </c>
      <c r="I93">
        <v>50</v>
      </c>
      <c r="J93">
        <v>64.08</v>
      </c>
      <c r="K93">
        <v>28.92</v>
      </c>
      <c r="L93">
        <v>3</v>
      </c>
      <c r="M93">
        <v>0</v>
      </c>
      <c r="N93">
        <v>7.16</v>
      </c>
      <c r="O93">
        <v>8137.65</v>
      </c>
      <c r="P93">
        <v>138.12</v>
      </c>
      <c r="Q93">
        <v>1206.8800000000001</v>
      </c>
      <c r="R93">
        <v>243.55</v>
      </c>
      <c r="S93">
        <v>133.29</v>
      </c>
      <c r="T93">
        <v>38235.050000000003</v>
      </c>
      <c r="U93">
        <v>0.55000000000000004</v>
      </c>
      <c r="V93">
        <v>0.72</v>
      </c>
      <c r="W93">
        <v>0.41</v>
      </c>
      <c r="X93">
        <v>2.29</v>
      </c>
      <c r="Y93">
        <v>2</v>
      </c>
      <c r="Z93">
        <v>10</v>
      </c>
    </row>
    <row r="94" spans="1:26" x14ac:dyDescent="0.25">
      <c r="A94">
        <v>0</v>
      </c>
      <c r="B94">
        <v>85</v>
      </c>
      <c r="C94" t="s">
        <v>34</v>
      </c>
      <c r="D94">
        <v>1.6475</v>
      </c>
      <c r="E94">
        <v>60.7</v>
      </c>
      <c r="F94">
        <v>44.36</v>
      </c>
      <c r="G94">
        <v>6.46</v>
      </c>
      <c r="H94">
        <v>0.11</v>
      </c>
      <c r="I94">
        <v>412</v>
      </c>
      <c r="J94">
        <v>167.88</v>
      </c>
      <c r="K94">
        <v>51.39</v>
      </c>
      <c r="L94">
        <v>1</v>
      </c>
      <c r="M94">
        <v>410</v>
      </c>
      <c r="N94">
        <v>30.49</v>
      </c>
      <c r="O94">
        <v>20939.59</v>
      </c>
      <c r="P94">
        <v>558.73</v>
      </c>
      <c r="Q94">
        <v>1207.71</v>
      </c>
      <c r="R94">
        <v>865.94</v>
      </c>
      <c r="S94">
        <v>133.29</v>
      </c>
      <c r="T94">
        <v>347621.91</v>
      </c>
      <c r="U94">
        <v>0.15</v>
      </c>
      <c r="V94">
        <v>0.42</v>
      </c>
      <c r="W94">
        <v>0.94</v>
      </c>
      <c r="X94">
        <v>20.5</v>
      </c>
      <c r="Y94">
        <v>2</v>
      </c>
      <c r="Z94">
        <v>10</v>
      </c>
    </row>
    <row r="95" spans="1:26" x14ac:dyDescent="0.25">
      <c r="A95">
        <v>1</v>
      </c>
      <c r="B95">
        <v>85</v>
      </c>
      <c r="C95" t="s">
        <v>34</v>
      </c>
      <c r="D95">
        <v>2.6995</v>
      </c>
      <c r="E95">
        <v>37.04</v>
      </c>
      <c r="F95">
        <v>30.06</v>
      </c>
      <c r="G95">
        <v>13.26</v>
      </c>
      <c r="H95">
        <v>0.21</v>
      </c>
      <c r="I95">
        <v>136</v>
      </c>
      <c r="J95">
        <v>169.33</v>
      </c>
      <c r="K95">
        <v>51.39</v>
      </c>
      <c r="L95">
        <v>2</v>
      </c>
      <c r="M95">
        <v>134</v>
      </c>
      <c r="N95">
        <v>30.94</v>
      </c>
      <c r="O95">
        <v>21118.46</v>
      </c>
      <c r="P95">
        <v>371.48</v>
      </c>
      <c r="Q95">
        <v>1207.06</v>
      </c>
      <c r="R95">
        <v>378.79</v>
      </c>
      <c r="S95">
        <v>133.29</v>
      </c>
      <c r="T95">
        <v>105428.32</v>
      </c>
      <c r="U95">
        <v>0.35</v>
      </c>
      <c r="V95">
        <v>0.62</v>
      </c>
      <c r="W95">
        <v>0.49</v>
      </c>
      <c r="X95">
        <v>6.21</v>
      </c>
      <c r="Y95">
        <v>2</v>
      </c>
      <c r="Z95">
        <v>10</v>
      </c>
    </row>
    <row r="96" spans="1:26" x14ac:dyDescent="0.25">
      <c r="A96">
        <v>2</v>
      </c>
      <c r="B96">
        <v>85</v>
      </c>
      <c r="C96" t="s">
        <v>34</v>
      </c>
      <c r="D96">
        <v>2.9620000000000002</v>
      </c>
      <c r="E96">
        <v>33.76</v>
      </c>
      <c r="F96">
        <v>28.51</v>
      </c>
      <c r="G96">
        <v>20.12</v>
      </c>
      <c r="H96">
        <v>0.31</v>
      </c>
      <c r="I96">
        <v>85</v>
      </c>
      <c r="J96">
        <v>170.79</v>
      </c>
      <c r="K96">
        <v>51.39</v>
      </c>
      <c r="L96">
        <v>3</v>
      </c>
      <c r="M96">
        <v>83</v>
      </c>
      <c r="N96">
        <v>31.4</v>
      </c>
      <c r="O96">
        <v>21297.94</v>
      </c>
      <c r="P96">
        <v>346.73</v>
      </c>
      <c r="Q96">
        <v>1206.71</v>
      </c>
      <c r="R96">
        <v>329.69</v>
      </c>
      <c r="S96">
        <v>133.29</v>
      </c>
      <c r="T96">
        <v>81133.05</v>
      </c>
      <c r="U96">
        <v>0.4</v>
      </c>
      <c r="V96">
        <v>0.66</v>
      </c>
      <c r="W96">
        <v>0.36</v>
      </c>
      <c r="X96">
        <v>4.66</v>
      </c>
      <c r="Y96">
        <v>2</v>
      </c>
      <c r="Z96">
        <v>10</v>
      </c>
    </row>
    <row r="97" spans="1:26" x14ac:dyDescent="0.25">
      <c r="A97">
        <v>3</v>
      </c>
      <c r="B97">
        <v>85</v>
      </c>
      <c r="C97" t="s">
        <v>34</v>
      </c>
      <c r="D97">
        <v>3.2442000000000002</v>
      </c>
      <c r="E97">
        <v>30.82</v>
      </c>
      <c r="F97">
        <v>26.49</v>
      </c>
      <c r="G97">
        <v>27.4</v>
      </c>
      <c r="H97">
        <v>0.41</v>
      </c>
      <c r="I97">
        <v>58</v>
      </c>
      <c r="J97">
        <v>172.25</v>
      </c>
      <c r="K97">
        <v>51.39</v>
      </c>
      <c r="L97">
        <v>4</v>
      </c>
      <c r="M97">
        <v>56</v>
      </c>
      <c r="N97">
        <v>31.86</v>
      </c>
      <c r="O97">
        <v>21478.05</v>
      </c>
      <c r="P97">
        <v>315.39999999999998</v>
      </c>
      <c r="Q97">
        <v>1206.78</v>
      </c>
      <c r="R97">
        <v>257.49</v>
      </c>
      <c r="S97">
        <v>133.29</v>
      </c>
      <c r="T97">
        <v>45165.59</v>
      </c>
      <c r="U97">
        <v>0.52</v>
      </c>
      <c r="V97">
        <v>0.71</v>
      </c>
      <c r="W97">
        <v>0.37</v>
      </c>
      <c r="X97">
        <v>2.64</v>
      </c>
      <c r="Y97">
        <v>2</v>
      </c>
      <c r="Z97">
        <v>10</v>
      </c>
    </row>
    <row r="98" spans="1:26" x14ac:dyDescent="0.25">
      <c r="A98">
        <v>4</v>
      </c>
      <c r="B98">
        <v>85</v>
      </c>
      <c r="C98" t="s">
        <v>34</v>
      </c>
      <c r="D98">
        <v>3.3992</v>
      </c>
      <c r="E98">
        <v>29.42</v>
      </c>
      <c r="F98">
        <v>25.55</v>
      </c>
      <c r="G98">
        <v>34.85</v>
      </c>
      <c r="H98">
        <v>0.51</v>
      </c>
      <c r="I98">
        <v>44</v>
      </c>
      <c r="J98">
        <v>173.71</v>
      </c>
      <c r="K98">
        <v>51.39</v>
      </c>
      <c r="L98">
        <v>5</v>
      </c>
      <c r="M98">
        <v>42</v>
      </c>
      <c r="N98">
        <v>32.32</v>
      </c>
      <c r="O98">
        <v>21658.78</v>
      </c>
      <c r="P98">
        <v>298.23</v>
      </c>
      <c r="Q98">
        <v>1206.79</v>
      </c>
      <c r="R98">
        <v>225.69</v>
      </c>
      <c r="S98">
        <v>133.29</v>
      </c>
      <c r="T98">
        <v>29339.64</v>
      </c>
      <c r="U98">
        <v>0.59</v>
      </c>
      <c r="V98">
        <v>0.73</v>
      </c>
      <c r="W98">
        <v>0.33</v>
      </c>
      <c r="X98">
        <v>1.71</v>
      </c>
      <c r="Y98">
        <v>2</v>
      </c>
      <c r="Z98">
        <v>10</v>
      </c>
    </row>
    <row r="99" spans="1:26" x14ac:dyDescent="0.25">
      <c r="A99">
        <v>5</v>
      </c>
      <c r="B99">
        <v>85</v>
      </c>
      <c r="C99" t="s">
        <v>34</v>
      </c>
      <c r="D99">
        <v>3.4405999999999999</v>
      </c>
      <c r="E99">
        <v>29.06</v>
      </c>
      <c r="F99">
        <v>25.47</v>
      </c>
      <c r="G99">
        <v>42.45</v>
      </c>
      <c r="H99">
        <v>0.61</v>
      </c>
      <c r="I99">
        <v>36</v>
      </c>
      <c r="J99">
        <v>175.18</v>
      </c>
      <c r="K99">
        <v>51.39</v>
      </c>
      <c r="L99">
        <v>6</v>
      </c>
      <c r="M99">
        <v>34</v>
      </c>
      <c r="N99">
        <v>32.79</v>
      </c>
      <c r="O99">
        <v>21840.16</v>
      </c>
      <c r="P99">
        <v>291.02</v>
      </c>
      <c r="Q99">
        <v>1206.6199999999999</v>
      </c>
      <c r="R99">
        <v>223.37</v>
      </c>
      <c r="S99">
        <v>133.29</v>
      </c>
      <c r="T99">
        <v>28216.9</v>
      </c>
      <c r="U99">
        <v>0.6</v>
      </c>
      <c r="V99">
        <v>0.73</v>
      </c>
      <c r="W99">
        <v>0.33</v>
      </c>
      <c r="X99">
        <v>1.63</v>
      </c>
      <c r="Y99">
        <v>2</v>
      </c>
      <c r="Z99">
        <v>10</v>
      </c>
    </row>
    <row r="100" spans="1:26" x14ac:dyDescent="0.25">
      <c r="A100">
        <v>6</v>
      </c>
      <c r="B100">
        <v>85</v>
      </c>
      <c r="C100" t="s">
        <v>34</v>
      </c>
      <c r="D100">
        <v>3.5287999999999999</v>
      </c>
      <c r="E100">
        <v>28.34</v>
      </c>
      <c r="F100">
        <v>24.95</v>
      </c>
      <c r="G100">
        <v>49.9</v>
      </c>
      <c r="H100">
        <v>0.7</v>
      </c>
      <c r="I100">
        <v>30</v>
      </c>
      <c r="J100">
        <v>176.66</v>
      </c>
      <c r="K100">
        <v>51.39</v>
      </c>
      <c r="L100">
        <v>7</v>
      </c>
      <c r="M100">
        <v>28</v>
      </c>
      <c r="N100">
        <v>33.270000000000003</v>
      </c>
      <c r="O100">
        <v>22022.17</v>
      </c>
      <c r="P100">
        <v>278.12</v>
      </c>
      <c r="Q100">
        <v>1206.69</v>
      </c>
      <c r="R100">
        <v>205.21</v>
      </c>
      <c r="S100">
        <v>133.29</v>
      </c>
      <c r="T100">
        <v>19168.490000000002</v>
      </c>
      <c r="U100">
        <v>0.65</v>
      </c>
      <c r="V100">
        <v>0.75</v>
      </c>
      <c r="W100">
        <v>0.32</v>
      </c>
      <c r="X100">
        <v>1.1000000000000001</v>
      </c>
      <c r="Y100">
        <v>2</v>
      </c>
      <c r="Z100">
        <v>10</v>
      </c>
    </row>
    <row r="101" spans="1:26" x14ac:dyDescent="0.25">
      <c r="A101">
        <v>7</v>
      </c>
      <c r="B101">
        <v>85</v>
      </c>
      <c r="C101" t="s">
        <v>34</v>
      </c>
      <c r="D101">
        <v>3.5373999999999999</v>
      </c>
      <c r="E101">
        <v>28.27</v>
      </c>
      <c r="F101">
        <v>25.02</v>
      </c>
      <c r="G101">
        <v>57.73</v>
      </c>
      <c r="H101">
        <v>0.8</v>
      </c>
      <c r="I101">
        <v>26</v>
      </c>
      <c r="J101">
        <v>178.14</v>
      </c>
      <c r="K101">
        <v>51.39</v>
      </c>
      <c r="L101">
        <v>8</v>
      </c>
      <c r="M101">
        <v>24</v>
      </c>
      <c r="N101">
        <v>33.75</v>
      </c>
      <c r="O101">
        <v>22204.83</v>
      </c>
      <c r="P101">
        <v>273.42</v>
      </c>
      <c r="Q101">
        <v>1206.72</v>
      </c>
      <c r="R101">
        <v>207.8</v>
      </c>
      <c r="S101">
        <v>133.29</v>
      </c>
      <c r="T101">
        <v>20480.68</v>
      </c>
      <c r="U101">
        <v>0.64</v>
      </c>
      <c r="V101">
        <v>0.75</v>
      </c>
      <c r="W101">
        <v>0.32</v>
      </c>
      <c r="X101">
        <v>1.17</v>
      </c>
      <c r="Y101">
        <v>2</v>
      </c>
      <c r="Z101">
        <v>10</v>
      </c>
    </row>
    <row r="102" spans="1:26" x14ac:dyDescent="0.25">
      <c r="A102">
        <v>8</v>
      </c>
      <c r="B102">
        <v>85</v>
      </c>
      <c r="C102" t="s">
        <v>34</v>
      </c>
      <c r="D102">
        <v>3.5897999999999999</v>
      </c>
      <c r="E102">
        <v>27.86</v>
      </c>
      <c r="F102">
        <v>24.74</v>
      </c>
      <c r="G102">
        <v>67.47</v>
      </c>
      <c r="H102">
        <v>0.89</v>
      </c>
      <c r="I102">
        <v>22</v>
      </c>
      <c r="J102">
        <v>179.63</v>
      </c>
      <c r="K102">
        <v>51.39</v>
      </c>
      <c r="L102">
        <v>9</v>
      </c>
      <c r="M102">
        <v>20</v>
      </c>
      <c r="N102">
        <v>34.24</v>
      </c>
      <c r="O102">
        <v>22388.15</v>
      </c>
      <c r="P102">
        <v>263.24</v>
      </c>
      <c r="Q102">
        <v>1206.68</v>
      </c>
      <c r="R102">
        <v>198.64</v>
      </c>
      <c r="S102">
        <v>133.29</v>
      </c>
      <c r="T102">
        <v>15924.56</v>
      </c>
      <c r="U102">
        <v>0.67</v>
      </c>
      <c r="V102">
        <v>0.76</v>
      </c>
      <c r="W102">
        <v>0.3</v>
      </c>
      <c r="X102">
        <v>0.89</v>
      </c>
      <c r="Y102">
        <v>2</v>
      </c>
      <c r="Z102">
        <v>10</v>
      </c>
    </row>
    <row r="103" spans="1:26" x14ac:dyDescent="0.25">
      <c r="A103">
        <v>9</v>
      </c>
      <c r="B103">
        <v>85</v>
      </c>
      <c r="C103" t="s">
        <v>34</v>
      </c>
      <c r="D103">
        <v>3.6004999999999998</v>
      </c>
      <c r="E103">
        <v>27.77</v>
      </c>
      <c r="F103">
        <v>24.72</v>
      </c>
      <c r="G103">
        <v>74.17</v>
      </c>
      <c r="H103">
        <v>0.98</v>
      </c>
      <c r="I103">
        <v>20</v>
      </c>
      <c r="J103">
        <v>181.12</v>
      </c>
      <c r="K103">
        <v>51.39</v>
      </c>
      <c r="L103">
        <v>10</v>
      </c>
      <c r="M103">
        <v>18</v>
      </c>
      <c r="N103">
        <v>34.729999999999997</v>
      </c>
      <c r="O103">
        <v>22572.13</v>
      </c>
      <c r="P103">
        <v>254.42</v>
      </c>
      <c r="Q103">
        <v>1206.6199999999999</v>
      </c>
      <c r="R103">
        <v>197.84</v>
      </c>
      <c r="S103">
        <v>133.29</v>
      </c>
      <c r="T103">
        <v>15534.25</v>
      </c>
      <c r="U103">
        <v>0.67</v>
      </c>
      <c r="V103">
        <v>0.76</v>
      </c>
      <c r="W103">
        <v>0.31</v>
      </c>
      <c r="X103">
        <v>0.88</v>
      </c>
      <c r="Y103">
        <v>2</v>
      </c>
      <c r="Z103">
        <v>10</v>
      </c>
    </row>
    <row r="104" spans="1:26" x14ac:dyDescent="0.25">
      <c r="A104">
        <v>10</v>
      </c>
      <c r="B104">
        <v>85</v>
      </c>
      <c r="C104" t="s">
        <v>34</v>
      </c>
      <c r="D104">
        <v>3.6152000000000002</v>
      </c>
      <c r="E104">
        <v>27.66</v>
      </c>
      <c r="F104">
        <v>24.68</v>
      </c>
      <c r="G104">
        <v>82.26</v>
      </c>
      <c r="H104">
        <v>1.07</v>
      </c>
      <c r="I104">
        <v>18</v>
      </c>
      <c r="J104">
        <v>182.62</v>
      </c>
      <c r="K104">
        <v>51.39</v>
      </c>
      <c r="L104">
        <v>11</v>
      </c>
      <c r="M104">
        <v>15</v>
      </c>
      <c r="N104">
        <v>35.22</v>
      </c>
      <c r="O104">
        <v>22756.91</v>
      </c>
      <c r="P104">
        <v>247.08</v>
      </c>
      <c r="Q104">
        <v>1206.6600000000001</v>
      </c>
      <c r="R104">
        <v>196.46</v>
      </c>
      <c r="S104">
        <v>133.29</v>
      </c>
      <c r="T104">
        <v>14850.15</v>
      </c>
      <c r="U104">
        <v>0.68</v>
      </c>
      <c r="V104">
        <v>0.76</v>
      </c>
      <c r="W104">
        <v>0.3</v>
      </c>
      <c r="X104">
        <v>0.83</v>
      </c>
      <c r="Y104">
        <v>2</v>
      </c>
      <c r="Z104">
        <v>10</v>
      </c>
    </row>
    <row r="105" spans="1:26" x14ac:dyDescent="0.25">
      <c r="A105">
        <v>11</v>
      </c>
      <c r="B105">
        <v>85</v>
      </c>
      <c r="C105" t="s">
        <v>34</v>
      </c>
      <c r="D105">
        <v>3.6469999999999998</v>
      </c>
      <c r="E105">
        <v>27.42</v>
      </c>
      <c r="F105">
        <v>24.5</v>
      </c>
      <c r="G105">
        <v>91.89</v>
      </c>
      <c r="H105">
        <v>1.1599999999999999</v>
      </c>
      <c r="I105">
        <v>16</v>
      </c>
      <c r="J105">
        <v>184.12</v>
      </c>
      <c r="K105">
        <v>51.39</v>
      </c>
      <c r="L105">
        <v>12</v>
      </c>
      <c r="M105">
        <v>5</v>
      </c>
      <c r="N105">
        <v>35.729999999999997</v>
      </c>
      <c r="O105">
        <v>22942.240000000002</v>
      </c>
      <c r="P105">
        <v>239.59</v>
      </c>
      <c r="Q105">
        <v>1206.6500000000001</v>
      </c>
      <c r="R105">
        <v>190.01</v>
      </c>
      <c r="S105">
        <v>133.29</v>
      </c>
      <c r="T105">
        <v>11634.76</v>
      </c>
      <c r="U105">
        <v>0.7</v>
      </c>
      <c r="V105">
        <v>0.76</v>
      </c>
      <c r="W105">
        <v>0.31</v>
      </c>
      <c r="X105">
        <v>0.66</v>
      </c>
      <c r="Y105">
        <v>2</v>
      </c>
      <c r="Z105">
        <v>10</v>
      </c>
    </row>
    <row r="106" spans="1:26" x14ac:dyDescent="0.25">
      <c r="A106">
        <v>12</v>
      </c>
      <c r="B106">
        <v>85</v>
      </c>
      <c r="C106" t="s">
        <v>34</v>
      </c>
      <c r="D106">
        <v>3.6448</v>
      </c>
      <c r="E106">
        <v>27.44</v>
      </c>
      <c r="F106">
        <v>24.52</v>
      </c>
      <c r="G106">
        <v>91.96</v>
      </c>
      <c r="H106">
        <v>1.24</v>
      </c>
      <c r="I106">
        <v>16</v>
      </c>
      <c r="J106">
        <v>185.63</v>
      </c>
      <c r="K106">
        <v>51.39</v>
      </c>
      <c r="L106">
        <v>13</v>
      </c>
      <c r="M106">
        <v>0</v>
      </c>
      <c r="N106">
        <v>36.24</v>
      </c>
      <c r="O106">
        <v>23128.27</v>
      </c>
      <c r="P106">
        <v>240.3</v>
      </c>
      <c r="Q106">
        <v>1206.6600000000001</v>
      </c>
      <c r="R106">
        <v>190.38</v>
      </c>
      <c r="S106">
        <v>133.29</v>
      </c>
      <c r="T106">
        <v>11821.38</v>
      </c>
      <c r="U106">
        <v>0.7</v>
      </c>
      <c r="V106">
        <v>0.76</v>
      </c>
      <c r="W106">
        <v>0.32</v>
      </c>
      <c r="X106">
        <v>0.68</v>
      </c>
      <c r="Y106">
        <v>2</v>
      </c>
      <c r="Z106">
        <v>10</v>
      </c>
    </row>
    <row r="107" spans="1:26" x14ac:dyDescent="0.25">
      <c r="A107">
        <v>0</v>
      </c>
      <c r="B107">
        <v>20</v>
      </c>
      <c r="C107" t="s">
        <v>34</v>
      </c>
      <c r="D107">
        <v>3.1831999999999998</v>
      </c>
      <c r="E107">
        <v>31.41</v>
      </c>
      <c r="F107">
        <v>28.38</v>
      </c>
      <c r="G107">
        <v>16.22</v>
      </c>
      <c r="H107">
        <v>0.34</v>
      </c>
      <c r="I107">
        <v>105</v>
      </c>
      <c r="J107">
        <v>51.33</v>
      </c>
      <c r="K107">
        <v>24.83</v>
      </c>
      <c r="L107">
        <v>1</v>
      </c>
      <c r="M107">
        <v>103</v>
      </c>
      <c r="N107">
        <v>5.51</v>
      </c>
      <c r="O107">
        <v>6564.78</v>
      </c>
      <c r="P107">
        <v>143.47999999999999</v>
      </c>
      <c r="Q107">
        <v>1206.83</v>
      </c>
      <c r="R107">
        <v>321.02</v>
      </c>
      <c r="S107">
        <v>133.29</v>
      </c>
      <c r="T107">
        <v>76694.929999999993</v>
      </c>
      <c r="U107">
        <v>0.42</v>
      </c>
      <c r="V107">
        <v>0.66</v>
      </c>
      <c r="W107">
        <v>0.45</v>
      </c>
      <c r="X107">
        <v>4.54</v>
      </c>
      <c r="Y107">
        <v>2</v>
      </c>
      <c r="Z107">
        <v>10</v>
      </c>
    </row>
    <row r="108" spans="1:26" x14ac:dyDescent="0.25">
      <c r="A108">
        <v>1</v>
      </c>
      <c r="B108">
        <v>20</v>
      </c>
      <c r="C108" t="s">
        <v>34</v>
      </c>
      <c r="D108">
        <v>3.4214000000000002</v>
      </c>
      <c r="E108">
        <v>29.23</v>
      </c>
      <c r="F108">
        <v>26.72</v>
      </c>
      <c r="G108">
        <v>25.86</v>
      </c>
      <c r="H108">
        <v>0.66</v>
      </c>
      <c r="I108">
        <v>62</v>
      </c>
      <c r="J108">
        <v>52.47</v>
      </c>
      <c r="K108">
        <v>24.83</v>
      </c>
      <c r="L108">
        <v>2</v>
      </c>
      <c r="M108">
        <v>0</v>
      </c>
      <c r="N108">
        <v>5.64</v>
      </c>
      <c r="O108">
        <v>6705.1</v>
      </c>
      <c r="P108">
        <v>124.47</v>
      </c>
      <c r="Q108">
        <v>1207.1199999999999</v>
      </c>
      <c r="R108">
        <v>262.85000000000002</v>
      </c>
      <c r="S108">
        <v>133.29</v>
      </c>
      <c r="T108">
        <v>47829.09</v>
      </c>
      <c r="U108">
        <v>0.51</v>
      </c>
      <c r="V108">
        <v>0.7</v>
      </c>
      <c r="W108">
        <v>0.45</v>
      </c>
      <c r="X108">
        <v>2.88</v>
      </c>
      <c r="Y108">
        <v>2</v>
      </c>
      <c r="Z108">
        <v>10</v>
      </c>
    </row>
    <row r="109" spans="1:26" x14ac:dyDescent="0.25">
      <c r="A109">
        <v>0</v>
      </c>
      <c r="B109">
        <v>65</v>
      </c>
      <c r="C109" t="s">
        <v>34</v>
      </c>
      <c r="D109">
        <v>2.0337000000000001</v>
      </c>
      <c r="E109">
        <v>49.17</v>
      </c>
      <c r="F109">
        <v>38.659999999999997</v>
      </c>
      <c r="G109">
        <v>7.58</v>
      </c>
      <c r="H109">
        <v>0.13</v>
      </c>
      <c r="I109">
        <v>306</v>
      </c>
      <c r="J109">
        <v>133.21</v>
      </c>
      <c r="K109">
        <v>46.47</v>
      </c>
      <c r="L109">
        <v>1</v>
      </c>
      <c r="M109">
        <v>304</v>
      </c>
      <c r="N109">
        <v>20.75</v>
      </c>
      <c r="O109">
        <v>16663.419999999998</v>
      </c>
      <c r="P109">
        <v>416.5</v>
      </c>
      <c r="Q109">
        <v>1207.51</v>
      </c>
      <c r="R109">
        <v>671.69</v>
      </c>
      <c r="S109">
        <v>133.29</v>
      </c>
      <c r="T109">
        <v>251029.55</v>
      </c>
      <c r="U109">
        <v>0.2</v>
      </c>
      <c r="V109">
        <v>0.48</v>
      </c>
      <c r="W109">
        <v>0.75</v>
      </c>
      <c r="X109">
        <v>14.8</v>
      </c>
      <c r="Y109">
        <v>2</v>
      </c>
      <c r="Z109">
        <v>10</v>
      </c>
    </row>
    <row r="110" spans="1:26" x14ac:dyDescent="0.25">
      <c r="A110">
        <v>1</v>
      </c>
      <c r="B110">
        <v>65</v>
      </c>
      <c r="C110" t="s">
        <v>34</v>
      </c>
      <c r="D110">
        <v>2.9512</v>
      </c>
      <c r="E110">
        <v>33.880000000000003</v>
      </c>
      <c r="F110">
        <v>28.71</v>
      </c>
      <c r="G110">
        <v>15.66</v>
      </c>
      <c r="H110">
        <v>0.26</v>
      </c>
      <c r="I110">
        <v>110</v>
      </c>
      <c r="J110">
        <v>134.55000000000001</v>
      </c>
      <c r="K110">
        <v>46.47</v>
      </c>
      <c r="L110">
        <v>2</v>
      </c>
      <c r="M110">
        <v>108</v>
      </c>
      <c r="N110">
        <v>21.09</v>
      </c>
      <c r="O110">
        <v>16828.84</v>
      </c>
      <c r="P110">
        <v>300.70999999999998</v>
      </c>
      <c r="Q110">
        <v>1206.71</v>
      </c>
      <c r="R110">
        <v>332.39</v>
      </c>
      <c r="S110">
        <v>133.29</v>
      </c>
      <c r="T110">
        <v>82358.559999999998</v>
      </c>
      <c r="U110">
        <v>0.4</v>
      </c>
      <c r="V110">
        <v>0.65</v>
      </c>
      <c r="W110">
        <v>0.45</v>
      </c>
      <c r="X110">
        <v>4.8600000000000003</v>
      </c>
      <c r="Y110">
        <v>2</v>
      </c>
      <c r="Z110">
        <v>10</v>
      </c>
    </row>
    <row r="111" spans="1:26" x14ac:dyDescent="0.25">
      <c r="A111">
        <v>2</v>
      </c>
      <c r="B111">
        <v>65</v>
      </c>
      <c r="C111" t="s">
        <v>34</v>
      </c>
      <c r="D111">
        <v>3.2290000000000001</v>
      </c>
      <c r="E111">
        <v>30.97</v>
      </c>
      <c r="F111">
        <v>26.96</v>
      </c>
      <c r="G111">
        <v>24.15</v>
      </c>
      <c r="H111">
        <v>0.39</v>
      </c>
      <c r="I111">
        <v>67</v>
      </c>
      <c r="J111">
        <v>135.9</v>
      </c>
      <c r="K111">
        <v>46.47</v>
      </c>
      <c r="L111">
        <v>3</v>
      </c>
      <c r="M111">
        <v>65</v>
      </c>
      <c r="N111">
        <v>21.43</v>
      </c>
      <c r="O111">
        <v>16994.64</v>
      </c>
      <c r="P111">
        <v>274.55</v>
      </c>
      <c r="Q111">
        <v>1206.78</v>
      </c>
      <c r="R111">
        <v>273.69</v>
      </c>
      <c r="S111">
        <v>133.29</v>
      </c>
      <c r="T111">
        <v>53224.13</v>
      </c>
      <c r="U111">
        <v>0.49</v>
      </c>
      <c r="V111">
        <v>0.69</v>
      </c>
      <c r="W111">
        <v>0.39</v>
      </c>
      <c r="X111">
        <v>3.12</v>
      </c>
      <c r="Y111">
        <v>2</v>
      </c>
      <c r="Z111">
        <v>10</v>
      </c>
    </row>
    <row r="112" spans="1:26" x14ac:dyDescent="0.25">
      <c r="A112">
        <v>3</v>
      </c>
      <c r="B112">
        <v>65</v>
      </c>
      <c r="C112" t="s">
        <v>34</v>
      </c>
      <c r="D112">
        <v>3.4186999999999999</v>
      </c>
      <c r="E112">
        <v>29.25</v>
      </c>
      <c r="F112">
        <v>25.79</v>
      </c>
      <c r="G112">
        <v>32.93</v>
      </c>
      <c r="H112">
        <v>0.52</v>
      </c>
      <c r="I112">
        <v>47</v>
      </c>
      <c r="J112">
        <v>137.25</v>
      </c>
      <c r="K112">
        <v>46.47</v>
      </c>
      <c r="L112">
        <v>4</v>
      </c>
      <c r="M112">
        <v>45</v>
      </c>
      <c r="N112">
        <v>21.78</v>
      </c>
      <c r="O112">
        <v>17160.919999999998</v>
      </c>
      <c r="P112">
        <v>254.3</v>
      </c>
      <c r="Q112">
        <v>1206.73</v>
      </c>
      <c r="R112">
        <v>233.53</v>
      </c>
      <c r="S112">
        <v>133.29</v>
      </c>
      <c r="T112">
        <v>33243.279999999999</v>
      </c>
      <c r="U112">
        <v>0.56999999999999995</v>
      </c>
      <c r="V112">
        <v>0.73</v>
      </c>
      <c r="W112">
        <v>0.35</v>
      </c>
      <c r="X112">
        <v>1.95</v>
      </c>
      <c r="Y112">
        <v>2</v>
      </c>
      <c r="Z112">
        <v>10</v>
      </c>
    </row>
    <row r="113" spans="1:26" x14ac:dyDescent="0.25">
      <c r="A113">
        <v>4</v>
      </c>
      <c r="B113">
        <v>65</v>
      </c>
      <c r="C113" t="s">
        <v>34</v>
      </c>
      <c r="D113">
        <v>3.4952000000000001</v>
      </c>
      <c r="E113">
        <v>28.61</v>
      </c>
      <c r="F113">
        <v>25.45</v>
      </c>
      <c r="G113">
        <v>42.42</v>
      </c>
      <c r="H113">
        <v>0.64</v>
      </c>
      <c r="I113">
        <v>36</v>
      </c>
      <c r="J113">
        <v>138.6</v>
      </c>
      <c r="K113">
        <v>46.47</v>
      </c>
      <c r="L113">
        <v>5</v>
      </c>
      <c r="M113">
        <v>34</v>
      </c>
      <c r="N113">
        <v>22.13</v>
      </c>
      <c r="O113">
        <v>17327.689999999999</v>
      </c>
      <c r="P113">
        <v>242.29</v>
      </c>
      <c r="Q113">
        <v>1206.78</v>
      </c>
      <c r="R113">
        <v>222.36</v>
      </c>
      <c r="S113">
        <v>133.29</v>
      </c>
      <c r="T113">
        <v>27712.52</v>
      </c>
      <c r="U113">
        <v>0.6</v>
      </c>
      <c r="V113">
        <v>0.74</v>
      </c>
      <c r="W113">
        <v>0.33</v>
      </c>
      <c r="X113">
        <v>1.6</v>
      </c>
      <c r="Y113">
        <v>2</v>
      </c>
      <c r="Z113">
        <v>10</v>
      </c>
    </row>
    <row r="114" spans="1:26" x14ac:dyDescent="0.25">
      <c r="A114">
        <v>5</v>
      </c>
      <c r="B114">
        <v>65</v>
      </c>
      <c r="C114" t="s">
        <v>34</v>
      </c>
      <c r="D114">
        <v>3.5213999999999999</v>
      </c>
      <c r="E114">
        <v>28.4</v>
      </c>
      <c r="F114">
        <v>25.43</v>
      </c>
      <c r="G114">
        <v>52.61</v>
      </c>
      <c r="H114">
        <v>0.76</v>
      </c>
      <c r="I114">
        <v>29</v>
      </c>
      <c r="J114">
        <v>139.94999999999999</v>
      </c>
      <c r="K114">
        <v>46.47</v>
      </c>
      <c r="L114">
        <v>6</v>
      </c>
      <c r="M114">
        <v>27</v>
      </c>
      <c r="N114">
        <v>22.49</v>
      </c>
      <c r="O114">
        <v>17494.97</v>
      </c>
      <c r="P114">
        <v>232.82</v>
      </c>
      <c r="Q114">
        <v>1206.6500000000001</v>
      </c>
      <c r="R114">
        <v>222.79</v>
      </c>
      <c r="S114">
        <v>133.29</v>
      </c>
      <c r="T114">
        <v>27962.61</v>
      </c>
      <c r="U114">
        <v>0.6</v>
      </c>
      <c r="V114">
        <v>0.74</v>
      </c>
      <c r="W114">
        <v>0.31</v>
      </c>
      <c r="X114">
        <v>1.58</v>
      </c>
      <c r="Y114">
        <v>2</v>
      </c>
      <c r="Z114">
        <v>10</v>
      </c>
    </row>
    <row r="115" spans="1:26" x14ac:dyDescent="0.25">
      <c r="A115">
        <v>6</v>
      </c>
      <c r="B115">
        <v>65</v>
      </c>
      <c r="C115" t="s">
        <v>34</v>
      </c>
      <c r="D115">
        <v>3.6097999999999999</v>
      </c>
      <c r="E115">
        <v>27.7</v>
      </c>
      <c r="F115">
        <v>24.87</v>
      </c>
      <c r="G115">
        <v>62.17</v>
      </c>
      <c r="H115">
        <v>0.88</v>
      </c>
      <c r="I115">
        <v>24</v>
      </c>
      <c r="J115">
        <v>141.31</v>
      </c>
      <c r="K115">
        <v>46.47</v>
      </c>
      <c r="L115">
        <v>7</v>
      </c>
      <c r="M115">
        <v>22</v>
      </c>
      <c r="N115">
        <v>22.85</v>
      </c>
      <c r="O115">
        <v>17662.75</v>
      </c>
      <c r="P115">
        <v>217.44</v>
      </c>
      <c r="Q115">
        <v>1206.6500000000001</v>
      </c>
      <c r="R115">
        <v>202.77</v>
      </c>
      <c r="S115">
        <v>133.29</v>
      </c>
      <c r="T115">
        <v>17978.14</v>
      </c>
      <c r="U115">
        <v>0.66</v>
      </c>
      <c r="V115">
        <v>0.75</v>
      </c>
      <c r="W115">
        <v>0.31</v>
      </c>
      <c r="X115">
        <v>1.02</v>
      </c>
      <c r="Y115">
        <v>2</v>
      </c>
      <c r="Z115">
        <v>10</v>
      </c>
    </row>
    <row r="116" spans="1:26" x14ac:dyDescent="0.25">
      <c r="A116">
        <v>7</v>
      </c>
      <c r="B116">
        <v>65</v>
      </c>
      <c r="C116" t="s">
        <v>34</v>
      </c>
      <c r="D116">
        <v>3.6421000000000001</v>
      </c>
      <c r="E116">
        <v>27.46</v>
      </c>
      <c r="F116">
        <v>24.73</v>
      </c>
      <c r="G116">
        <v>74.19</v>
      </c>
      <c r="H116">
        <v>0.99</v>
      </c>
      <c r="I116">
        <v>20</v>
      </c>
      <c r="J116">
        <v>142.68</v>
      </c>
      <c r="K116">
        <v>46.47</v>
      </c>
      <c r="L116">
        <v>8</v>
      </c>
      <c r="M116">
        <v>7</v>
      </c>
      <c r="N116">
        <v>23.21</v>
      </c>
      <c r="O116">
        <v>17831.04</v>
      </c>
      <c r="P116">
        <v>207.77</v>
      </c>
      <c r="Q116">
        <v>1206.74</v>
      </c>
      <c r="R116">
        <v>197.57</v>
      </c>
      <c r="S116">
        <v>133.29</v>
      </c>
      <c r="T116">
        <v>15396.97</v>
      </c>
      <c r="U116">
        <v>0.67</v>
      </c>
      <c r="V116">
        <v>0.76</v>
      </c>
      <c r="W116">
        <v>0.32</v>
      </c>
      <c r="X116">
        <v>0.89</v>
      </c>
      <c r="Y116">
        <v>2</v>
      </c>
      <c r="Z116">
        <v>10</v>
      </c>
    </row>
    <row r="117" spans="1:26" x14ac:dyDescent="0.25">
      <c r="A117">
        <v>8</v>
      </c>
      <c r="B117">
        <v>65</v>
      </c>
      <c r="C117" t="s">
        <v>34</v>
      </c>
      <c r="D117">
        <v>3.6379999999999999</v>
      </c>
      <c r="E117">
        <v>27.49</v>
      </c>
      <c r="F117">
        <v>24.76</v>
      </c>
      <c r="G117">
        <v>74.290000000000006</v>
      </c>
      <c r="H117">
        <v>1.1100000000000001</v>
      </c>
      <c r="I117">
        <v>20</v>
      </c>
      <c r="J117">
        <v>144.05000000000001</v>
      </c>
      <c r="K117">
        <v>46.47</v>
      </c>
      <c r="L117">
        <v>9</v>
      </c>
      <c r="M117">
        <v>0</v>
      </c>
      <c r="N117">
        <v>23.58</v>
      </c>
      <c r="O117">
        <v>17999.830000000002</v>
      </c>
      <c r="P117">
        <v>209.2</v>
      </c>
      <c r="Q117">
        <v>1206.96</v>
      </c>
      <c r="R117">
        <v>198.28</v>
      </c>
      <c r="S117">
        <v>133.29</v>
      </c>
      <c r="T117">
        <v>15752.97</v>
      </c>
      <c r="U117">
        <v>0.67</v>
      </c>
      <c r="V117">
        <v>0.76</v>
      </c>
      <c r="W117">
        <v>0.33</v>
      </c>
      <c r="X117">
        <v>0.92</v>
      </c>
      <c r="Y117">
        <v>2</v>
      </c>
      <c r="Z117">
        <v>10</v>
      </c>
    </row>
    <row r="118" spans="1:26" x14ac:dyDescent="0.25">
      <c r="A118">
        <v>0</v>
      </c>
      <c r="B118">
        <v>75</v>
      </c>
      <c r="C118" t="s">
        <v>34</v>
      </c>
      <c r="D118">
        <v>1.8351999999999999</v>
      </c>
      <c r="E118">
        <v>54.49</v>
      </c>
      <c r="F118">
        <v>41.33</v>
      </c>
      <c r="G118">
        <v>6.97</v>
      </c>
      <c r="H118">
        <v>0.12</v>
      </c>
      <c r="I118">
        <v>356</v>
      </c>
      <c r="J118">
        <v>150.44</v>
      </c>
      <c r="K118">
        <v>49.1</v>
      </c>
      <c r="L118">
        <v>1</v>
      </c>
      <c r="M118">
        <v>354</v>
      </c>
      <c r="N118">
        <v>25.34</v>
      </c>
      <c r="O118">
        <v>18787.759999999998</v>
      </c>
      <c r="P118">
        <v>483.73</v>
      </c>
      <c r="Q118">
        <v>1207.55</v>
      </c>
      <c r="R118">
        <v>762.09</v>
      </c>
      <c r="S118">
        <v>133.29</v>
      </c>
      <c r="T118">
        <v>295975.15000000002</v>
      </c>
      <c r="U118">
        <v>0.17</v>
      </c>
      <c r="V118">
        <v>0.45</v>
      </c>
      <c r="W118">
        <v>0.85</v>
      </c>
      <c r="X118">
        <v>17.47</v>
      </c>
      <c r="Y118">
        <v>2</v>
      </c>
      <c r="Z118">
        <v>10</v>
      </c>
    </row>
    <row r="119" spans="1:26" x14ac:dyDescent="0.25">
      <c r="A119">
        <v>1</v>
      </c>
      <c r="B119">
        <v>75</v>
      </c>
      <c r="C119" t="s">
        <v>34</v>
      </c>
      <c r="D119">
        <v>2.8224</v>
      </c>
      <c r="E119">
        <v>35.43</v>
      </c>
      <c r="F119">
        <v>29.4</v>
      </c>
      <c r="G119">
        <v>14.34</v>
      </c>
      <c r="H119">
        <v>0.23</v>
      </c>
      <c r="I119">
        <v>123</v>
      </c>
      <c r="J119">
        <v>151.83000000000001</v>
      </c>
      <c r="K119">
        <v>49.1</v>
      </c>
      <c r="L119">
        <v>2</v>
      </c>
      <c r="M119">
        <v>121</v>
      </c>
      <c r="N119">
        <v>25.73</v>
      </c>
      <c r="O119">
        <v>18959.54</v>
      </c>
      <c r="P119">
        <v>336.06</v>
      </c>
      <c r="Q119">
        <v>1206.9100000000001</v>
      </c>
      <c r="R119">
        <v>355.85</v>
      </c>
      <c r="S119">
        <v>133.29</v>
      </c>
      <c r="T119">
        <v>94020.66</v>
      </c>
      <c r="U119">
        <v>0.37</v>
      </c>
      <c r="V119">
        <v>0.64</v>
      </c>
      <c r="W119">
        <v>0.47</v>
      </c>
      <c r="X119">
        <v>5.55</v>
      </c>
      <c r="Y119">
        <v>2</v>
      </c>
      <c r="Z119">
        <v>10</v>
      </c>
    </row>
    <row r="120" spans="1:26" x14ac:dyDescent="0.25">
      <c r="A120">
        <v>2</v>
      </c>
      <c r="B120">
        <v>75</v>
      </c>
      <c r="C120" t="s">
        <v>34</v>
      </c>
      <c r="D120">
        <v>3.1034000000000002</v>
      </c>
      <c r="E120">
        <v>32.22</v>
      </c>
      <c r="F120">
        <v>27.62</v>
      </c>
      <c r="G120">
        <v>21.81</v>
      </c>
      <c r="H120">
        <v>0.35</v>
      </c>
      <c r="I120">
        <v>76</v>
      </c>
      <c r="J120">
        <v>153.22999999999999</v>
      </c>
      <c r="K120">
        <v>49.1</v>
      </c>
      <c r="L120">
        <v>3</v>
      </c>
      <c r="M120">
        <v>74</v>
      </c>
      <c r="N120">
        <v>26.13</v>
      </c>
      <c r="O120">
        <v>19131.849999999999</v>
      </c>
      <c r="P120">
        <v>309.06</v>
      </c>
      <c r="Q120">
        <v>1206.78</v>
      </c>
      <c r="R120">
        <v>296.93</v>
      </c>
      <c r="S120">
        <v>133.29</v>
      </c>
      <c r="T120">
        <v>64796.52</v>
      </c>
      <c r="U120">
        <v>0.45</v>
      </c>
      <c r="V120">
        <v>0.68</v>
      </c>
      <c r="W120">
        <v>0.39</v>
      </c>
      <c r="X120">
        <v>3.78</v>
      </c>
      <c r="Y120">
        <v>2</v>
      </c>
      <c r="Z120">
        <v>10</v>
      </c>
    </row>
    <row r="121" spans="1:26" x14ac:dyDescent="0.25">
      <c r="A121">
        <v>3</v>
      </c>
      <c r="B121">
        <v>75</v>
      </c>
      <c r="C121" t="s">
        <v>34</v>
      </c>
      <c r="D121">
        <v>3.3216999999999999</v>
      </c>
      <c r="E121">
        <v>30.1</v>
      </c>
      <c r="F121">
        <v>26.21</v>
      </c>
      <c r="G121">
        <v>29.67</v>
      </c>
      <c r="H121">
        <v>0.46</v>
      </c>
      <c r="I121">
        <v>53</v>
      </c>
      <c r="J121">
        <v>154.63</v>
      </c>
      <c r="K121">
        <v>49.1</v>
      </c>
      <c r="L121">
        <v>4</v>
      </c>
      <c r="M121">
        <v>51</v>
      </c>
      <c r="N121">
        <v>26.53</v>
      </c>
      <c r="O121">
        <v>19304.72</v>
      </c>
      <c r="P121">
        <v>286.01</v>
      </c>
      <c r="Q121">
        <v>1206.69</v>
      </c>
      <c r="R121">
        <v>247.99</v>
      </c>
      <c r="S121">
        <v>133.29</v>
      </c>
      <c r="T121">
        <v>40441.53</v>
      </c>
      <c r="U121">
        <v>0.54</v>
      </c>
      <c r="V121">
        <v>0.71</v>
      </c>
      <c r="W121">
        <v>0.36</v>
      </c>
      <c r="X121">
        <v>2.36</v>
      </c>
      <c r="Y121">
        <v>2</v>
      </c>
      <c r="Z121">
        <v>10</v>
      </c>
    </row>
    <row r="122" spans="1:26" x14ac:dyDescent="0.25">
      <c r="A122">
        <v>4</v>
      </c>
      <c r="B122">
        <v>75</v>
      </c>
      <c r="C122" t="s">
        <v>34</v>
      </c>
      <c r="D122">
        <v>3.3967000000000001</v>
      </c>
      <c r="E122">
        <v>29.44</v>
      </c>
      <c r="F122">
        <v>25.91</v>
      </c>
      <c r="G122">
        <v>37.92</v>
      </c>
      <c r="H122">
        <v>0.56999999999999995</v>
      </c>
      <c r="I122">
        <v>41</v>
      </c>
      <c r="J122">
        <v>156.03</v>
      </c>
      <c r="K122">
        <v>49.1</v>
      </c>
      <c r="L122">
        <v>5</v>
      </c>
      <c r="M122">
        <v>39</v>
      </c>
      <c r="N122">
        <v>26.94</v>
      </c>
      <c r="O122">
        <v>19478.150000000001</v>
      </c>
      <c r="P122">
        <v>275.88</v>
      </c>
      <c r="Q122">
        <v>1206.81</v>
      </c>
      <c r="R122">
        <v>238.69</v>
      </c>
      <c r="S122">
        <v>133.29</v>
      </c>
      <c r="T122">
        <v>35849.9</v>
      </c>
      <c r="U122">
        <v>0.56000000000000005</v>
      </c>
      <c r="V122">
        <v>0.72</v>
      </c>
      <c r="W122">
        <v>0.34</v>
      </c>
      <c r="X122">
        <v>2.06</v>
      </c>
      <c r="Y122">
        <v>2</v>
      </c>
      <c r="Z122">
        <v>10</v>
      </c>
    </row>
    <row r="123" spans="1:26" x14ac:dyDescent="0.25">
      <c r="A123">
        <v>5</v>
      </c>
      <c r="B123">
        <v>75</v>
      </c>
      <c r="C123" t="s">
        <v>34</v>
      </c>
      <c r="D123">
        <v>3.4984999999999999</v>
      </c>
      <c r="E123">
        <v>28.58</v>
      </c>
      <c r="F123">
        <v>25.3</v>
      </c>
      <c r="G123">
        <v>46</v>
      </c>
      <c r="H123">
        <v>0.67</v>
      </c>
      <c r="I123">
        <v>33</v>
      </c>
      <c r="J123">
        <v>157.44</v>
      </c>
      <c r="K123">
        <v>49.1</v>
      </c>
      <c r="L123">
        <v>6</v>
      </c>
      <c r="M123">
        <v>31</v>
      </c>
      <c r="N123">
        <v>27.35</v>
      </c>
      <c r="O123">
        <v>19652.13</v>
      </c>
      <c r="P123">
        <v>262.48</v>
      </c>
      <c r="Q123">
        <v>1206.7</v>
      </c>
      <c r="R123">
        <v>217.25</v>
      </c>
      <c r="S123">
        <v>133.29</v>
      </c>
      <c r="T123">
        <v>25170.44</v>
      </c>
      <c r="U123">
        <v>0.61</v>
      </c>
      <c r="V123">
        <v>0.74</v>
      </c>
      <c r="W123">
        <v>0.33</v>
      </c>
      <c r="X123">
        <v>1.45</v>
      </c>
      <c r="Y123">
        <v>2</v>
      </c>
      <c r="Z123">
        <v>10</v>
      </c>
    </row>
    <row r="124" spans="1:26" x14ac:dyDescent="0.25">
      <c r="A124">
        <v>6</v>
      </c>
      <c r="B124">
        <v>75</v>
      </c>
      <c r="C124" t="s">
        <v>34</v>
      </c>
      <c r="D124">
        <v>3.5514999999999999</v>
      </c>
      <c r="E124">
        <v>28.16</v>
      </c>
      <c r="F124">
        <v>25.06</v>
      </c>
      <c r="G124">
        <v>55.68</v>
      </c>
      <c r="H124">
        <v>0.78</v>
      </c>
      <c r="I124">
        <v>27</v>
      </c>
      <c r="J124">
        <v>158.86000000000001</v>
      </c>
      <c r="K124">
        <v>49.1</v>
      </c>
      <c r="L124">
        <v>7</v>
      </c>
      <c r="M124">
        <v>25</v>
      </c>
      <c r="N124">
        <v>27.77</v>
      </c>
      <c r="O124">
        <v>19826.68</v>
      </c>
      <c r="P124">
        <v>251.78</v>
      </c>
      <c r="Q124">
        <v>1206.7</v>
      </c>
      <c r="R124">
        <v>209.1</v>
      </c>
      <c r="S124">
        <v>133.29</v>
      </c>
      <c r="T124">
        <v>21126.44</v>
      </c>
      <c r="U124">
        <v>0.64</v>
      </c>
      <c r="V124">
        <v>0.75</v>
      </c>
      <c r="W124">
        <v>0.32</v>
      </c>
      <c r="X124">
        <v>1.21</v>
      </c>
      <c r="Y124">
        <v>2</v>
      </c>
      <c r="Z124">
        <v>10</v>
      </c>
    </row>
    <row r="125" spans="1:26" x14ac:dyDescent="0.25">
      <c r="A125">
        <v>7</v>
      </c>
      <c r="B125">
        <v>75</v>
      </c>
      <c r="C125" t="s">
        <v>34</v>
      </c>
      <c r="D125">
        <v>3.6107</v>
      </c>
      <c r="E125">
        <v>27.7</v>
      </c>
      <c r="F125">
        <v>24.72</v>
      </c>
      <c r="G125">
        <v>64.48</v>
      </c>
      <c r="H125">
        <v>0.88</v>
      </c>
      <c r="I125">
        <v>23</v>
      </c>
      <c r="J125">
        <v>160.28</v>
      </c>
      <c r="K125">
        <v>49.1</v>
      </c>
      <c r="L125">
        <v>8</v>
      </c>
      <c r="M125">
        <v>21</v>
      </c>
      <c r="N125">
        <v>28.19</v>
      </c>
      <c r="O125">
        <v>20001.93</v>
      </c>
      <c r="P125">
        <v>240.18</v>
      </c>
      <c r="Q125">
        <v>1206.7</v>
      </c>
      <c r="R125">
        <v>197.38</v>
      </c>
      <c r="S125">
        <v>133.29</v>
      </c>
      <c r="T125">
        <v>15289.65</v>
      </c>
      <c r="U125">
        <v>0.68</v>
      </c>
      <c r="V125">
        <v>0.76</v>
      </c>
      <c r="W125">
        <v>0.31</v>
      </c>
      <c r="X125">
        <v>0.87</v>
      </c>
      <c r="Y125">
        <v>2</v>
      </c>
      <c r="Z125">
        <v>10</v>
      </c>
    </row>
    <row r="126" spans="1:26" x14ac:dyDescent="0.25">
      <c r="A126">
        <v>8</v>
      </c>
      <c r="B126">
        <v>75</v>
      </c>
      <c r="C126" t="s">
        <v>34</v>
      </c>
      <c r="D126">
        <v>3.6185</v>
      </c>
      <c r="E126">
        <v>27.64</v>
      </c>
      <c r="F126">
        <v>24.75</v>
      </c>
      <c r="G126">
        <v>74.239999999999995</v>
      </c>
      <c r="H126">
        <v>0.99</v>
      </c>
      <c r="I126">
        <v>20</v>
      </c>
      <c r="J126">
        <v>161.71</v>
      </c>
      <c r="K126">
        <v>49.1</v>
      </c>
      <c r="L126">
        <v>9</v>
      </c>
      <c r="M126">
        <v>18</v>
      </c>
      <c r="N126">
        <v>28.61</v>
      </c>
      <c r="O126">
        <v>20177.64</v>
      </c>
      <c r="P126">
        <v>230.56</v>
      </c>
      <c r="Q126">
        <v>1206.6400000000001</v>
      </c>
      <c r="R126">
        <v>198.72</v>
      </c>
      <c r="S126">
        <v>133.29</v>
      </c>
      <c r="T126">
        <v>15970.82</v>
      </c>
      <c r="U126">
        <v>0.67</v>
      </c>
      <c r="V126">
        <v>0.76</v>
      </c>
      <c r="W126">
        <v>0.31</v>
      </c>
      <c r="X126">
        <v>0.9</v>
      </c>
      <c r="Y126">
        <v>2</v>
      </c>
      <c r="Z126">
        <v>10</v>
      </c>
    </row>
    <row r="127" spans="1:26" x14ac:dyDescent="0.25">
      <c r="A127">
        <v>9</v>
      </c>
      <c r="B127">
        <v>75</v>
      </c>
      <c r="C127" t="s">
        <v>34</v>
      </c>
      <c r="D127">
        <v>3.6379999999999999</v>
      </c>
      <c r="E127">
        <v>27.49</v>
      </c>
      <c r="F127">
        <v>24.66</v>
      </c>
      <c r="G127">
        <v>82.2</v>
      </c>
      <c r="H127">
        <v>1.0900000000000001</v>
      </c>
      <c r="I127">
        <v>18</v>
      </c>
      <c r="J127">
        <v>163.13</v>
      </c>
      <c r="K127">
        <v>49.1</v>
      </c>
      <c r="L127">
        <v>10</v>
      </c>
      <c r="M127">
        <v>5</v>
      </c>
      <c r="N127">
        <v>29.04</v>
      </c>
      <c r="O127">
        <v>20353.939999999999</v>
      </c>
      <c r="P127">
        <v>224.19</v>
      </c>
      <c r="Q127">
        <v>1206.76</v>
      </c>
      <c r="R127">
        <v>195.35</v>
      </c>
      <c r="S127">
        <v>133.29</v>
      </c>
      <c r="T127">
        <v>14295.13</v>
      </c>
      <c r="U127">
        <v>0.68</v>
      </c>
      <c r="V127">
        <v>0.76</v>
      </c>
      <c r="W127">
        <v>0.32</v>
      </c>
      <c r="X127">
        <v>0.82</v>
      </c>
      <c r="Y127">
        <v>2</v>
      </c>
      <c r="Z127">
        <v>10</v>
      </c>
    </row>
    <row r="128" spans="1:26" x14ac:dyDescent="0.25">
      <c r="A128">
        <v>10</v>
      </c>
      <c r="B128">
        <v>75</v>
      </c>
      <c r="C128" t="s">
        <v>34</v>
      </c>
      <c r="D128">
        <v>3.6372</v>
      </c>
      <c r="E128">
        <v>27.49</v>
      </c>
      <c r="F128">
        <v>24.67</v>
      </c>
      <c r="G128">
        <v>82.22</v>
      </c>
      <c r="H128">
        <v>1.18</v>
      </c>
      <c r="I128">
        <v>18</v>
      </c>
      <c r="J128">
        <v>164.57</v>
      </c>
      <c r="K128">
        <v>49.1</v>
      </c>
      <c r="L128">
        <v>11</v>
      </c>
      <c r="M128">
        <v>0</v>
      </c>
      <c r="N128">
        <v>29.47</v>
      </c>
      <c r="O128">
        <v>20530.82</v>
      </c>
      <c r="P128">
        <v>225.47</v>
      </c>
      <c r="Q128">
        <v>1206.71</v>
      </c>
      <c r="R128">
        <v>195.11</v>
      </c>
      <c r="S128">
        <v>133.29</v>
      </c>
      <c r="T128">
        <v>14178.94</v>
      </c>
      <c r="U128">
        <v>0.68</v>
      </c>
      <c r="V128">
        <v>0.76</v>
      </c>
      <c r="W128">
        <v>0.33</v>
      </c>
      <c r="X128">
        <v>0.82</v>
      </c>
      <c r="Y128">
        <v>2</v>
      </c>
      <c r="Z128">
        <v>10</v>
      </c>
    </row>
    <row r="129" spans="1:26" x14ac:dyDescent="0.25">
      <c r="A129">
        <v>0</v>
      </c>
      <c r="B129">
        <v>95</v>
      </c>
      <c r="C129" t="s">
        <v>34</v>
      </c>
      <c r="D129">
        <v>1.4641999999999999</v>
      </c>
      <c r="E129">
        <v>68.3</v>
      </c>
      <c r="F129">
        <v>48.03</v>
      </c>
      <c r="G129">
        <v>6.03</v>
      </c>
      <c r="H129">
        <v>0.1</v>
      </c>
      <c r="I129">
        <v>478</v>
      </c>
      <c r="J129">
        <v>185.69</v>
      </c>
      <c r="K129">
        <v>53.44</v>
      </c>
      <c r="L129">
        <v>1</v>
      </c>
      <c r="M129">
        <v>476</v>
      </c>
      <c r="N129">
        <v>36.26</v>
      </c>
      <c r="O129">
        <v>23136.14</v>
      </c>
      <c r="P129">
        <v>646.64</v>
      </c>
      <c r="Q129">
        <v>1208.1600000000001</v>
      </c>
      <c r="R129">
        <v>991.93</v>
      </c>
      <c r="S129">
        <v>133.29</v>
      </c>
      <c r="T129">
        <v>410284.77</v>
      </c>
      <c r="U129">
        <v>0.13</v>
      </c>
      <c r="V129">
        <v>0.39</v>
      </c>
      <c r="W129">
        <v>1.03</v>
      </c>
      <c r="X129">
        <v>24.17</v>
      </c>
      <c r="Y129">
        <v>2</v>
      </c>
      <c r="Z129">
        <v>10</v>
      </c>
    </row>
    <row r="130" spans="1:26" x14ac:dyDescent="0.25">
      <c r="A130">
        <v>1</v>
      </c>
      <c r="B130">
        <v>95</v>
      </c>
      <c r="C130" t="s">
        <v>34</v>
      </c>
      <c r="D130">
        <v>2.5790000000000002</v>
      </c>
      <c r="E130">
        <v>38.78</v>
      </c>
      <c r="F130">
        <v>30.76</v>
      </c>
      <c r="G130">
        <v>12.39</v>
      </c>
      <c r="H130">
        <v>0.19</v>
      </c>
      <c r="I130">
        <v>149</v>
      </c>
      <c r="J130">
        <v>187.21</v>
      </c>
      <c r="K130">
        <v>53.44</v>
      </c>
      <c r="L130">
        <v>2</v>
      </c>
      <c r="M130">
        <v>147</v>
      </c>
      <c r="N130">
        <v>36.770000000000003</v>
      </c>
      <c r="O130">
        <v>23322.880000000001</v>
      </c>
      <c r="P130">
        <v>407.57</v>
      </c>
      <c r="Q130">
        <v>1206.93</v>
      </c>
      <c r="R130">
        <v>402.28</v>
      </c>
      <c r="S130">
        <v>133.29</v>
      </c>
      <c r="T130">
        <v>117105.46</v>
      </c>
      <c r="U130">
        <v>0.33</v>
      </c>
      <c r="V130">
        <v>0.61</v>
      </c>
      <c r="W130">
        <v>0.51</v>
      </c>
      <c r="X130">
        <v>6.91</v>
      </c>
      <c r="Y130">
        <v>2</v>
      </c>
      <c r="Z130">
        <v>10</v>
      </c>
    </row>
    <row r="131" spans="1:26" x14ac:dyDescent="0.25">
      <c r="A131">
        <v>2</v>
      </c>
      <c r="B131">
        <v>95</v>
      </c>
      <c r="C131" t="s">
        <v>34</v>
      </c>
      <c r="D131">
        <v>3.0026000000000002</v>
      </c>
      <c r="E131">
        <v>33.299999999999997</v>
      </c>
      <c r="F131">
        <v>27.56</v>
      </c>
      <c r="G131">
        <v>18.79</v>
      </c>
      <c r="H131">
        <v>0.28000000000000003</v>
      </c>
      <c r="I131">
        <v>88</v>
      </c>
      <c r="J131">
        <v>188.73</v>
      </c>
      <c r="K131">
        <v>53.44</v>
      </c>
      <c r="L131">
        <v>3</v>
      </c>
      <c r="M131">
        <v>86</v>
      </c>
      <c r="N131">
        <v>37.29</v>
      </c>
      <c r="O131">
        <v>23510.33</v>
      </c>
      <c r="P131">
        <v>359.44</v>
      </c>
      <c r="Q131">
        <v>1206.8399999999999</v>
      </c>
      <c r="R131">
        <v>294.33</v>
      </c>
      <c r="S131">
        <v>133.29</v>
      </c>
      <c r="T131">
        <v>63438.21</v>
      </c>
      <c r="U131">
        <v>0.45</v>
      </c>
      <c r="V131">
        <v>0.68</v>
      </c>
      <c r="W131">
        <v>0.38</v>
      </c>
      <c r="X131">
        <v>3.71</v>
      </c>
      <c r="Y131">
        <v>2</v>
      </c>
      <c r="Z131">
        <v>10</v>
      </c>
    </row>
    <row r="132" spans="1:26" x14ac:dyDescent="0.25">
      <c r="A132">
        <v>3</v>
      </c>
      <c r="B132">
        <v>95</v>
      </c>
      <c r="C132" t="s">
        <v>34</v>
      </c>
      <c r="D132">
        <v>3.1667999999999998</v>
      </c>
      <c r="E132">
        <v>31.58</v>
      </c>
      <c r="F132">
        <v>26.76</v>
      </c>
      <c r="G132">
        <v>25.49</v>
      </c>
      <c r="H132">
        <v>0.37</v>
      </c>
      <c r="I132">
        <v>63</v>
      </c>
      <c r="J132">
        <v>190.25</v>
      </c>
      <c r="K132">
        <v>53.44</v>
      </c>
      <c r="L132">
        <v>4</v>
      </c>
      <c r="M132">
        <v>61</v>
      </c>
      <c r="N132">
        <v>37.82</v>
      </c>
      <c r="O132">
        <v>23698.48</v>
      </c>
      <c r="P132">
        <v>344.06</v>
      </c>
      <c r="Q132">
        <v>1206.72</v>
      </c>
      <c r="R132">
        <v>267.19</v>
      </c>
      <c r="S132">
        <v>133.29</v>
      </c>
      <c r="T132">
        <v>49990.17</v>
      </c>
      <c r="U132">
        <v>0.5</v>
      </c>
      <c r="V132">
        <v>0.7</v>
      </c>
      <c r="W132">
        <v>0.37</v>
      </c>
      <c r="X132">
        <v>2.92</v>
      </c>
      <c r="Y132">
        <v>2</v>
      </c>
      <c r="Z132">
        <v>10</v>
      </c>
    </row>
    <row r="133" spans="1:26" x14ac:dyDescent="0.25">
      <c r="A133">
        <v>4</v>
      </c>
      <c r="B133">
        <v>95</v>
      </c>
      <c r="C133" t="s">
        <v>34</v>
      </c>
      <c r="D133">
        <v>3.3041</v>
      </c>
      <c r="E133">
        <v>30.27</v>
      </c>
      <c r="F133">
        <v>25.97</v>
      </c>
      <c r="G133">
        <v>31.8</v>
      </c>
      <c r="H133">
        <v>0.46</v>
      </c>
      <c r="I133">
        <v>49</v>
      </c>
      <c r="J133">
        <v>191.78</v>
      </c>
      <c r="K133">
        <v>53.44</v>
      </c>
      <c r="L133">
        <v>5</v>
      </c>
      <c r="M133">
        <v>47</v>
      </c>
      <c r="N133">
        <v>38.35</v>
      </c>
      <c r="O133">
        <v>23887.360000000001</v>
      </c>
      <c r="P133">
        <v>328.5</v>
      </c>
      <c r="Q133">
        <v>1206.8399999999999</v>
      </c>
      <c r="R133">
        <v>240.01</v>
      </c>
      <c r="S133">
        <v>133.29</v>
      </c>
      <c r="T133">
        <v>36474.639999999999</v>
      </c>
      <c r="U133">
        <v>0.56000000000000005</v>
      </c>
      <c r="V133">
        <v>0.72</v>
      </c>
      <c r="W133">
        <v>0.35</v>
      </c>
      <c r="X133">
        <v>2.13</v>
      </c>
      <c r="Y133">
        <v>2</v>
      </c>
      <c r="Z133">
        <v>10</v>
      </c>
    </row>
    <row r="134" spans="1:26" x14ac:dyDescent="0.25">
      <c r="A134">
        <v>5</v>
      </c>
      <c r="B134">
        <v>95</v>
      </c>
      <c r="C134" t="s">
        <v>34</v>
      </c>
      <c r="D134">
        <v>3.3603999999999998</v>
      </c>
      <c r="E134">
        <v>29.76</v>
      </c>
      <c r="F134">
        <v>25.8</v>
      </c>
      <c r="G134">
        <v>38.700000000000003</v>
      </c>
      <c r="H134">
        <v>0.55000000000000004</v>
      </c>
      <c r="I134">
        <v>40</v>
      </c>
      <c r="J134">
        <v>193.32</v>
      </c>
      <c r="K134">
        <v>53.44</v>
      </c>
      <c r="L134">
        <v>6</v>
      </c>
      <c r="M134">
        <v>38</v>
      </c>
      <c r="N134">
        <v>38.89</v>
      </c>
      <c r="O134">
        <v>24076.95</v>
      </c>
      <c r="P134">
        <v>321.87</v>
      </c>
      <c r="Q134">
        <v>1206.7</v>
      </c>
      <c r="R134">
        <v>234.56</v>
      </c>
      <c r="S134">
        <v>133.29</v>
      </c>
      <c r="T134">
        <v>33792.1</v>
      </c>
      <c r="U134">
        <v>0.56999999999999995</v>
      </c>
      <c r="V134">
        <v>0.73</v>
      </c>
      <c r="W134">
        <v>0.34</v>
      </c>
      <c r="X134">
        <v>1.96</v>
      </c>
      <c r="Y134">
        <v>2</v>
      </c>
      <c r="Z134">
        <v>10</v>
      </c>
    </row>
    <row r="135" spans="1:26" x14ac:dyDescent="0.25">
      <c r="A135">
        <v>6</v>
      </c>
      <c r="B135">
        <v>95</v>
      </c>
      <c r="C135" t="s">
        <v>34</v>
      </c>
      <c r="D135">
        <v>3.45</v>
      </c>
      <c r="E135">
        <v>28.99</v>
      </c>
      <c r="F135">
        <v>25.29</v>
      </c>
      <c r="G135">
        <v>45.98</v>
      </c>
      <c r="H135">
        <v>0.64</v>
      </c>
      <c r="I135">
        <v>33</v>
      </c>
      <c r="J135">
        <v>194.86</v>
      </c>
      <c r="K135">
        <v>53.44</v>
      </c>
      <c r="L135">
        <v>7</v>
      </c>
      <c r="M135">
        <v>31</v>
      </c>
      <c r="N135">
        <v>39.43</v>
      </c>
      <c r="O135">
        <v>24267.279999999999</v>
      </c>
      <c r="P135">
        <v>309.64999999999998</v>
      </c>
      <c r="Q135">
        <v>1206.73</v>
      </c>
      <c r="R135">
        <v>216.95</v>
      </c>
      <c r="S135">
        <v>133.29</v>
      </c>
      <c r="T135">
        <v>25023.66</v>
      </c>
      <c r="U135">
        <v>0.61</v>
      </c>
      <c r="V135">
        <v>0.74</v>
      </c>
      <c r="W135">
        <v>0.33</v>
      </c>
      <c r="X135">
        <v>1.44</v>
      </c>
      <c r="Y135">
        <v>2</v>
      </c>
      <c r="Z135">
        <v>10</v>
      </c>
    </row>
    <row r="136" spans="1:26" x14ac:dyDescent="0.25">
      <c r="A136">
        <v>7</v>
      </c>
      <c r="B136">
        <v>95</v>
      </c>
      <c r="C136" t="s">
        <v>34</v>
      </c>
      <c r="D136">
        <v>3.4752000000000001</v>
      </c>
      <c r="E136">
        <v>28.78</v>
      </c>
      <c r="F136">
        <v>25.23</v>
      </c>
      <c r="G136">
        <v>52.19</v>
      </c>
      <c r="H136">
        <v>0.72</v>
      </c>
      <c r="I136">
        <v>29</v>
      </c>
      <c r="J136">
        <v>196.41</v>
      </c>
      <c r="K136">
        <v>53.44</v>
      </c>
      <c r="L136">
        <v>8</v>
      </c>
      <c r="M136">
        <v>27</v>
      </c>
      <c r="N136">
        <v>39.979999999999997</v>
      </c>
      <c r="O136">
        <v>24458.36</v>
      </c>
      <c r="P136">
        <v>303.56</v>
      </c>
      <c r="Q136">
        <v>1206.73</v>
      </c>
      <c r="R136">
        <v>215.07</v>
      </c>
      <c r="S136">
        <v>133.29</v>
      </c>
      <c r="T136">
        <v>24103.88</v>
      </c>
      <c r="U136">
        <v>0.62</v>
      </c>
      <c r="V136">
        <v>0.74</v>
      </c>
      <c r="W136">
        <v>0.32</v>
      </c>
      <c r="X136">
        <v>1.38</v>
      </c>
      <c r="Y136">
        <v>2</v>
      </c>
      <c r="Z136">
        <v>10</v>
      </c>
    </row>
    <row r="137" spans="1:26" x14ac:dyDescent="0.25">
      <c r="A137">
        <v>8</v>
      </c>
      <c r="B137">
        <v>95</v>
      </c>
      <c r="C137" t="s">
        <v>34</v>
      </c>
      <c r="D137">
        <v>3.5283000000000002</v>
      </c>
      <c r="E137">
        <v>28.34</v>
      </c>
      <c r="F137">
        <v>24.94</v>
      </c>
      <c r="G137">
        <v>59.86</v>
      </c>
      <c r="H137">
        <v>0.81</v>
      </c>
      <c r="I137">
        <v>25</v>
      </c>
      <c r="J137">
        <v>197.97</v>
      </c>
      <c r="K137">
        <v>53.44</v>
      </c>
      <c r="L137">
        <v>9</v>
      </c>
      <c r="M137">
        <v>23</v>
      </c>
      <c r="N137">
        <v>40.53</v>
      </c>
      <c r="O137">
        <v>24650.18</v>
      </c>
      <c r="P137">
        <v>294.36</v>
      </c>
      <c r="Q137">
        <v>1206.68</v>
      </c>
      <c r="R137">
        <v>205.14</v>
      </c>
      <c r="S137">
        <v>133.29</v>
      </c>
      <c r="T137">
        <v>19158.16</v>
      </c>
      <c r="U137">
        <v>0.65</v>
      </c>
      <c r="V137">
        <v>0.75</v>
      </c>
      <c r="W137">
        <v>0.32</v>
      </c>
      <c r="X137">
        <v>1.1000000000000001</v>
      </c>
      <c r="Y137">
        <v>2</v>
      </c>
      <c r="Z137">
        <v>10</v>
      </c>
    </row>
    <row r="138" spans="1:26" x14ac:dyDescent="0.25">
      <c r="A138">
        <v>9</v>
      </c>
      <c r="B138">
        <v>95</v>
      </c>
      <c r="C138" t="s">
        <v>34</v>
      </c>
      <c r="D138">
        <v>3.5436000000000001</v>
      </c>
      <c r="E138">
        <v>28.22</v>
      </c>
      <c r="F138">
        <v>24.93</v>
      </c>
      <c r="G138">
        <v>68</v>
      </c>
      <c r="H138">
        <v>0.89</v>
      </c>
      <c r="I138">
        <v>22</v>
      </c>
      <c r="J138">
        <v>199.53</v>
      </c>
      <c r="K138">
        <v>53.44</v>
      </c>
      <c r="L138">
        <v>10</v>
      </c>
      <c r="M138">
        <v>20</v>
      </c>
      <c r="N138">
        <v>41.1</v>
      </c>
      <c r="O138">
        <v>24842.77</v>
      </c>
      <c r="P138">
        <v>288.58</v>
      </c>
      <c r="Q138">
        <v>1206.68</v>
      </c>
      <c r="R138">
        <v>205.26</v>
      </c>
      <c r="S138">
        <v>133.29</v>
      </c>
      <c r="T138">
        <v>19229.8</v>
      </c>
      <c r="U138">
        <v>0.65</v>
      </c>
      <c r="V138">
        <v>0.75</v>
      </c>
      <c r="W138">
        <v>0.31</v>
      </c>
      <c r="X138">
        <v>1.0900000000000001</v>
      </c>
      <c r="Y138">
        <v>2</v>
      </c>
      <c r="Z138">
        <v>10</v>
      </c>
    </row>
    <row r="139" spans="1:26" x14ac:dyDescent="0.25">
      <c r="A139">
        <v>10</v>
      </c>
      <c r="B139">
        <v>95</v>
      </c>
      <c r="C139" t="s">
        <v>34</v>
      </c>
      <c r="D139">
        <v>3.5813999999999999</v>
      </c>
      <c r="E139">
        <v>27.92</v>
      </c>
      <c r="F139">
        <v>24.71</v>
      </c>
      <c r="G139">
        <v>74.13</v>
      </c>
      <c r="H139">
        <v>0.97</v>
      </c>
      <c r="I139">
        <v>20</v>
      </c>
      <c r="J139">
        <v>201.1</v>
      </c>
      <c r="K139">
        <v>53.44</v>
      </c>
      <c r="L139">
        <v>11</v>
      </c>
      <c r="M139">
        <v>18</v>
      </c>
      <c r="N139">
        <v>41.66</v>
      </c>
      <c r="O139">
        <v>25036.12</v>
      </c>
      <c r="P139">
        <v>277.8</v>
      </c>
      <c r="Q139">
        <v>1206.69</v>
      </c>
      <c r="R139">
        <v>197.37</v>
      </c>
      <c r="S139">
        <v>133.29</v>
      </c>
      <c r="T139">
        <v>15295.1</v>
      </c>
      <c r="U139">
        <v>0.68</v>
      </c>
      <c r="V139">
        <v>0.76</v>
      </c>
      <c r="W139">
        <v>0.31</v>
      </c>
      <c r="X139">
        <v>0.86</v>
      </c>
      <c r="Y139">
        <v>2</v>
      </c>
      <c r="Z139">
        <v>10</v>
      </c>
    </row>
    <row r="140" spans="1:26" x14ac:dyDescent="0.25">
      <c r="A140">
        <v>11</v>
      </c>
      <c r="B140">
        <v>95</v>
      </c>
      <c r="C140" t="s">
        <v>34</v>
      </c>
      <c r="D140">
        <v>3.5918999999999999</v>
      </c>
      <c r="E140">
        <v>27.84</v>
      </c>
      <c r="F140">
        <v>24.7</v>
      </c>
      <c r="G140">
        <v>82.34</v>
      </c>
      <c r="H140">
        <v>1.05</v>
      </c>
      <c r="I140">
        <v>18</v>
      </c>
      <c r="J140">
        <v>202.67</v>
      </c>
      <c r="K140">
        <v>53.44</v>
      </c>
      <c r="L140">
        <v>12</v>
      </c>
      <c r="M140">
        <v>16</v>
      </c>
      <c r="N140">
        <v>42.24</v>
      </c>
      <c r="O140">
        <v>25230.25</v>
      </c>
      <c r="P140">
        <v>273.33999999999997</v>
      </c>
      <c r="Q140">
        <v>1206.6300000000001</v>
      </c>
      <c r="R140">
        <v>197.36</v>
      </c>
      <c r="S140">
        <v>133.29</v>
      </c>
      <c r="T140">
        <v>15302.25</v>
      </c>
      <c r="U140">
        <v>0.68</v>
      </c>
      <c r="V140">
        <v>0.76</v>
      </c>
      <c r="W140">
        <v>0.3</v>
      </c>
      <c r="X140">
        <v>0.86</v>
      </c>
      <c r="Y140">
        <v>2</v>
      </c>
      <c r="Z140">
        <v>10</v>
      </c>
    </row>
    <row r="141" spans="1:26" x14ac:dyDescent="0.25">
      <c r="A141">
        <v>12</v>
      </c>
      <c r="B141">
        <v>95</v>
      </c>
      <c r="C141" t="s">
        <v>34</v>
      </c>
      <c r="D141">
        <v>3.6251000000000002</v>
      </c>
      <c r="E141">
        <v>27.59</v>
      </c>
      <c r="F141">
        <v>24.52</v>
      </c>
      <c r="G141">
        <v>91.96</v>
      </c>
      <c r="H141">
        <v>1.1299999999999999</v>
      </c>
      <c r="I141">
        <v>16</v>
      </c>
      <c r="J141">
        <v>204.25</v>
      </c>
      <c r="K141">
        <v>53.44</v>
      </c>
      <c r="L141">
        <v>13</v>
      </c>
      <c r="M141">
        <v>14</v>
      </c>
      <c r="N141">
        <v>42.82</v>
      </c>
      <c r="O141">
        <v>25425.3</v>
      </c>
      <c r="P141">
        <v>264.06</v>
      </c>
      <c r="Q141">
        <v>1206.6300000000001</v>
      </c>
      <c r="R141">
        <v>190.95</v>
      </c>
      <c r="S141">
        <v>133.29</v>
      </c>
      <c r="T141">
        <v>12106.29</v>
      </c>
      <c r="U141">
        <v>0.7</v>
      </c>
      <c r="V141">
        <v>0.76</v>
      </c>
      <c r="W141">
        <v>0.3</v>
      </c>
      <c r="X141">
        <v>0.68</v>
      </c>
      <c r="Y141">
        <v>2</v>
      </c>
      <c r="Z141">
        <v>10</v>
      </c>
    </row>
    <row r="142" spans="1:26" x14ac:dyDescent="0.25">
      <c r="A142">
        <v>13</v>
      </c>
      <c r="B142">
        <v>95</v>
      </c>
      <c r="C142" t="s">
        <v>34</v>
      </c>
      <c r="D142">
        <v>3.6282999999999999</v>
      </c>
      <c r="E142">
        <v>27.56</v>
      </c>
      <c r="F142">
        <v>24.53</v>
      </c>
      <c r="G142">
        <v>98.14</v>
      </c>
      <c r="H142">
        <v>1.21</v>
      </c>
      <c r="I142">
        <v>15</v>
      </c>
      <c r="J142">
        <v>205.84</v>
      </c>
      <c r="K142">
        <v>53.44</v>
      </c>
      <c r="L142">
        <v>14</v>
      </c>
      <c r="M142">
        <v>9</v>
      </c>
      <c r="N142">
        <v>43.4</v>
      </c>
      <c r="O142">
        <v>25621.03</v>
      </c>
      <c r="P142">
        <v>258.27</v>
      </c>
      <c r="Q142">
        <v>1206.5999999999999</v>
      </c>
      <c r="R142">
        <v>191.37</v>
      </c>
      <c r="S142">
        <v>133.29</v>
      </c>
      <c r="T142">
        <v>12320.63</v>
      </c>
      <c r="U142">
        <v>0.7</v>
      </c>
      <c r="V142">
        <v>0.76</v>
      </c>
      <c r="W142">
        <v>0.3</v>
      </c>
      <c r="X142">
        <v>0.69</v>
      </c>
      <c r="Y142">
        <v>2</v>
      </c>
      <c r="Z142">
        <v>10</v>
      </c>
    </row>
    <row r="143" spans="1:26" x14ac:dyDescent="0.25">
      <c r="A143">
        <v>14</v>
      </c>
      <c r="B143">
        <v>95</v>
      </c>
      <c r="C143" t="s">
        <v>34</v>
      </c>
      <c r="D143">
        <v>3.6402000000000001</v>
      </c>
      <c r="E143">
        <v>27.47</v>
      </c>
      <c r="F143">
        <v>24.48</v>
      </c>
      <c r="G143">
        <v>104.92</v>
      </c>
      <c r="H143">
        <v>1.28</v>
      </c>
      <c r="I143">
        <v>14</v>
      </c>
      <c r="J143">
        <v>207.43</v>
      </c>
      <c r="K143">
        <v>53.44</v>
      </c>
      <c r="L143">
        <v>15</v>
      </c>
      <c r="M143">
        <v>2</v>
      </c>
      <c r="N143">
        <v>44</v>
      </c>
      <c r="O143">
        <v>25817.56</v>
      </c>
      <c r="P143">
        <v>256.49</v>
      </c>
      <c r="Q143">
        <v>1206.6099999999999</v>
      </c>
      <c r="R143">
        <v>189.27</v>
      </c>
      <c r="S143">
        <v>133.29</v>
      </c>
      <c r="T143">
        <v>11277.91</v>
      </c>
      <c r="U143">
        <v>0.7</v>
      </c>
      <c r="V143">
        <v>0.76</v>
      </c>
      <c r="W143">
        <v>0.31</v>
      </c>
      <c r="X143">
        <v>0.64</v>
      </c>
      <c r="Y143">
        <v>2</v>
      </c>
      <c r="Z143">
        <v>10</v>
      </c>
    </row>
    <row r="144" spans="1:26" x14ac:dyDescent="0.25">
      <c r="A144">
        <v>15</v>
      </c>
      <c r="B144">
        <v>95</v>
      </c>
      <c r="C144" t="s">
        <v>34</v>
      </c>
      <c r="D144">
        <v>3.6413000000000002</v>
      </c>
      <c r="E144">
        <v>27.46</v>
      </c>
      <c r="F144">
        <v>24.47</v>
      </c>
      <c r="G144">
        <v>104.88</v>
      </c>
      <c r="H144">
        <v>1.36</v>
      </c>
      <c r="I144">
        <v>14</v>
      </c>
      <c r="J144">
        <v>209.03</v>
      </c>
      <c r="K144">
        <v>53.44</v>
      </c>
      <c r="L144">
        <v>16</v>
      </c>
      <c r="M144">
        <v>0</v>
      </c>
      <c r="N144">
        <v>44.6</v>
      </c>
      <c r="O144">
        <v>26014.91</v>
      </c>
      <c r="P144">
        <v>258.27999999999997</v>
      </c>
      <c r="Q144">
        <v>1206.6500000000001</v>
      </c>
      <c r="R144">
        <v>188.83</v>
      </c>
      <c r="S144">
        <v>133.29</v>
      </c>
      <c r="T144">
        <v>11058.82</v>
      </c>
      <c r="U144">
        <v>0.71</v>
      </c>
      <c r="V144">
        <v>0.76</v>
      </c>
      <c r="W144">
        <v>0.31</v>
      </c>
      <c r="X144">
        <v>0.63</v>
      </c>
      <c r="Y144">
        <v>2</v>
      </c>
      <c r="Z144">
        <v>10</v>
      </c>
    </row>
    <row r="145" spans="1:26" x14ac:dyDescent="0.25">
      <c r="A145">
        <v>0</v>
      </c>
      <c r="B145">
        <v>55</v>
      </c>
      <c r="C145" t="s">
        <v>34</v>
      </c>
      <c r="D145">
        <v>2.2370000000000001</v>
      </c>
      <c r="E145">
        <v>44.7</v>
      </c>
      <c r="F145">
        <v>36.380000000000003</v>
      </c>
      <c r="G145">
        <v>8.36</v>
      </c>
      <c r="H145">
        <v>0.15</v>
      </c>
      <c r="I145">
        <v>261</v>
      </c>
      <c r="J145">
        <v>116.05</v>
      </c>
      <c r="K145">
        <v>43.4</v>
      </c>
      <c r="L145">
        <v>1</v>
      </c>
      <c r="M145">
        <v>259</v>
      </c>
      <c r="N145">
        <v>16.649999999999999</v>
      </c>
      <c r="O145">
        <v>14546.17</v>
      </c>
      <c r="P145">
        <v>356.02</v>
      </c>
      <c r="Q145">
        <v>1207.3399999999999</v>
      </c>
      <c r="R145">
        <v>593.54999999999995</v>
      </c>
      <c r="S145">
        <v>133.29</v>
      </c>
      <c r="T145">
        <v>212179.96</v>
      </c>
      <c r="U145">
        <v>0.22</v>
      </c>
      <c r="V145">
        <v>0.51</v>
      </c>
      <c r="W145">
        <v>0.69</v>
      </c>
      <c r="X145">
        <v>12.53</v>
      </c>
      <c r="Y145">
        <v>2</v>
      </c>
      <c r="Z145">
        <v>10</v>
      </c>
    </row>
    <row r="146" spans="1:26" x14ac:dyDescent="0.25">
      <c r="A146">
        <v>1</v>
      </c>
      <c r="B146">
        <v>55</v>
      </c>
      <c r="C146" t="s">
        <v>34</v>
      </c>
      <c r="D146">
        <v>3.1288</v>
      </c>
      <c r="E146">
        <v>31.96</v>
      </c>
      <c r="F146">
        <v>27.61</v>
      </c>
      <c r="G146">
        <v>17.440000000000001</v>
      </c>
      <c r="H146">
        <v>0.3</v>
      </c>
      <c r="I146">
        <v>95</v>
      </c>
      <c r="J146">
        <v>117.34</v>
      </c>
      <c r="K146">
        <v>43.4</v>
      </c>
      <c r="L146">
        <v>2</v>
      </c>
      <c r="M146">
        <v>93</v>
      </c>
      <c r="N146">
        <v>16.940000000000001</v>
      </c>
      <c r="O146">
        <v>14705.49</v>
      </c>
      <c r="P146">
        <v>260.11</v>
      </c>
      <c r="Q146">
        <v>1206.78</v>
      </c>
      <c r="R146">
        <v>294.57</v>
      </c>
      <c r="S146">
        <v>133.29</v>
      </c>
      <c r="T146">
        <v>63520.9</v>
      </c>
      <c r="U146">
        <v>0.45</v>
      </c>
      <c r="V146">
        <v>0.68</v>
      </c>
      <c r="W146">
        <v>0.42</v>
      </c>
      <c r="X146">
        <v>3.76</v>
      </c>
      <c r="Y146">
        <v>2</v>
      </c>
      <c r="Z146">
        <v>10</v>
      </c>
    </row>
    <row r="147" spans="1:26" x14ac:dyDescent="0.25">
      <c r="A147">
        <v>2</v>
      </c>
      <c r="B147">
        <v>55</v>
      </c>
      <c r="C147" t="s">
        <v>34</v>
      </c>
      <c r="D147">
        <v>3.3298999999999999</v>
      </c>
      <c r="E147">
        <v>30.03</v>
      </c>
      <c r="F147">
        <v>26.54</v>
      </c>
      <c r="G147">
        <v>26.99</v>
      </c>
      <c r="H147">
        <v>0.45</v>
      </c>
      <c r="I147">
        <v>59</v>
      </c>
      <c r="J147">
        <v>118.63</v>
      </c>
      <c r="K147">
        <v>43.4</v>
      </c>
      <c r="L147">
        <v>3</v>
      </c>
      <c r="M147">
        <v>57</v>
      </c>
      <c r="N147">
        <v>17.23</v>
      </c>
      <c r="O147">
        <v>14865.24</v>
      </c>
      <c r="P147">
        <v>241.07</v>
      </c>
      <c r="Q147">
        <v>1206.75</v>
      </c>
      <c r="R147">
        <v>259.27</v>
      </c>
      <c r="S147">
        <v>133.29</v>
      </c>
      <c r="T147">
        <v>46051.66</v>
      </c>
      <c r="U147">
        <v>0.51</v>
      </c>
      <c r="V147">
        <v>0.71</v>
      </c>
      <c r="W147">
        <v>0.37</v>
      </c>
      <c r="X147">
        <v>2.69</v>
      </c>
      <c r="Y147">
        <v>2</v>
      </c>
      <c r="Z147">
        <v>10</v>
      </c>
    </row>
    <row r="148" spans="1:26" x14ac:dyDescent="0.25">
      <c r="A148">
        <v>3</v>
      </c>
      <c r="B148">
        <v>55</v>
      </c>
      <c r="C148" t="s">
        <v>34</v>
      </c>
      <c r="D148">
        <v>3.4367000000000001</v>
      </c>
      <c r="E148">
        <v>29.1</v>
      </c>
      <c r="F148">
        <v>26.01</v>
      </c>
      <c r="G148">
        <v>37.159999999999997</v>
      </c>
      <c r="H148">
        <v>0.59</v>
      </c>
      <c r="I148">
        <v>42</v>
      </c>
      <c r="J148">
        <v>119.93</v>
      </c>
      <c r="K148">
        <v>43.4</v>
      </c>
      <c r="L148">
        <v>4</v>
      </c>
      <c r="M148">
        <v>40</v>
      </c>
      <c r="N148">
        <v>17.53</v>
      </c>
      <c r="O148">
        <v>15025.44</v>
      </c>
      <c r="P148">
        <v>226.72</v>
      </c>
      <c r="Q148">
        <v>1206.75</v>
      </c>
      <c r="R148">
        <v>242.28</v>
      </c>
      <c r="S148">
        <v>133.29</v>
      </c>
      <c r="T148">
        <v>37642.089999999997</v>
      </c>
      <c r="U148">
        <v>0.55000000000000004</v>
      </c>
      <c r="V148">
        <v>0.72</v>
      </c>
      <c r="W148">
        <v>0.33</v>
      </c>
      <c r="X148">
        <v>2.16</v>
      </c>
      <c r="Y148">
        <v>2</v>
      </c>
      <c r="Z148">
        <v>10</v>
      </c>
    </row>
    <row r="149" spans="1:26" x14ac:dyDescent="0.25">
      <c r="A149">
        <v>4</v>
      </c>
      <c r="B149">
        <v>55</v>
      </c>
      <c r="C149" t="s">
        <v>34</v>
      </c>
      <c r="D149">
        <v>3.5781000000000001</v>
      </c>
      <c r="E149">
        <v>27.95</v>
      </c>
      <c r="F149">
        <v>25.12</v>
      </c>
      <c r="G149">
        <v>48.63</v>
      </c>
      <c r="H149">
        <v>0.73</v>
      </c>
      <c r="I149">
        <v>31</v>
      </c>
      <c r="J149">
        <v>121.23</v>
      </c>
      <c r="K149">
        <v>43.4</v>
      </c>
      <c r="L149">
        <v>5</v>
      </c>
      <c r="M149">
        <v>29</v>
      </c>
      <c r="N149">
        <v>17.829999999999998</v>
      </c>
      <c r="O149">
        <v>15186.08</v>
      </c>
      <c r="P149">
        <v>207.11</v>
      </c>
      <c r="Q149">
        <v>1206.6600000000001</v>
      </c>
      <c r="R149">
        <v>211.11</v>
      </c>
      <c r="S149">
        <v>133.29</v>
      </c>
      <c r="T149">
        <v>22110.69</v>
      </c>
      <c r="U149">
        <v>0.63</v>
      </c>
      <c r="V149">
        <v>0.74</v>
      </c>
      <c r="W149">
        <v>0.33</v>
      </c>
      <c r="X149">
        <v>1.28</v>
      </c>
      <c r="Y149">
        <v>2</v>
      </c>
      <c r="Z149">
        <v>10</v>
      </c>
    </row>
    <row r="150" spans="1:26" x14ac:dyDescent="0.25">
      <c r="A150">
        <v>5</v>
      </c>
      <c r="B150">
        <v>55</v>
      </c>
      <c r="C150" t="s">
        <v>34</v>
      </c>
      <c r="D150">
        <v>3.6185</v>
      </c>
      <c r="E150">
        <v>27.64</v>
      </c>
      <c r="F150">
        <v>24.95</v>
      </c>
      <c r="G150">
        <v>59.89</v>
      </c>
      <c r="H150">
        <v>0.86</v>
      </c>
      <c r="I150">
        <v>25</v>
      </c>
      <c r="J150">
        <v>122.54</v>
      </c>
      <c r="K150">
        <v>43.4</v>
      </c>
      <c r="L150">
        <v>6</v>
      </c>
      <c r="M150">
        <v>18</v>
      </c>
      <c r="N150">
        <v>18.14</v>
      </c>
      <c r="O150">
        <v>15347.16</v>
      </c>
      <c r="P150">
        <v>193.98</v>
      </c>
      <c r="Q150">
        <v>1206.6400000000001</v>
      </c>
      <c r="R150">
        <v>205.47</v>
      </c>
      <c r="S150">
        <v>133.29</v>
      </c>
      <c r="T150">
        <v>19319.97</v>
      </c>
      <c r="U150">
        <v>0.65</v>
      </c>
      <c r="V150">
        <v>0.75</v>
      </c>
      <c r="W150">
        <v>0.32</v>
      </c>
      <c r="X150">
        <v>1.1100000000000001</v>
      </c>
      <c r="Y150">
        <v>2</v>
      </c>
      <c r="Z150">
        <v>10</v>
      </c>
    </row>
    <row r="151" spans="1:26" x14ac:dyDescent="0.25">
      <c r="A151">
        <v>6</v>
      </c>
      <c r="B151">
        <v>55</v>
      </c>
      <c r="C151" t="s">
        <v>34</v>
      </c>
      <c r="D151">
        <v>3.6364000000000001</v>
      </c>
      <c r="E151">
        <v>27.5</v>
      </c>
      <c r="F151">
        <v>24.87</v>
      </c>
      <c r="G151">
        <v>64.87</v>
      </c>
      <c r="H151">
        <v>1</v>
      </c>
      <c r="I151">
        <v>23</v>
      </c>
      <c r="J151">
        <v>123.85</v>
      </c>
      <c r="K151">
        <v>43.4</v>
      </c>
      <c r="L151">
        <v>7</v>
      </c>
      <c r="M151">
        <v>0</v>
      </c>
      <c r="N151">
        <v>18.45</v>
      </c>
      <c r="O151">
        <v>15508.69</v>
      </c>
      <c r="P151">
        <v>191.6</v>
      </c>
      <c r="Q151">
        <v>1206.73</v>
      </c>
      <c r="R151">
        <v>201.52</v>
      </c>
      <c r="S151">
        <v>133.29</v>
      </c>
      <c r="T151">
        <v>17355.939999999999</v>
      </c>
      <c r="U151">
        <v>0.66</v>
      </c>
      <c r="V151">
        <v>0.75</v>
      </c>
      <c r="W151">
        <v>0.34</v>
      </c>
      <c r="X151">
        <v>1.02</v>
      </c>
      <c r="Y151">
        <v>2</v>
      </c>
      <c r="Z15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56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INDEX(resultados!$A$2:$ZZ$151, 1, MATCH($B$1, resultados!$A$1:$ZZ$1, 0))</f>
        <v>#N/A</v>
      </c>
      <c r="B7" t="e">
        <f>INDEX(resultados!$A$2:$ZZ$151, 1, MATCH($B$2, resultados!$A$1:$ZZ$1, 0))</f>
        <v>#N/A</v>
      </c>
      <c r="C7" t="e">
        <f>INDEX(resultados!$A$2:$ZZ$151, 1, MATCH($B$3, resultados!$A$1:$ZZ$1, 0))</f>
        <v>#N/A</v>
      </c>
    </row>
    <row r="8" spans="1:3" x14ac:dyDescent="0.25">
      <c r="A8" t="e">
        <f>INDEX(resultados!$A$2:$ZZ$151, 2, MATCH($B$1, resultados!$A$1:$ZZ$1, 0))</f>
        <v>#N/A</v>
      </c>
      <c r="B8" t="e">
        <f>INDEX(resultados!$A$2:$ZZ$151, 2, MATCH($B$2, resultados!$A$1:$ZZ$1, 0))</f>
        <v>#N/A</v>
      </c>
      <c r="C8" t="e">
        <f>INDEX(resultados!$A$2:$ZZ$151, 2, MATCH($B$3, resultados!$A$1:$ZZ$1, 0))</f>
        <v>#N/A</v>
      </c>
    </row>
    <row r="9" spans="1:3" x14ac:dyDescent="0.25">
      <c r="A9" t="e">
        <f>INDEX(resultados!$A$2:$ZZ$151, 3, MATCH($B$1, resultados!$A$1:$ZZ$1, 0))</f>
        <v>#N/A</v>
      </c>
      <c r="B9" t="e">
        <f>INDEX(resultados!$A$2:$ZZ$151, 3, MATCH($B$2, resultados!$A$1:$ZZ$1, 0))</f>
        <v>#N/A</v>
      </c>
      <c r="C9" t="e">
        <f>INDEX(resultados!$A$2:$ZZ$151, 3, MATCH($B$3, resultados!$A$1:$ZZ$1, 0))</f>
        <v>#N/A</v>
      </c>
    </row>
    <row r="10" spans="1:3" x14ac:dyDescent="0.25">
      <c r="A10" t="e">
        <f>INDEX(resultados!$A$2:$ZZ$151, 4, MATCH($B$1, resultados!$A$1:$ZZ$1, 0))</f>
        <v>#N/A</v>
      </c>
      <c r="B10" t="e">
        <f>INDEX(resultados!$A$2:$ZZ$151, 4, MATCH($B$2, resultados!$A$1:$ZZ$1, 0))</f>
        <v>#N/A</v>
      </c>
      <c r="C10" t="e">
        <f>INDEX(resultados!$A$2:$ZZ$151, 4, MATCH($B$3, resultados!$A$1:$ZZ$1, 0))</f>
        <v>#N/A</v>
      </c>
    </row>
    <row r="11" spans="1:3" x14ac:dyDescent="0.25">
      <c r="A11" t="e">
        <f>INDEX(resultados!$A$2:$ZZ$151, 5, MATCH($B$1, resultados!$A$1:$ZZ$1, 0))</f>
        <v>#N/A</v>
      </c>
      <c r="B11" t="e">
        <f>INDEX(resultados!$A$2:$ZZ$151, 5, MATCH($B$2, resultados!$A$1:$ZZ$1, 0))</f>
        <v>#N/A</v>
      </c>
      <c r="C11" t="e">
        <f>INDEX(resultados!$A$2:$ZZ$151, 5, MATCH($B$3, resultados!$A$1:$ZZ$1, 0))</f>
        <v>#N/A</v>
      </c>
    </row>
    <row r="12" spans="1:3" x14ac:dyDescent="0.25">
      <c r="A12" t="e">
        <f>INDEX(resultados!$A$2:$ZZ$151, 6, MATCH($B$1, resultados!$A$1:$ZZ$1, 0))</f>
        <v>#N/A</v>
      </c>
      <c r="B12" t="e">
        <f>INDEX(resultados!$A$2:$ZZ$151, 6, MATCH($B$2, resultados!$A$1:$ZZ$1, 0))</f>
        <v>#N/A</v>
      </c>
      <c r="C12" t="e">
        <f>INDEX(resultados!$A$2:$ZZ$151, 6, MATCH($B$3, resultados!$A$1:$ZZ$1, 0))</f>
        <v>#N/A</v>
      </c>
    </row>
    <row r="13" spans="1:3" x14ac:dyDescent="0.25">
      <c r="A13" t="e">
        <f>INDEX(resultados!$A$2:$ZZ$151, 7, MATCH($B$1, resultados!$A$1:$ZZ$1, 0))</f>
        <v>#N/A</v>
      </c>
      <c r="B13" t="e">
        <f>INDEX(resultados!$A$2:$ZZ$151, 7, MATCH($B$2, resultados!$A$1:$ZZ$1, 0))</f>
        <v>#N/A</v>
      </c>
      <c r="C13" t="e">
        <f>INDEX(resultados!$A$2:$ZZ$151, 7, MATCH($B$3, resultados!$A$1:$ZZ$1, 0))</f>
        <v>#N/A</v>
      </c>
    </row>
    <row r="14" spans="1:3" x14ac:dyDescent="0.25">
      <c r="A14" t="e">
        <f>INDEX(resultados!$A$2:$ZZ$151, 8, MATCH($B$1, resultados!$A$1:$ZZ$1, 0))</f>
        <v>#N/A</v>
      </c>
      <c r="B14" t="e">
        <f>INDEX(resultados!$A$2:$ZZ$151, 8, MATCH($B$2, resultados!$A$1:$ZZ$1, 0))</f>
        <v>#N/A</v>
      </c>
      <c r="C14" t="e">
        <f>INDEX(resultados!$A$2:$ZZ$151, 8, MATCH($B$3, resultados!$A$1:$ZZ$1, 0))</f>
        <v>#N/A</v>
      </c>
    </row>
    <row r="15" spans="1:3" x14ac:dyDescent="0.25">
      <c r="A15" t="e">
        <f>INDEX(resultados!$A$2:$ZZ$151, 9, MATCH($B$1, resultados!$A$1:$ZZ$1, 0))</f>
        <v>#N/A</v>
      </c>
      <c r="B15" t="e">
        <f>INDEX(resultados!$A$2:$ZZ$151, 9, MATCH($B$2, resultados!$A$1:$ZZ$1, 0))</f>
        <v>#N/A</v>
      </c>
      <c r="C15" t="e">
        <f>INDEX(resultados!$A$2:$ZZ$151, 9, MATCH($B$3, resultados!$A$1:$ZZ$1, 0))</f>
        <v>#N/A</v>
      </c>
    </row>
    <row r="16" spans="1:3" x14ac:dyDescent="0.25">
      <c r="A16" t="e">
        <f>INDEX(resultados!$A$2:$ZZ$151, 10, MATCH($B$1, resultados!$A$1:$ZZ$1, 0))</f>
        <v>#N/A</v>
      </c>
      <c r="B16" t="e">
        <f>INDEX(resultados!$A$2:$ZZ$151, 10, MATCH($B$2, resultados!$A$1:$ZZ$1, 0))</f>
        <v>#N/A</v>
      </c>
      <c r="C16" t="e">
        <f>INDEX(resultados!$A$2:$ZZ$151, 10, MATCH($B$3, resultados!$A$1:$ZZ$1, 0))</f>
        <v>#N/A</v>
      </c>
    </row>
    <row r="17" spans="1:3" x14ac:dyDescent="0.25">
      <c r="A17" t="e">
        <f>INDEX(resultados!$A$2:$ZZ$151, 11, MATCH($B$1, resultados!$A$1:$ZZ$1, 0))</f>
        <v>#N/A</v>
      </c>
      <c r="B17" t="e">
        <f>INDEX(resultados!$A$2:$ZZ$151, 11, MATCH($B$2, resultados!$A$1:$ZZ$1, 0))</f>
        <v>#N/A</v>
      </c>
      <c r="C17" t="e">
        <f>INDEX(resultados!$A$2:$ZZ$151, 11, MATCH($B$3, resultados!$A$1:$ZZ$1, 0))</f>
        <v>#N/A</v>
      </c>
    </row>
    <row r="18" spans="1:3" x14ac:dyDescent="0.25">
      <c r="A18" t="e">
        <f>INDEX(resultados!$A$2:$ZZ$151, 12, MATCH($B$1, resultados!$A$1:$ZZ$1, 0))</f>
        <v>#N/A</v>
      </c>
      <c r="B18" t="e">
        <f>INDEX(resultados!$A$2:$ZZ$151, 12, MATCH($B$2, resultados!$A$1:$ZZ$1, 0))</f>
        <v>#N/A</v>
      </c>
      <c r="C18" t="e">
        <f>INDEX(resultados!$A$2:$ZZ$151, 12, MATCH($B$3, resultados!$A$1:$ZZ$1, 0))</f>
        <v>#N/A</v>
      </c>
    </row>
    <row r="19" spans="1:3" x14ac:dyDescent="0.25">
      <c r="A19" t="e">
        <f>INDEX(resultados!$A$2:$ZZ$151, 13, MATCH($B$1, resultados!$A$1:$ZZ$1, 0))</f>
        <v>#N/A</v>
      </c>
      <c r="B19" t="e">
        <f>INDEX(resultados!$A$2:$ZZ$151, 13, MATCH($B$2, resultados!$A$1:$ZZ$1, 0))</f>
        <v>#N/A</v>
      </c>
      <c r="C19" t="e">
        <f>INDEX(resultados!$A$2:$ZZ$151, 13, MATCH($B$3, resultados!$A$1:$ZZ$1, 0))</f>
        <v>#N/A</v>
      </c>
    </row>
    <row r="20" spans="1:3" x14ac:dyDescent="0.25">
      <c r="A20" t="e">
        <f>INDEX(resultados!$A$2:$ZZ$151, 14, MATCH($B$1, resultados!$A$1:$ZZ$1, 0))</f>
        <v>#N/A</v>
      </c>
      <c r="B20" t="e">
        <f>INDEX(resultados!$A$2:$ZZ$151, 14, MATCH($B$2, resultados!$A$1:$ZZ$1, 0))</f>
        <v>#N/A</v>
      </c>
      <c r="C20" t="e">
        <f>INDEX(resultados!$A$2:$ZZ$151, 14, MATCH($B$3, resultados!$A$1:$ZZ$1, 0))</f>
        <v>#N/A</v>
      </c>
    </row>
    <row r="21" spans="1:3" x14ac:dyDescent="0.25">
      <c r="A21" t="e">
        <f>INDEX(resultados!$A$2:$ZZ$151, 15, MATCH($B$1, resultados!$A$1:$ZZ$1, 0))</f>
        <v>#N/A</v>
      </c>
      <c r="B21" t="e">
        <f>INDEX(resultados!$A$2:$ZZ$151, 15, MATCH($B$2, resultados!$A$1:$ZZ$1, 0))</f>
        <v>#N/A</v>
      </c>
      <c r="C21" t="e">
        <f>INDEX(resultados!$A$2:$ZZ$151, 15, MATCH($B$3, resultados!$A$1:$ZZ$1, 0))</f>
        <v>#N/A</v>
      </c>
    </row>
    <row r="22" spans="1:3" x14ac:dyDescent="0.25">
      <c r="A22" t="e">
        <f>INDEX(resultados!$A$2:$ZZ$151, 16, MATCH($B$1, resultados!$A$1:$ZZ$1, 0))</f>
        <v>#N/A</v>
      </c>
      <c r="B22" t="e">
        <f>INDEX(resultados!$A$2:$ZZ$151, 16, MATCH($B$2, resultados!$A$1:$ZZ$1, 0))</f>
        <v>#N/A</v>
      </c>
      <c r="C22" t="e">
        <f>INDEX(resultados!$A$2:$ZZ$151, 16, MATCH($B$3, resultados!$A$1:$ZZ$1, 0))</f>
        <v>#N/A</v>
      </c>
    </row>
    <row r="23" spans="1:3" x14ac:dyDescent="0.25">
      <c r="A23" t="e">
        <f>INDEX(resultados!$A$2:$ZZ$151, 17, MATCH($B$1, resultados!$A$1:$ZZ$1, 0))</f>
        <v>#N/A</v>
      </c>
      <c r="B23" t="e">
        <f>INDEX(resultados!$A$2:$ZZ$151, 17, MATCH($B$2, resultados!$A$1:$ZZ$1, 0))</f>
        <v>#N/A</v>
      </c>
      <c r="C23" t="e">
        <f>INDEX(resultados!$A$2:$ZZ$151, 17, MATCH($B$3, resultados!$A$1:$ZZ$1, 0))</f>
        <v>#N/A</v>
      </c>
    </row>
    <row r="24" spans="1:3" x14ac:dyDescent="0.25">
      <c r="A24" t="e">
        <f>INDEX(resultados!$A$2:$ZZ$151, 18, MATCH($B$1, resultados!$A$1:$ZZ$1, 0))</f>
        <v>#N/A</v>
      </c>
      <c r="B24" t="e">
        <f>INDEX(resultados!$A$2:$ZZ$151, 18, MATCH($B$2, resultados!$A$1:$ZZ$1, 0))</f>
        <v>#N/A</v>
      </c>
      <c r="C24" t="e">
        <f>INDEX(resultados!$A$2:$ZZ$151, 18, MATCH($B$3, resultados!$A$1:$ZZ$1, 0))</f>
        <v>#N/A</v>
      </c>
    </row>
    <row r="25" spans="1:3" x14ac:dyDescent="0.25">
      <c r="A25" t="e">
        <f>INDEX(resultados!$A$2:$ZZ$151, 19, MATCH($B$1, resultados!$A$1:$ZZ$1, 0))</f>
        <v>#N/A</v>
      </c>
      <c r="B25" t="e">
        <f>INDEX(resultados!$A$2:$ZZ$151, 19, MATCH($B$2, resultados!$A$1:$ZZ$1, 0))</f>
        <v>#N/A</v>
      </c>
      <c r="C25" t="e">
        <f>INDEX(resultados!$A$2:$ZZ$151, 19, MATCH($B$3, resultados!$A$1:$ZZ$1, 0))</f>
        <v>#N/A</v>
      </c>
    </row>
    <row r="26" spans="1:3" x14ac:dyDescent="0.25">
      <c r="A26" t="e">
        <f>INDEX(resultados!$A$2:$ZZ$151, 20, MATCH($B$1, resultados!$A$1:$ZZ$1, 0))</f>
        <v>#N/A</v>
      </c>
      <c r="B26" t="e">
        <f>INDEX(resultados!$A$2:$ZZ$151, 20, MATCH($B$2, resultados!$A$1:$ZZ$1, 0))</f>
        <v>#N/A</v>
      </c>
      <c r="C26" t="e">
        <f>INDEX(resultados!$A$2:$ZZ$151, 20, MATCH($B$3, resultados!$A$1:$ZZ$1, 0))</f>
        <v>#N/A</v>
      </c>
    </row>
    <row r="27" spans="1:3" x14ac:dyDescent="0.25">
      <c r="A27" t="e">
        <f>INDEX(resultados!$A$2:$ZZ$151, 21, MATCH($B$1, resultados!$A$1:$ZZ$1, 0))</f>
        <v>#N/A</v>
      </c>
      <c r="B27" t="e">
        <f>INDEX(resultados!$A$2:$ZZ$151, 21, MATCH($B$2, resultados!$A$1:$ZZ$1, 0))</f>
        <v>#N/A</v>
      </c>
      <c r="C27" t="e">
        <f>INDEX(resultados!$A$2:$ZZ$151, 21, MATCH($B$3, resultados!$A$1:$ZZ$1, 0))</f>
        <v>#N/A</v>
      </c>
    </row>
    <row r="28" spans="1:3" x14ac:dyDescent="0.25">
      <c r="A28" t="e">
        <f>INDEX(resultados!$A$2:$ZZ$151, 22, MATCH($B$1, resultados!$A$1:$ZZ$1, 0))</f>
        <v>#N/A</v>
      </c>
      <c r="B28" t="e">
        <f>INDEX(resultados!$A$2:$ZZ$151, 22, MATCH($B$2, resultados!$A$1:$ZZ$1, 0))</f>
        <v>#N/A</v>
      </c>
      <c r="C28" t="e">
        <f>INDEX(resultados!$A$2:$ZZ$151, 22, MATCH($B$3, resultados!$A$1:$ZZ$1, 0))</f>
        <v>#N/A</v>
      </c>
    </row>
    <row r="29" spans="1:3" x14ac:dyDescent="0.25">
      <c r="A29" t="e">
        <f>INDEX(resultados!$A$2:$ZZ$151, 23, MATCH($B$1, resultados!$A$1:$ZZ$1, 0))</f>
        <v>#N/A</v>
      </c>
      <c r="B29" t="e">
        <f>INDEX(resultados!$A$2:$ZZ$151, 23, MATCH($B$2, resultados!$A$1:$ZZ$1, 0))</f>
        <v>#N/A</v>
      </c>
      <c r="C29" t="e">
        <f>INDEX(resultados!$A$2:$ZZ$151, 23, MATCH($B$3, resultados!$A$1:$ZZ$1, 0))</f>
        <v>#N/A</v>
      </c>
    </row>
    <row r="30" spans="1:3" x14ac:dyDescent="0.25">
      <c r="A30" t="e">
        <f>INDEX(resultados!$A$2:$ZZ$151, 24, MATCH($B$1, resultados!$A$1:$ZZ$1, 0))</f>
        <v>#N/A</v>
      </c>
      <c r="B30" t="e">
        <f>INDEX(resultados!$A$2:$ZZ$151, 24, MATCH($B$2, resultados!$A$1:$ZZ$1, 0))</f>
        <v>#N/A</v>
      </c>
      <c r="C30" t="e">
        <f>INDEX(resultados!$A$2:$ZZ$151, 24, MATCH($B$3, resultados!$A$1:$ZZ$1, 0))</f>
        <v>#N/A</v>
      </c>
    </row>
    <row r="31" spans="1:3" x14ac:dyDescent="0.25">
      <c r="A31" t="e">
        <f>INDEX(resultados!$A$2:$ZZ$151, 25, MATCH($B$1, resultados!$A$1:$ZZ$1, 0))</f>
        <v>#N/A</v>
      </c>
      <c r="B31" t="e">
        <f>INDEX(resultados!$A$2:$ZZ$151, 25, MATCH($B$2, resultados!$A$1:$ZZ$1, 0))</f>
        <v>#N/A</v>
      </c>
      <c r="C31" t="e">
        <f>INDEX(resultados!$A$2:$ZZ$151, 25, MATCH($B$3, resultados!$A$1:$ZZ$1, 0))</f>
        <v>#N/A</v>
      </c>
    </row>
    <row r="32" spans="1:3" x14ac:dyDescent="0.25">
      <c r="A32" t="e">
        <f>INDEX(resultados!$A$2:$ZZ$151, 26, MATCH($B$1, resultados!$A$1:$ZZ$1, 0))</f>
        <v>#N/A</v>
      </c>
      <c r="B32" t="e">
        <f>INDEX(resultados!$A$2:$ZZ$151, 26, MATCH($B$2, resultados!$A$1:$ZZ$1, 0))</f>
        <v>#N/A</v>
      </c>
      <c r="C32" t="e">
        <f>INDEX(resultados!$A$2:$ZZ$151, 26, MATCH($B$3, resultados!$A$1:$ZZ$1, 0))</f>
        <v>#N/A</v>
      </c>
    </row>
    <row r="33" spans="1:3" x14ac:dyDescent="0.25">
      <c r="A33" t="e">
        <f>INDEX(resultados!$A$2:$ZZ$151, 27, MATCH($B$1, resultados!$A$1:$ZZ$1, 0))</f>
        <v>#N/A</v>
      </c>
      <c r="B33" t="e">
        <f>INDEX(resultados!$A$2:$ZZ$151, 27, MATCH($B$2, resultados!$A$1:$ZZ$1, 0))</f>
        <v>#N/A</v>
      </c>
      <c r="C33" t="e">
        <f>INDEX(resultados!$A$2:$ZZ$151, 27, MATCH($B$3, resultados!$A$1:$ZZ$1, 0))</f>
        <v>#N/A</v>
      </c>
    </row>
    <row r="34" spans="1:3" x14ac:dyDescent="0.25">
      <c r="A34" t="e">
        <f>INDEX(resultados!$A$2:$ZZ$151, 28, MATCH($B$1, resultados!$A$1:$ZZ$1, 0))</f>
        <v>#N/A</v>
      </c>
      <c r="B34" t="e">
        <f>INDEX(resultados!$A$2:$ZZ$151, 28, MATCH($B$2, resultados!$A$1:$ZZ$1, 0))</f>
        <v>#N/A</v>
      </c>
      <c r="C34" t="e">
        <f>INDEX(resultados!$A$2:$ZZ$151, 28, MATCH($B$3, resultados!$A$1:$ZZ$1, 0))</f>
        <v>#N/A</v>
      </c>
    </row>
    <row r="35" spans="1:3" x14ac:dyDescent="0.25">
      <c r="A35" t="e">
        <f>INDEX(resultados!$A$2:$ZZ$151, 29, MATCH($B$1, resultados!$A$1:$ZZ$1, 0))</f>
        <v>#N/A</v>
      </c>
      <c r="B35" t="e">
        <f>INDEX(resultados!$A$2:$ZZ$151, 29, MATCH($B$2, resultados!$A$1:$ZZ$1, 0))</f>
        <v>#N/A</v>
      </c>
      <c r="C35" t="e">
        <f>INDEX(resultados!$A$2:$ZZ$151, 29, MATCH($B$3, resultados!$A$1:$ZZ$1, 0))</f>
        <v>#N/A</v>
      </c>
    </row>
    <row r="36" spans="1:3" x14ac:dyDescent="0.25">
      <c r="A36" t="e">
        <f>INDEX(resultados!$A$2:$ZZ$151, 30, MATCH($B$1, resultados!$A$1:$ZZ$1, 0))</f>
        <v>#N/A</v>
      </c>
      <c r="B36" t="e">
        <f>INDEX(resultados!$A$2:$ZZ$151, 30, MATCH($B$2, resultados!$A$1:$ZZ$1, 0))</f>
        <v>#N/A</v>
      </c>
      <c r="C36" t="e">
        <f>INDEX(resultados!$A$2:$ZZ$151, 30, MATCH($B$3, resultados!$A$1:$ZZ$1, 0))</f>
        <v>#N/A</v>
      </c>
    </row>
    <row r="37" spans="1:3" x14ac:dyDescent="0.25">
      <c r="A37" t="e">
        <f>INDEX(resultados!$A$2:$ZZ$151, 31, MATCH($B$1, resultados!$A$1:$ZZ$1, 0))</f>
        <v>#N/A</v>
      </c>
      <c r="B37" t="e">
        <f>INDEX(resultados!$A$2:$ZZ$151, 31, MATCH($B$2, resultados!$A$1:$ZZ$1, 0))</f>
        <v>#N/A</v>
      </c>
      <c r="C37" t="e">
        <f>INDEX(resultados!$A$2:$ZZ$151, 31, MATCH($B$3, resultados!$A$1:$ZZ$1, 0))</f>
        <v>#N/A</v>
      </c>
    </row>
    <row r="38" spans="1:3" x14ac:dyDescent="0.25">
      <c r="A38" t="e">
        <f>INDEX(resultados!$A$2:$ZZ$151, 32, MATCH($B$1, resultados!$A$1:$ZZ$1, 0))</f>
        <v>#N/A</v>
      </c>
      <c r="B38" t="e">
        <f>INDEX(resultados!$A$2:$ZZ$151, 32, MATCH($B$2, resultados!$A$1:$ZZ$1, 0))</f>
        <v>#N/A</v>
      </c>
      <c r="C38" t="e">
        <f>INDEX(resultados!$A$2:$ZZ$151, 32, MATCH($B$3, resultados!$A$1:$ZZ$1, 0))</f>
        <v>#N/A</v>
      </c>
    </row>
    <row r="39" spans="1:3" x14ac:dyDescent="0.25">
      <c r="A39" t="e">
        <f>INDEX(resultados!$A$2:$ZZ$151, 33, MATCH($B$1, resultados!$A$1:$ZZ$1, 0))</f>
        <v>#N/A</v>
      </c>
      <c r="B39" t="e">
        <f>INDEX(resultados!$A$2:$ZZ$151, 33, MATCH($B$2, resultados!$A$1:$ZZ$1, 0))</f>
        <v>#N/A</v>
      </c>
      <c r="C39" t="e">
        <f>INDEX(resultados!$A$2:$ZZ$151, 33, MATCH($B$3, resultados!$A$1:$ZZ$1, 0))</f>
        <v>#N/A</v>
      </c>
    </row>
    <row r="40" spans="1:3" x14ac:dyDescent="0.25">
      <c r="A40" t="e">
        <f>INDEX(resultados!$A$2:$ZZ$151, 34, MATCH($B$1, resultados!$A$1:$ZZ$1, 0))</f>
        <v>#N/A</v>
      </c>
      <c r="B40" t="e">
        <f>INDEX(resultados!$A$2:$ZZ$151, 34, MATCH($B$2, resultados!$A$1:$ZZ$1, 0))</f>
        <v>#N/A</v>
      </c>
      <c r="C40" t="e">
        <f>INDEX(resultados!$A$2:$ZZ$151, 34, MATCH($B$3, resultados!$A$1:$ZZ$1, 0))</f>
        <v>#N/A</v>
      </c>
    </row>
    <row r="41" spans="1:3" x14ac:dyDescent="0.25">
      <c r="A41" t="e">
        <f>INDEX(resultados!$A$2:$ZZ$151, 35, MATCH($B$1, resultados!$A$1:$ZZ$1, 0))</f>
        <v>#N/A</v>
      </c>
      <c r="B41" t="e">
        <f>INDEX(resultados!$A$2:$ZZ$151, 35, MATCH($B$2, resultados!$A$1:$ZZ$1, 0))</f>
        <v>#N/A</v>
      </c>
      <c r="C41" t="e">
        <f>INDEX(resultados!$A$2:$ZZ$151, 35, MATCH($B$3, resultados!$A$1:$ZZ$1, 0))</f>
        <v>#N/A</v>
      </c>
    </row>
    <row r="42" spans="1:3" x14ac:dyDescent="0.25">
      <c r="A42" t="e">
        <f>INDEX(resultados!$A$2:$ZZ$151, 36, MATCH($B$1, resultados!$A$1:$ZZ$1, 0))</f>
        <v>#N/A</v>
      </c>
      <c r="B42" t="e">
        <f>INDEX(resultados!$A$2:$ZZ$151, 36, MATCH($B$2, resultados!$A$1:$ZZ$1, 0))</f>
        <v>#N/A</v>
      </c>
      <c r="C42" t="e">
        <f>INDEX(resultados!$A$2:$ZZ$151, 36, MATCH($B$3, resultados!$A$1:$ZZ$1, 0))</f>
        <v>#N/A</v>
      </c>
    </row>
    <row r="43" spans="1:3" x14ac:dyDescent="0.25">
      <c r="A43" t="e">
        <f>INDEX(resultados!$A$2:$ZZ$151, 37, MATCH($B$1, resultados!$A$1:$ZZ$1, 0))</f>
        <v>#N/A</v>
      </c>
      <c r="B43" t="e">
        <f>INDEX(resultados!$A$2:$ZZ$151, 37, MATCH($B$2, resultados!$A$1:$ZZ$1, 0))</f>
        <v>#N/A</v>
      </c>
      <c r="C43" t="e">
        <f>INDEX(resultados!$A$2:$ZZ$151, 37, MATCH($B$3, resultados!$A$1:$ZZ$1, 0))</f>
        <v>#N/A</v>
      </c>
    </row>
    <row r="44" spans="1:3" x14ac:dyDescent="0.25">
      <c r="A44" t="e">
        <f>INDEX(resultados!$A$2:$ZZ$151, 38, MATCH($B$1, resultados!$A$1:$ZZ$1, 0))</f>
        <v>#N/A</v>
      </c>
      <c r="B44" t="e">
        <f>INDEX(resultados!$A$2:$ZZ$151, 38, MATCH($B$2, resultados!$A$1:$ZZ$1, 0))</f>
        <v>#N/A</v>
      </c>
      <c r="C44" t="e">
        <f>INDEX(resultados!$A$2:$ZZ$151, 38, MATCH($B$3, resultados!$A$1:$ZZ$1, 0))</f>
        <v>#N/A</v>
      </c>
    </row>
    <row r="45" spans="1:3" x14ac:dyDescent="0.25">
      <c r="A45" t="e">
        <f>INDEX(resultados!$A$2:$ZZ$151, 39, MATCH($B$1, resultados!$A$1:$ZZ$1, 0))</f>
        <v>#N/A</v>
      </c>
      <c r="B45" t="e">
        <f>INDEX(resultados!$A$2:$ZZ$151, 39, MATCH($B$2, resultados!$A$1:$ZZ$1, 0))</f>
        <v>#N/A</v>
      </c>
      <c r="C45" t="e">
        <f>INDEX(resultados!$A$2:$ZZ$151, 39, MATCH($B$3, resultados!$A$1:$ZZ$1, 0))</f>
        <v>#N/A</v>
      </c>
    </row>
    <row r="46" spans="1:3" x14ac:dyDescent="0.25">
      <c r="A46" t="e">
        <f>INDEX(resultados!$A$2:$ZZ$151, 40, MATCH($B$1, resultados!$A$1:$ZZ$1, 0))</f>
        <v>#N/A</v>
      </c>
      <c r="B46" t="e">
        <f>INDEX(resultados!$A$2:$ZZ$151, 40, MATCH($B$2, resultados!$A$1:$ZZ$1, 0))</f>
        <v>#N/A</v>
      </c>
      <c r="C46" t="e">
        <f>INDEX(resultados!$A$2:$ZZ$151, 40, MATCH($B$3, resultados!$A$1:$ZZ$1, 0))</f>
        <v>#N/A</v>
      </c>
    </row>
    <row r="47" spans="1:3" x14ac:dyDescent="0.25">
      <c r="A47" t="e">
        <f>INDEX(resultados!$A$2:$ZZ$151, 41, MATCH($B$1, resultados!$A$1:$ZZ$1, 0))</f>
        <v>#N/A</v>
      </c>
      <c r="B47" t="e">
        <f>INDEX(resultados!$A$2:$ZZ$151, 41, MATCH($B$2, resultados!$A$1:$ZZ$1, 0))</f>
        <v>#N/A</v>
      </c>
      <c r="C47" t="e">
        <f>INDEX(resultados!$A$2:$ZZ$151, 41, MATCH($B$3, resultados!$A$1:$ZZ$1, 0))</f>
        <v>#N/A</v>
      </c>
    </row>
    <row r="48" spans="1:3" x14ac:dyDescent="0.25">
      <c r="A48" t="e">
        <f>INDEX(resultados!$A$2:$ZZ$151, 42, MATCH($B$1, resultados!$A$1:$ZZ$1, 0))</f>
        <v>#N/A</v>
      </c>
      <c r="B48" t="e">
        <f>INDEX(resultados!$A$2:$ZZ$151, 42, MATCH($B$2, resultados!$A$1:$ZZ$1, 0))</f>
        <v>#N/A</v>
      </c>
      <c r="C48" t="e">
        <f>INDEX(resultados!$A$2:$ZZ$151, 42, MATCH($B$3, resultados!$A$1:$ZZ$1, 0))</f>
        <v>#N/A</v>
      </c>
    </row>
    <row r="49" spans="1:3" x14ac:dyDescent="0.25">
      <c r="A49" t="e">
        <f>INDEX(resultados!$A$2:$ZZ$151, 43, MATCH($B$1, resultados!$A$1:$ZZ$1, 0))</f>
        <v>#N/A</v>
      </c>
      <c r="B49" t="e">
        <f>INDEX(resultados!$A$2:$ZZ$151, 43, MATCH($B$2, resultados!$A$1:$ZZ$1, 0))</f>
        <v>#N/A</v>
      </c>
      <c r="C49" t="e">
        <f>INDEX(resultados!$A$2:$ZZ$151, 43, MATCH($B$3, resultados!$A$1:$ZZ$1, 0))</f>
        <v>#N/A</v>
      </c>
    </row>
    <row r="50" spans="1:3" x14ac:dyDescent="0.25">
      <c r="A50" t="e">
        <f>INDEX(resultados!$A$2:$ZZ$151, 44, MATCH($B$1, resultados!$A$1:$ZZ$1, 0))</f>
        <v>#N/A</v>
      </c>
      <c r="B50" t="e">
        <f>INDEX(resultados!$A$2:$ZZ$151, 44, MATCH($B$2, resultados!$A$1:$ZZ$1, 0))</f>
        <v>#N/A</v>
      </c>
      <c r="C50" t="e">
        <f>INDEX(resultados!$A$2:$ZZ$151, 44, MATCH($B$3, resultados!$A$1:$ZZ$1, 0))</f>
        <v>#N/A</v>
      </c>
    </row>
    <row r="51" spans="1:3" x14ac:dyDescent="0.25">
      <c r="A51" t="e">
        <f>INDEX(resultados!$A$2:$ZZ$151, 45, MATCH($B$1, resultados!$A$1:$ZZ$1, 0))</f>
        <v>#N/A</v>
      </c>
      <c r="B51" t="e">
        <f>INDEX(resultados!$A$2:$ZZ$151, 45, MATCH($B$2, resultados!$A$1:$ZZ$1, 0))</f>
        <v>#N/A</v>
      </c>
      <c r="C51" t="e">
        <f>INDEX(resultados!$A$2:$ZZ$151, 45, MATCH($B$3, resultados!$A$1:$ZZ$1, 0))</f>
        <v>#N/A</v>
      </c>
    </row>
    <row r="52" spans="1:3" x14ac:dyDescent="0.25">
      <c r="A52" t="e">
        <f>INDEX(resultados!$A$2:$ZZ$151, 46, MATCH($B$1, resultados!$A$1:$ZZ$1, 0))</f>
        <v>#N/A</v>
      </c>
      <c r="B52" t="e">
        <f>INDEX(resultados!$A$2:$ZZ$151, 46, MATCH($B$2, resultados!$A$1:$ZZ$1, 0))</f>
        <v>#N/A</v>
      </c>
      <c r="C52" t="e">
        <f>INDEX(resultados!$A$2:$ZZ$151, 46, MATCH($B$3, resultados!$A$1:$ZZ$1, 0))</f>
        <v>#N/A</v>
      </c>
    </row>
    <row r="53" spans="1:3" x14ac:dyDescent="0.25">
      <c r="A53" t="e">
        <f>INDEX(resultados!$A$2:$ZZ$151, 47, MATCH($B$1, resultados!$A$1:$ZZ$1, 0))</f>
        <v>#N/A</v>
      </c>
      <c r="B53" t="e">
        <f>INDEX(resultados!$A$2:$ZZ$151, 47, MATCH($B$2, resultados!$A$1:$ZZ$1, 0))</f>
        <v>#N/A</v>
      </c>
      <c r="C53" t="e">
        <f>INDEX(resultados!$A$2:$ZZ$151, 47, MATCH($B$3, resultados!$A$1:$ZZ$1, 0))</f>
        <v>#N/A</v>
      </c>
    </row>
    <row r="54" spans="1:3" x14ac:dyDescent="0.25">
      <c r="A54" t="e">
        <f>INDEX(resultados!$A$2:$ZZ$151, 48, MATCH($B$1, resultados!$A$1:$ZZ$1, 0))</f>
        <v>#N/A</v>
      </c>
      <c r="B54" t="e">
        <f>INDEX(resultados!$A$2:$ZZ$151, 48, MATCH($B$2, resultados!$A$1:$ZZ$1, 0))</f>
        <v>#N/A</v>
      </c>
      <c r="C54" t="e">
        <f>INDEX(resultados!$A$2:$ZZ$151, 48, MATCH($B$3, resultados!$A$1:$ZZ$1, 0))</f>
        <v>#N/A</v>
      </c>
    </row>
    <row r="55" spans="1:3" x14ac:dyDescent="0.25">
      <c r="A55" t="e">
        <f>INDEX(resultados!$A$2:$ZZ$151, 49, MATCH($B$1, resultados!$A$1:$ZZ$1, 0))</f>
        <v>#N/A</v>
      </c>
      <c r="B55" t="e">
        <f>INDEX(resultados!$A$2:$ZZ$151, 49, MATCH($B$2, resultados!$A$1:$ZZ$1, 0))</f>
        <v>#N/A</v>
      </c>
      <c r="C55" t="e">
        <f>INDEX(resultados!$A$2:$ZZ$151, 49, MATCH($B$3, resultados!$A$1:$ZZ$1, 0))</f>
        <v>#N/A</v>
      </c>
    </row>
    <row r="56" spans="1:3" x14ac:dyDescent="0.25">
      <c r="A56" t="e">
        <f>INDEX(resultados!$A$2:$ZZ$151, 50, MATCH($B$1, resultados!$A$1:$ZZ$1, 0))</f>
        <v>#N/A</v>
      </c>
      <c r="B56" t="e">
        <f>INDEX(resultados!$A$2:$ZZ$151, 50, MATCH($B$2, resultados!$A$1:$ZZ$1, 0))</f>
        <v>#N/A</v>
      </c>
      <c r="C56" t="e">
        <f>INDEX(resultados!$A$2:$ZZ$151, 50, MATCH($B$3, resultados!$A$1:$ZZ$1, 0))</f>
        <v>#N/A</v>
      </c>
    </row>
    <row r="57" spans="1:3" x14ac:dyDescent="0.25">
      <c r="A57" t="e">
        <f>INDEX(resultados!$A$2:$ZZ$151, 51, MATCH($B$1, resultados!$A$1:$ZZ$1, 0))</f>
        <v>#N/A</v>
      </c>
      <c r="B57" t="e">
        <f>INDEX(resultados!$A$2:$ZZ$151, 51, MATCH($B$2, resultados!$A$1:$ZZ$1, 0))</f>
        <v>#N/A</v>
      </c>
      <c r="C57" t="e">
        <f>INDEX(resultados!$A$2:$ZZ$151, 51, MATCH($B$3, resultados!$A$1:$ZZ$1, 0))</f>
        <v>#N/A</v>
      </c>
    </row>
    <row r="58" spans="1:3" x14ac:dyDescent="0.25">
      <c r="A58" t="e">
        <f>INDEX(resultados!$A$2:$ZZ$151, 52, MATCH($B$1, resultados!$A$1:$ZZ$1, 0))</f>
        <v>#N/A</v>
      </c>
      <c r="B58" t="e">
        <f>INDEX(resultados!$A$2:$ZZ$151, 52, MATCH($B$2, resultados!$A$1:$ZZ$1, 0))</f>
        <v>#N/A</v>
      </c>
      <c r="C58" t="e">
        <f>INDEX(resultados!$A$2:$ZZ$151, 52, MATCH($B$3, resultados!$A$1:$ZZ$1, 0))</f>
        <v>#N/A</v>
      </c>
    </row>
    <row r="59" spans="1:3" x14ac:dyDescent="0.25">
      <c r="A59" t="e">
        <f>INDEX(resultados!$A$2:$ZZ$151, 53, MATCH($B$1, resultados!$A$1:$ZZ$1, 0))</f>
        <v>#N/A</v>
      </c>
      <c r="B59" t="e">
        <f>INDEX(resultados!$A$2:$ZZ$151, 53, MATCH($B$2, resultados!$A$1:$ZZ$1, 0))</f>
        <v>#N/A</v>
      </c>
      <c r="C59" t="e">
        <f>INDEX(resultados!$A$2:$ZZ$151, 53, MATCH($B$3, resultados!$A$1:$ZZ$1, 0))</f>
        <v>#N/A</v>
      </c>
    </row>
    <row r="60" spans="1:3" x14ac:dyDescent="0.25">
      <c r="A60" t="e">
        <f>INDEX(resultados!$A$2:$ZZ$151, 54, MATCH($B$1, resultados!$A$1:$ZZ$1, 0))</f>
        <v>#N/A</v>
      </c>
      <c r="B60" t="e">
        <f>INDEX(resultados!$A$2:$ZZ$151, 54, MATCH($B$2, resultados!$A$1:$ZZ$1, 0))</f>
        <v>#N/A</v>
      </c>
      <c r="C60" t="e">
        <f>INDEX(resultados!$A$2:$ZZ$151, 54, MATCH($B$3, resultados!$A$1:$ZZ$1, 0))</f>
        <v>#N/A</v>
      </c>
    </row>
    <row r="61" spans="1:3" x14ac:dyDescent="0.25">
      <c r="A61" t="e">
        <f>INDEX(resultados!$A$2:$ZZ$151, 55, MATCH($B$1, resultados!$A$1:$ZZ$1, 0))</f>
        <v>#N/A</v>
      </c>
      <c r="B61" t="e">
        <f>INDEX(resultados!$A$2:$ZZ$151, 55, MATCH($B$2, resultados!$A$1:$ZZ$1, 0))</f>
        <v>#N/A</v>
      </c>
      <c r="C61" t="e">
        <f>INDEX(resultados!$A$2:$ZZ$151, 55, MATCH($B$3, resultados!$A$1:$ZZ$1, 0))</f>
        <v>#N/A</v>
      </c>
    </row>
    <row r="62" spans="1:3" x14ac:dyDescent="0.25">
      <c r="A62" t="e">
        <f>INDEX(resultados!$A$2:$ZZ$151, 56, MATCH($B$1, resultados!$A$1:$ZZ$1, 0))</f>
        <v>#N/A</v>
      </c>
      <c r="B62" t="e">
        <f>INDEX(resultados!$A$2:$ZZ$151, 56, MATCH($B$2, resultados!$A$1:$ZZ$1, 0))</f>
        <v>#N/A</v>
      </c>
      <c r="C62" t="e">
        <f>INDEX(resultados!$A$2:$ZZ$151, 56, MATCH($B$3, resultados!$A$1:$ZZ$1, 0))</f>
        <v>#N/A</v>
      </c>
    </row>
    <row r="63" spans="1:3" x14ac:dyDescent="0.25">
      <c r="A63" t="e">
        <f>INDEX(resultados!$A$2:$ZZ$151, 57, MATCH($B$1, resultados!$A$1:$ZZ$1, 0))</f>
        <v>#N/A</v>
      </c>
      <c r="B63" t="e">
        <f>INDEX(resultados!$A$2:$ZZ$151, 57, MATCH($B$2, resultados!$A$1:$ZZ$1, 0))</f>
        <v>#N/A</v>
      </c>
      <c r="C63" t="e">
        <f>INDEX(resultados!$A$2:$ZZ$151, 57, MATCH($B$3, resultados!$A$1:$ZZ$1, 0))</f>
        <v>#N/A</v>
      </c>
    </row>
    <row r="64" spans="1:3" x14ac:dyDescent="0.25">
      <c r="A64" t="e">
        <f>INDEX(resultados!$A$2:$ZZ$151, 58, MATCH($B$1, resultados!$A$1:$ZZ$1, 0))</f>
        <v>#N/A</v>
      </c>
      <c r="B64" t="e">
        <f>INDEX(resultados!$A$2:$ZZ$151, 58, MATCH($B$2, resultados!$A$1:$ZZ$1, 0))</f>
        <v>#N/A</v>
      </c>
      <c r="C64" t="e">
        <f>INDEX(resultados!$A$2:$ZZ$151, 58, MATCH($B$3, resultados!$A$1:$ZZ$1, 0))</f>
        <v>#N/A</v>
      </c>
    </row>
    <row r="65" spans="1:3" x14ac:dyDescent="0.25">
      <c r="A65" t="e">
        <f>INDEX(resultados!$A$2:$ZZ$151, 59, MATCH($B$1, resultados!$A$1:$ZZ$1, 0))</f>
        <v>#N/A</v>
      </c>
      <c r="B65" t="e">
        <f>INDEX(resultados!$A$2:$ZZ$151, 59, MATCH($B$2, resultados!$A$1:$ZZ$1, 0))</f>
        <v>#N/A</v>
      </c>
      <c r="C65" t="e">
        <f>INDEX(resultados!$A$2:$ZZ$151, 59, MATCH($B$3, resultados!$A$1:$ZZ$1, 0))</f>
        <v>#N/A</v>
      </c>
    </row>
    <row r="66" spans="1:3" x14ac:dyDescent="0.25">
      <c r="A66" t="e">
        <f>INDEX(resultados!$A$2:$ZZ$151, 60, MATCH($B$1, resultados!$A$1:$ZZ$1, 0))</f>
        <v>#N/A</v>
      </c>
      <c r="B66" t="e">
        <f>INDEX(resultados!$A$2:$ZZ$151, 60, MATCH($B$2, resultados!$A$1:$ZZ$1, 0))</f>
        <v>#N/A</v>
      </c>
      <c r="C66" t="e">
        <f>INDEX(resultados!$A$2:$ZZ$151, 60, MATCH($B$3, resultados!$A$1:$ZZ$1, 0))</f>
        <v>#N/A</v>
      </c>
    </row>
    <row r="67" spans="1:3" x14ac:dyDescent="0.25">
      <c r="A67" t="e">
        <f>INDEX(resultados!$A$2:$ZZ$151, 61, MATCH($B$1, resultados!$A$1:$ZZ$1, 0))</f>
        <v>#N/A</v>
      </c>
      <c r="B67" t="e">
        <f>INDEX(resultados!$A$2:$ZZ$151, 61, MATCH($B$2, resultados!$A$1:$ZZ$1, 0))</f>
        <v>#N/A</v>
      </c>
      <c r="C67" t="e">
        <f>INDEX(resultados!$A$2:$ZZ$151, 61, MATCH($B$3, resultados!$A$1:$ZZ$1, 0))</f>
        <v>#N/A</v>
      </c>
    </row>
    <row r="68" spans="1:3" x14ac:dyDescent="0.25">
      <c r="A68" t="e">
        <f>INDEX(resultados!$A$2:$ZZ$151, 62, MATCH($B$1, resultados!$A$1:$ZZ$1, 0))</f>
        <v>#N/A</v>
      </c>
      <c r="B68" t="e">
        <f>INDEX(resultados!$A$2:$ZZ$151, 62, MATCH($B$2, resultados!$A$1:$ZZ$1, 0))</f>
        <v>#N/A</v>
      </c>
      <c r="C68" t="e">
        <f>INDEX(resultados!$A$2:$ZZ$151, 62, MATCH($B$3, resultados!$A$1:$ZZ$1, 0))</f>
        <v>#N/A</v>
      </c>
    </row>
    <row r="69" spans="1:3" x14ac:dyDescent="0.25">
      <c r="A69" t="e">
        <f>INDEX(resultados!$A$2:$ZZ$151, 63, MATCH($B$1, resultados!$A$1:$ZZ$1, 0))</f>
        <v>#N/A</v>
      </c>
      <c r="B69" t="e">
        <f>INDEX(resultados!$A$2:$ZZ$151, 63, MATCH($B$2, resultados!$A$1:$ZZ$1, 0))</f>
        <v>#N/A</v>
      </c>
      <c r="C69" t="e">
        <f>INDEX(resultados!$A$2:$ZZ$151, 63, MATCH($B$3, resultados!$A$1:$ZZ$1, 0))</f>
        <v>#N/A</v>
      </c>
    </row>
    <row r="70" spans="1:3" x14ac:dyDescent="0.25">
      <c r="A70" t="e">
        <f>INDEX(resultados!$A$2:$ZZ$151, 64, MATCH($B$1, resultados!$A$1:$ZZ$1, 0))</f>
        <v>#N/A</v>
      </c>
      <c r="B70" t="e">
        <f>INDEX(resultados!$A$2:$ZZ$151, 64, MATCH($B$2, resultados!$A$1:$ZZ$1, 0))</f>
        <v>#N/A</v>
      </c>
      <c r="C70" t="e">
        <f>INDEX(resultados!$A$2:$ZZ$151, 64, MATCH($B$3, resultados!$A$1:$ZZ$1, 0))</f>
        <v>#N/A</v>
      </c>
    </row>
    <row r="71" spans="1:3" x14ac:dyDescent="0.25">
      <c r="A71" t="e">
        <f>INDEX(resultados!$A$2:$ZZ$151, 65, MATCH($B$1, resultados!$A$1:$ZZ$1, 0))</f>
        <v>#N/A</v>
      </c>
      <c r="B71" t="e">
        <f>INDEX(resultados!$A$2:$ZZ$151, 65, MATCH($B$2, resultados!$A$1:$ZZ$1, 0))</f>
        <v>#N/A</v>
      </c>
      <c r="C71" t="e">
        <f>INDEX(resultados!$A$2:$ZZ$151, 65, MATCH($B$3, resultados!$A$1:$ZZ$1, 0))</f>
        <v>#N/A</v>
      </c>
    </row>
    <row r="72" spans="1:3" x14ac:dyDescent="0.25">
      <c r="A72" t="e">
        <f>INDEX(resultados!$A$2:$ZZ$151, 66, MATCH($B$1, resultados!$A$1:$ZZ$1, 0))</f>
        <v>#N/A</v>
      </c>
      <c r="B72" t="e">
        <f>INDEX(resultados!$A$2:$ZZ$151, 66, MATCH($B$2, resultados!$A$1:$ZZ$1, 0))</f>
        <v>#N/A</v>
      </c>
      <c r="C72" t="e">
        <f>INDEX(resultados!$A$2:$ZZ$151, 66, MATCH($B$3, resultados!$A$1:$ZZ$1, 0))</f>
        <v>#N/A</v>
      </c>
    </row>
    <row r="73" spans="1:3" x14ac:dyDescent="0.25">
      <c r="A73" t="e">
        <f>INDEX(resultados!$A$2:$ZZ$151, 67, MATCH($B$1, resultados!$A$1:$ZZ$1, 0))</f>
        <v>#N/A</v>
      </c>
      <c r="B73" t="e">
        <f>INDEX(resultados!$A$2:$ZZ$151, 67, MATCH($B$2, resultados!$A$1:$ZZ$1, 0))</f>
        <v>#N/A</v>
      </c>
      <c r="C73" t="e">
        <f>INDEX(resultados!$A$2:$ZZ$151, 67, MATCH($B$3, resultados!$A$1:$ZZ$1, 0))</f>
        <v>#N/A</v>
      </c>
    </row>
    <row r="74" spans="1:3" x14ac:dyDescent="0.25">
      <c r="A74" t="e">
        <f>INDEX(resultados!$A$2:$ZZ$151, 68, MATCH($B$1, resultados!$A$1:$ZZ$1, 0))</f>
        <v>#N/A</v>
      </c>
      <c r="B74" t="e">
        <f>INDEX(resultados!$A$2:$ZZ$151, 68, MATCH($B$2, resultados!$A$1:$ZZ$1, 0))</f>
        <v>#N/A</v>
      </c>
      <c r="C74" t="e">
        <f>INDEX(resultados!$A$2:$ZZ$151, 68, MATCH($B$3, resultados!$A$1:$ZZ$1, 0))</f>
        <v>#N/A</v>
      </c>
    </row>
    <row r="75" spans="1:3" x14ac:dyDescent="0.25">
      <c r="A75" t="e">
        <f>INDEX(resultados!$A$2:$ZZ$151, 69, MATCH($B$1, resultados!$A$1:$ZZ$1, 0))</f>
        <v>#N/A</v>
      </c>
      <c r="B75" t="e">
        <f>INDEX(resultados!$A$2:$ZZ$151, 69, MATCH($B$2, resultados!$A$1:$ZZ$1, 0))</f>
        <v>#N/A</v>
      </c>
      <c r="C75" t="e">
        <f>INDEX(resultados!$A$2:$ZZ$151, 69, MATCH($B$3, resultados!$A$1:$ZZ$1, 0))</f>
        <v>#N/A</v>
      </c>
    </row>
    <row r="76" spans="1:3" x14ac:dyDescent="0.25">
      <c r="A76" t="e">
        <f>INDEX(resultados!$A$2:$ZZ$151, 70, MATCH($B$1, resultados!$A$1:$ZZ$1, 0))</f>
        <v>#N/A</v>
      </c>
      <c r="B76" t="e">
        <f>INDEX(resultados!$A$2:$ZZ$151, 70, MATCH($B$2, resultados!$A$1:$ZZ$1, 0))</f>
        <v>#N/A</v>
      </c>
      <c r="C76" t="e">
        <f>INDEX(resultados!$A$2:$ZZ$151, 70, MATCH($B$3, resultados!$A$1:$ZZ$1, 0))</f>
        <v>#N/A</v>
      </c>
    </row>
    <row r="77" spans="1:3" x14ac:dyDescent="0.25">
      <c r="A77" t="e">
        <f>INDEX(resultados!$A$2:$ZZ$151, 71, MATCH($B$1, resultados!$A$1:$ZZ$1, 0))</f>
        <v>#N/A</v>
      </c>
      <c r="B77" t="e">
        <f>INDEX(resultados!$A$2:$ZZ$151, 71, MATCH($B$2, resultados!$A$1:$ZZ$1, 0))</f>
        <v>#N/A</v>
      </c>
      <c r="C77" t="e">
        <f>INDEX(resultados!$A$2:$ZZ$151, 71, MATCH($B$3, resultados!$A$1:$ZZ$1, 0))</f>
        <v>#N/A</v>
      </c>
    </row>
    <row r="78" spans="1:3" x14ac:dyDescent="0.25">
      <c r="A78" t="e">
        <f>INDEX(resultados!$A$2:$ZZ$151, 72, MATCH($B$1, resultados!$A$1:$ZZ$1, 0))</f>
        <v>#N/A</v>
      </c>
      <c r="B78" t="e">
        <f>INDEX(resultados!$A$2:$ZZ$151, 72, MATCH($B$2, resultados!$A$1:$ZZ$1, 0))</f>
        <v>#N/A</v>
      </c>
      <c r="C78" t="e">
        <f>INDEX(resultados!$A$2:$ZZ$151, 72, MATCH($B$3, resultados!$A$1:$ZZ$1, 0))</f>
        <v>#N/A</v>
      </c>
    </row>
    <row r="79" spans="1:3" x14ac:dyDescent="0.25">
      <c r="A79" t="e">
        <f>INDEX(resultados!$A$2:$ZZ$151, 73, MATCH($B$1, resultados!$A$1:$ZZ$1, 0))</f>
        <v>#N/A</v>
      </c>
      <c r="B79" t="e">
        <f>INDEX(resultados!$A$2:$ZZ$151, 73, MATCH($B$2, resultados!$A$1:$ZZ$1, 0))</f>
        <v>#N/A</v>
      </c>
      <c r="C79" t="e">
        <f>INDEX(resultados!$A$2:$ZZ$151, 73, MATCH($B$3, resultados!$A$1:$ZZ$1, 0))</f>
        <v>#N/A</v>
      </c>
    </row>
    <row r="80" spans="1:3" x14ac:dyDescent="0.25">
      <c r="A80" t="e">
        <f>INDEX(resultados!$A$2:$ZZ$151, 74, MATCH($B$1, resultados!$A$1:$ZZ$1, 0))</f>
        <v>#N/A</v>
      </c>
      <c r="B80" t="e">
        <f>INDEX(resultados!$A$2:$ZZ$151, 74, MATCH($B$2, resultados!$A$1:$ZZ$1, 0))</f>
        <v>#N/A</v>
      </c>
      <c r="C80" t="e">
        <f>INDEX(resultados!$A$2:$ZZ$151, 74, MATCH($B$3, resultados!$A$1:$ZZ$1, 0))</f>
        <v>#N/A</v>
      </c>
    </row>
    <row r="81" spans="1:3" x14ac:dyDescent="0.25">
      <c r="A81" t="e">
        <f>INDEX(resultados!$A$2:$ZZ$151, 75, MATCH($B$1, resultados!$A$1:$ZZ$1, 0))</f>
        <v>#N/A</v>
      </c>
      <c r="B81" t="e">
        <f>INDEX(resultados!$A$2:$ZZ$151, 75, MATCH($B$2, resultados!$A$1:$ZZ$1, 0))</f>
        <v>#N/A</v>
      </c>
      <c r="C81" t="e">
        <f>INDEX(resultados!$A$2:$ZZ$151, 75, MATCH($B$3, resultados!$A$1:$ZZ$1, 0))</f>
        <v>#N/A</v>
      </c>
    </row>
    <row r="82" spans="1:3" x14ac:dyDescent="0.25">
      <c r="A82" t="e">
        <f>INDEX(resultados!$A$2:$ZZ$151, 76, MATCH($B$1, resultados!$A$1:$ZZ$1, 0))</f>
        <v>#N/A</v>
      </c>
      <c r="B82" t="e">
        <f>INDEX(resultados!$A$2:$ZZ$151, 76, MATCH($B$2, resultados!$A$1:$ZZ$1, 0))</f>
        <v>#N/A</v>
      </c>
      <c r="C82" t="e">
        <f>INDEX(resultados!$A$2:$ZZ$151, 76, MATCH($B$3, resultados!$A$1:$ZZ$1, 0))</f>
        <v>#N/A</v>
      </c>
    </row>
    <row r="83" spans="1:3" x14ac:dyDescent="0.25">
      <c r="A83" t="e">
        <f>INDEX(resultados!$A$2:$ZZ$151, 77, MATCH($B$1, resultados!$A$1:$ZZ$1, 0))</f>
        <v>#N/A</v>
      </c>
      <c r="B83" t="e">
        <f>INDEX(resultados!$A$2:$ZZ$151, 77, MATCH($B$2, resultados!$A$1:$ZZ$1, 0))</f>
        <v>#N/A</v>
      </c>
      <c r="C83" t="e">
        <f>INDEX(resultados!$A$2:$ZZ$151, 77, MATCH($B$3, resultados!$A$1:$ZZ$1, 0))</f>
        <v>#N/A</v>
      </c>
    </row>
    <row r="84" spans="1:3" x14ac:dyDescent="0.25">
      <c r="A84" t="e">
        <f>INDEX(resultados!$A$2:$ZZ$151, 78, MATCH($B$1, resultados!$A$1:$ZZ$1, 0))</f>
        <v>#N/A</v>
      </c>
      <c r="B84" t="e">
        <f>INDEX(resultados!$A$2:$ZZ$151, 78, MATCH($B$2, resultados!$A$1:$ZZ$1, 0))</f>
        <v>#N/A</v>
      </c>
      <c r="C84" t="e">
        <f>INDEX(resultados!$A$2:$ZZ$151, 78, MATCH($B$3, resultados!$A$1:$ZZ$1, 0))</f>
        <v>#N/A</v>
      </c>
    </row>
    <row r="85" spans="1:3" x14ac:dyDescent="0.25">
      <c r="A85" t="e">
        <f>INDEX(resultados!$A$2:$ZZ$151, 79, MATCH($B$1, resultados!$A$1:$ZZ$1, 0))</f>
        <v>#N/A</v>
      </c>
      <c r="B85" t="e">
        <f>INDEX(resultados!$A$2:$ZZ$151, 79, MATCH($B$2, resultados!$A$1:$ZZ$1, 0))</f>
        <v>#N/A</v>
      </c>
      <c r="C85" t="e">
        <f>INDEX(resultados!$A$2:$ZZ$151, 79, MATCH($B$3, resultados!$A$1:$ZZ$1, 0))</f>
        <v>#N/A</v>
      </c>
    </row>
    <row r="86" spans="1:3" x14ac:dyDescent="0.25">
      <c r="A86" t="e">
        <f>INDEX(resultados!$A$2:$ZZ$151, 80, MATCH($B$1, resultados!$A$1:$ZZ$1, 0))</f>
        <v>#N/A</v>
      </c>
      <c r="B86" t="e">
        <f>INDEX(resultados!$A$2:$ZZ$151, 80, MATCH($B$2, resultados!$A$1:$ZZ$1, 0))</f>
        <v>#N/A</v>
      </c>
      <c r="C86" t="e">
        <f>INDEX(resultados!$A$2:$ZZ$151, 80, MATCH($B$3, resultados!$A$1:$ZZ$1, 0))</f>
        <v>#N/A</v>
      </c>
    </row>
    <row r="87" spans="1:3" x14ac:dyDescent="0.25">
      <c r="A87" t="e">
        <f>INDEX(resultados!$A$2:$ZZ$151, 81, MATCH($B$1, resultados!$A$1:$ZZ$1, 0))</f>
        <v>#N/A</v>
      </c>
      <c r="B87" t="e">
        <f>INDEX(resultados!$A$2:$ZZ$151, 81, MATCH($B$2, resultados!$A$1:$ZZ$1, 0))</f>
        <v>#N/A</v>
      </c>
      <c r="C87" t="e">
        <f>INDEX(resultados!$A$2:$ZZ$151, 81, MATCH($B$3, resultados!$A$1:$ZZ$1, 0))</f>
        <v>#N/A</v>
      </c>
    </row>
    <row r="88" spans="1:3" x14ac:dyDescent="0.25">
      <c r="A88" t="e">
        <f>INDEX(resultados!$A$2:$ZZ$151, 82, MATCH($B$1, resultados!$A$1:$ZZ$1, 0))</f>
        <v>#N/A</v>
      </c>
      <c r="B88" t="e">
        <f>INDEX(resultados!$A$2:$ZZ$151, 82, MATCH($B$2, resultados!$A$1:$ZZ$1, 0))</f>
        <v>#N/A</v>
      </c>
      <c r="C88" t="e">
        <f>INDEX(resultados!$A$2:$ZZ$151, 82, MATCH($B$3, resultados!$A$1:$ZZ$1, 0))</f>
        <v>#N/A</v>
      </c>
    </row>
    <row r="89" spans="1:3" x14ac:dyDescent="0.25">
      <c r="A89" t="e">
        <f>INDEX(resultados!$A$2:$ZZ$151, 83, MATCH($B$1, resultados!$A$1:$ZZ$1, 0))</f>
        <v>#N/A</v>
      </c>
      <c r="B89" t="e">
        <f>INDEX(resultados!$A$2:$ZZ$151, 83, MATCH($B$2, resultados!$A$1:$ZZ$1, 0))</f>
        <v>#N/A</v>
      </c>
      <c r="C89" t="e">
        <f>INDEX(resultados!$A$2:$ZZ$151, 83, MATCH($B$3, resultados!$A$1:$ZZ$1, 0))</f>
        <v>#N/A</v>
      </c>
    </row>
    <row r="90" spans="1:3" x14ac:dyDescent="0.25">
      <c r="A90" t="e">
        <f>INDEX(resultados!$A$2:$ZZ$151, 84, MATCH($B$1, resultados!$A$1:$ZZ$1, 0))</f>
        <v>#N/A</v>
      </c>
      <c r="B90" t="e">
        <f>INDEX(resultados!$A$2:$ZZ$151, 84, MATCH($B$2, resultados!$A$1:$ZZ$1, 0))</f>
        <v>#N/A</v>
      </c>
      <c r="C90" t="e">
        <f>INDEX(resultados!$A$2:$ZZ$151, 84, MATCH($B$3, resultados!$A$1:$ZZ$1, 0))</f>
        <v>#N/A</v>
      </c>
    </row>
    <row r="91" spans="1:3" x14ac:dyDescent="0.25">
      <c r="A91" t="e">
        <f>INDEX(resultados!$A$2:$ZZ$151, 85, MATCH($B$1, resultados!$A$1:$ZZ$1, 0))</f>
        <v>#N/A</v>
      </c>
      <c r="B91" t="e">
        <f>INDEX(resultados!$A$2:$ZZ$151, 85, MATCH($B$2, resultados!$A$1:$ZZ$1, 0))</f>
        <v>#N/A</v>
      </c>
      <c r="C91" t="e">
        <f>INDEX(resultados!$A$2:$ZZ$151, 85, MATCH($B$3, resultados!$A$1:$ZZ$1, 0))</f>
        <v>#N/A</v>
      </c>
    </row>
    <row r="92" spans="1:3" x14ac:dyDescent="0.25">
      <c r="A92" t="e">
        <f>INDEX(resultados!$A$2:$ZZ$151, 86, MATCH($B$1, resultados!$A$1:$ZZ$1, 0))</f>
        <v>#N/A</v>
      </c>
      <c r="B92" t="e">
        <f>INDEX(resultados!$A$2:$ZZ$151, 86, MATCH($B$2, resultados!$A$1:$ZZ$1, 0))</f>
        <v>#N/A</v>
      </c>
      <c r="C92" t="e">
        <f>INDEX(resultados!$A$2:$ZZ$151, 86, MATCH($B$3, resultados!$A$1:$ZZ$1, 0))</f>
        <v>#N/A</v>
      </c>
    </row>
    <row r="93" spans="1:3" x14ac:dyDescent="0.25">
      <c r="A93" t="e">
        <f>INDEX(resultados!$A$2:$ZZ$151, 87, MATCH($B$1, resultados!$A$1:$ZZ$1, 0))</f>
        <v>#N/A</v>
      </c>
      <c r="B93" t="e">
        <f>INDEX(resultados!$A$2:$ZZ$151, 87, MATCH($B$2, resultados!$A$1:$ZZ$1, 0))</f>
        <v>#N/A</v>
      </c>
      <c r="C93" t="e">
        <f>INDEX(resultados!$A$2:$ZZ$151, 87, MATCH($B$3, resultados!$A$1:$ZZ$1, 0))</f>
        <v>#N/A</v>
      </c>
    </row>
    <row r="94" spans="1:3" x14ac:dyDescent="0.25">
      <c r="A94" t="e">
        <f>INDEX(resultados!$A$2:$ZZ$151, 88, MATCH($B$1, resultados!$A$1:$ZZ$1, 0))</f>
        <v>#N/A</v>
      </c>
      <c r="B94" t="e">
        <f>INDEX(resultados!$A$2:$ZZ$151, 88, MATCH($B$2, resultados!$A$1:$ZZ$1, 0))</f>
        <v>#N/A</v>
      </c>
      <c r="C94" t="e">
        <f>INDEX(resultados!$A$2:$ZZ$151, 88, MATCH($B$3, resultados!$A$1:$ZZ$1, 0))</f>
        <v>#N/A</v>
      </c>
    </row>
    <row r="95" spans="1:3" x14ac:dyDescent="0.25">
      <c r="A95" t="e">
        <f>INDEX(resultados!$A$2:$ZZ$151, 89, MATCH($B$1, resultados!$A$1:$ZZ$1, 0))</f>
        <v>#N/A</v>
      </c>
      <c r="B95" t="e">
        <f>INDEX(resultados!$A$2:$ZZ$151, 89, MATCH($B$2, resultados!$A$1:$ZZ$1, 0))</f>
        <v>#N/A</v>
      </c>
      <c r="C95" t="e">
        <f>INDEX(resultados!$A$2:$ZZ$151, 89, MATCH($B$3, resultados!$A$1:$ZZ$1, 0))</f>
        <v>#N/A</v>
      </c>
    </row>
    <row r="96" spans="1:3" x14ac:dyDescent="0.25">
      <c r="A96" t="e">
        <f>INDEX(resultados!$A$2:$ZZ$151, 90, MATCH($B$1, resultados!$A$1:$ZZ$1, 0))</f>
        <v>#N/A</v>
      </c>
      <c r="B96" t="e">
        <f>INDEX(resultados!$A$2:$ZZ$151, 90, MATCH($B$2, resultados!$A$1:$ZZ$1, 0))</f>
        <v>#N/A</v>
      </c>
      <c r="C96" t="e">
        <f>INDEX(resultados!$A$2:$ZZ$151, 90, MATCH($B$3, resultados!$A$1:$ZZ$1, 0))</f>
        <v>#N/A</v>
      </c>
    </row>
    <row r="97" spans="1:3" x14ac:dyDescent="0.25">
      <c r="A97" t="e">
        <f>INDEX(resultados!$A$2:$ZZ$151, 91, MATCH($B$1, resultados!$A$1:$ZZ$1, 0))</f>
        <v>#N/A</v>
      </c>
      <c r="B97" t="e">
        <f>INDEX(resultados!$A$2:$ZZ$151, 91, MATCH($B$2, resultados!$A$1:$ZZ$1, 0))</f>
        <v>#N/A</v>
      </c>
      <c r="C97" t="e">
        <f>INDEX(resultados!$A$2:$ZZ$151, 91, MATCH($B$3, resultados!$A$1:$ZZ$1, 0))</f>
        <v>#N/A</v>
      </c>
    </row>
    <row r="98" spans="1:3" x14ac:dyDescent="0.25">
      <c r="A98" t="e">
        <f>INDEX(resultados!$A$2:$ZZ$151, 92, MATCH($B$1, resultados!$A$1:$ZZ$1, 0))</f>
        <v>#N/A</v>
      </c>
      <c r="B98" t="e">
        <f>INDEX(resultados!$A$2:$ZZ$151, 92, MATCH($B$2, resultados!$A$1:$ZZ$1, 0))</f>
        <v>#N/A</v>
      </c>
      <c r="C98" t="e">
        <f>INDEX(resultados!$A$2:$ZZ$151, 92, MATCH($B$3, resultados!$A$1:$ZZ$1, 0))</f>
        <v>#N/A</v>
      </c>
    </row>
    <row r="99" spans="1:3" x14ac:dyDescent="0.25">
      <c r="A99" t="e">
        <f>INDEX(resultados!$A$2:$ZZ$151, 93, MATCH($B$1, resultados!$A$1:$ZZ$1, 0))</f>
        <v>#N/A</v>
      </c>
      <c r="B99" t="e">
        <f>INDEX(resultados!$A$2:$ZZ$151, 93, MATCH($B$2, resultados!$A$1:$ZZ$1, 0))</f>
        <v>#N/A</v>
      </c>
      <c r="C99" t="e">
        <f>INDEX(resultados!$A$2:$ZZ$151, 93, MATCH($B$3, resultados!$A$1:$ZZ$1, 0))</f>
        <v>#N/A</v>
      </c>
    </row>
    <row r="100" spans="1:3" x14ac:dyDescent="0.25">
      <c r="A100" t="e">
        <f>INDEX(resultados!$A$2:$ZZ$151, 94, MATCH($B$1, resultados!$A$1:$ZZ$1, 0))</f>
        <v>#N/A</v>
      </c>
      <c r="B100" t="e">
        <f>INDEX(resultados!$A$2:$ZZ$151, 94, MATCH($B$2, resultados!$A$1:$ZZ$1, 0))</f>
        <v>#N/A</v>
      </c>
      <c r="C100" t="e">
        <f>INDEX(resultados!$A$2:$ZZ$151, 94, MATCH($B$3, resultados!$A$1:$ZZ$1, 0))</f>
        <v>#N/A</v>
      </c>
    </row>
    <row r="101" spans="1:3" x14ac:dyDescent="0.25">
      <c r="A101" t="e">
        <f>INDEX(resultados!$A$2:$ZZ$151, 95, MATCH($B$1, resultados!$A$1:$ZZ$1, 0))</f>
        <v>#N/A</v>
      </c>
      <c r="B101" t="e">
        <f>INDEX(resultados!$A$2:$ZZ$151, 95, MATCH($B$2, resultados!$A$1:$ZZ$1, 0))</f>
        <v>#N/A</v>
      </c>
      <c r="C101" t="e">
        <f>INDEX(resultados!$A$2:$ZZ$151, 95, MATCH($B$3, resultados!$A$1:$ZZ$1, 0))</f>
        <v>#N/A</v>
      </c>
    </row>
    <row r="102" spans="1:3" x14ac:dyDescent="0.25">
      <c r="A102" t="e">
        <f>INDEX(resultados!$A$2:$ZZ$151, 96, MATCH($B$1, resultados!$A$1:$ZZ$1, 0))</f>
        <v>#N/A</v>
      </c>
      <c r="B102" t="e">
        <f>INDEX(resultados!$A$2:$ZZ$151, 96, MATCH($B$2, resultados!$A$1:$ZZ$1, 0))</f>
        <v>#N/A</v>
      </c>
      <c r="C102" t="e">
        <f>INDEX(resultados!$A$2:$ZZ$151, 96, MATCH($B$3, resultados!$A$1:$ZZ$1, 0))</f>
        <v>#N/A</v>
      </c>
    </row>
    <row r="103" spans="1:3" x14ac:dyDescent="0.25">
      <c r="A103" t="e">
        <f>INDEX(resultados!$A$2:$ZZ$151, 97, MATCH($B$1, resultados!$A$1:$ZZ$1, 0))</f>
        <v>#N/A</v>
      </c>
      <c r="B103" t="e">
        <f>INDEX(resultados!$A$2:$ZZ$151, 97, MATCH($B$2, resultados!$A$1:$ZZ$1, 0))</f>
        <v>#N/A</v>
      </c>
      <c r="C103" t="e">
        <f>INDEX(resultados!$A$2:$ZZ$151, 97, MATCH($B$3, resultados!$A$1:$ZZ$1, 0))</f>
        <v>#N/A</v>
      </c>
    </row>
    <row r="104" spans="1:3" x14ac:dyDescent="0.25">
      <c r="A104" t="e">
        <f>INDEX(resultados!$A$2:$ZZ$151, 98, MATCH($B$1, resultados!$A$1:$ZZ$1, 0))</f>
        <v>#N/A</v>
      </c>
      <c r="B104" t="e">
        <f>INDEX(resultados!$A$2:$ZZ$151, 98, MATCH($B$2, resultados!$A$1:$ZZ$1, 0))</f>
        <v>#N/A</v>
      </c>
      <c r="C104" t="e">
        <f>INDEX(resultados!$A$2:$ZZ$151, 98, MATCH($B$3, resultados!$A$1:$ZZ$1, 0))</f>
        <v>#N/A</v>
      </c>
    </row>
    <row r="105" spans="1:3" x14ac:dyDescent="0.25">
      <c r="A105" t="e">
        <f>INDEX(resultados!$A$2:$ZZ$151, 99, MATCH($B$1, resultados!$A$1:$ZZ$1, 0))</f>
        <v>#N/A</v>
      </c>
      <c r="B105" t="e">
        <f>INDEX(resultados!$A$2:$ZZ$151, 99, MATCH($B$2, resultados!$A$1:$ZZ$1, 0))</f>
        <v>#N/A</v>
      </c>
      <c r="C105" t="e">
        <f>INDEX(resultados!$A$2:$ZZ$151, 99, MATCH($B$3, resultados!$A$1:$ZZ$1, 0))</f>
        <v>#N/A</v>
      </c>
    </row>
    <row r="106" spans="1:3" x14ac:dyDescent="0.25">
      <c r="A106" t="e">
        <f>INDEX(resultados!$A$2:$ZZ$151, 100, MATCH($B$1, resultados!$A$1:$ZZ$1, 0))</f>
        <v>#N/A</v>
      </c>
      <c r="B106" t="e">
        <f>INDEX(resultados!$A$2:$ZZ$151, 100, MATCH($B$2, resultados!$A$1:$ZZ$1, 0))</f>
        <v>#N/A</v>
      </c>
      <c r="C106" t="e">
        <f>INDEX(resultados!$A$2:$ZZ$151, 100, MATCH($B$3, resultados!$A$1:$ZZ$1, 0))</f>
        <v>#N/A</v>
      </c>
    </row>
    <row r="107" spans="1:3" x14ac:dyDescent="0.25">
      <c r="A107" t="e">
        <f>INDEX(resultados!$A$2:$ZZ$151, 101, MATCH($B$1, resultados!$A$1:$ZZ$1, 0))</f>
        <v>#N/A</v>
      </c>
      <c r="B107" t="e">
        <f>INDEX(resultados!$A$2:$ZZ$151, 101, MATCH($B$2, resultados!$A$1:$ZZ$1, 0))</f>
        <v>#N/A</v>
      </c>
      <c r="C107" t="e">
        <f>INDEX(resultados!$A$2:$ZZ$151, 101, MATCH($B$3, resultados!$A$1:$ZZ$1, 0))</f>
        <v>#N/A</v>
      </c>
    </row>
    <row r="108" spans="1:3" x14ac:dyDescent="0.25">
      <c r="A108" t="e">
        <f>INDEX(resultados!$A$2:$ZZ$151, 102, MATCH($B$1, resultados!$A$1:$ZZ$1, 0))</f>
        <v>#N/A</v>
      </c>
      <c r="B108" t="e">
        <f>INDEX(resultados!$A$2:$ZZ$151, 102, MATCH($B$2, resultados!$A$1:$ZZ$1, 0))</f>
        <v>#N/A</v>
      </c>
      <c r="C108" t="e">
        <f>INDEX(resultados!$A$2:$ZZ$151, 102, MATCH($B$3, resultados!$A$1:$ZZ$1, 0))</f>
        <v>#N/A</v>
      </c>
    </row>
    <row r="109" spans="1:3" x14ac:dyDescent="0.25">
      <c r="A109" t="e">
        <f>INDEX(resultados!$A$2:$ZZ$151, 103, MATCH($B$1, resultados!$A$1:$ZZ$1, 0))</f>
        <v>#N/A</v>
      </c>
      <c r="B109" t="e">
        <f>INDEX(resultados!$A$2:$ZZ$151, 103, MATCH($B$2, resultados!$A$1:$ZZ$1, 0))</f>
        <v>#N/A</v>
      </c>
      <c r="C109" t="e">
        <f>INDEX(resultados!$A$2:$ZZ$151, 103, MATCH($B$3, resultados!$A$1:$ZZ$1, 0))</f>
        <v>#N/A</v>
      </c>
    </row>
    <row r="110" spans="1:3" x14ac:dyDescent="0.25">
      <c r="A110" t="e">
        <f>INDEX(resultados!$A$2:$ZZ$151, 104, MATCH($B$1, resultados!$A$1:$ZZ$1, 0))</f>
        <v>#N/A</v>
      </c>
      <c r="B110" t="e">
        <f>INDEX(resultados!$A$2:$ZZ$151, 104, MATCH($B$2, resultados!$A$1:$ZZ$1, 0))</f>
        <v>#N/A</v>
      </c>
      <c r="C110" t="e">
        <f>INDEX(resultados!$A$2:$ZZ$151, 104, MATCH($B$3, resultados!$A$1:$ZZ$1, 0))</f>
        <v>#N/A</v>
      </c>
    </row>
    <row r="111" spans="1:3" x14ac:dyDescent="0.25">
      <c r="A111" t="e">
        <f>INDEX(resultados!$A$2:$ZZ$151, 105, MATCH($B$1, resultados!$A$1:$ZZ$1, 0))</f>
        <v>#N/A</v>
      </c>
      <c r="B111" t="e">
        <f>INDEX(resultados!$A$2:$ZZ$151, 105, MATCH($B$2, resultados!$A$1:$ZZ$1, 0))</f>
        <v>#N/A</v>
      </c>
      <c r="C111" t="e">
        <f>INDEX(resultados!$A$2:$ZZ$151, 105, MATCH($B$3, resultados!$A$1:$ZZ$1, 0))</f>
        <v>#N/A</v>
      </c>
    </row>
    <row r="112" spans="1:3" x14ac:dyDescent="0.25">
      <c r="A112" t="e">
        <f>INDEX(resultados!$A$2:$ZZ$151, 106, MATCH($B$1, resultados!$A$1:$ZZ$1, 0))</f>
        <v>#N/A</v>
      </c>
      <c r="B112" t="e">
        <f>INDEX(resultados!$A$2:$ZZ$151, 106, MATCH($B$2, resultados!$A$1:$ZZ$1, 0))</f>
        <v>#N/A</v>
      </c>
      <c r="C112" t="e">
        <f>INDEX(resultados!$A$2:$ZZ$151, 106, MATCH($B$3, resultados!$A$1:$ZZ$1, 0))</f>
        <v>#N/A</v>
      </c>
    </row>
    <row r="113" spans="1:3" x14ac:dyDescent="0.25">
      <c r="A113" t="e">
        <f>INDEX(resultados!$A$2:$ZZ$151, 107, MATCH($B$1, resultados!$A$1:$ZZ$1, 0))</f>
        <v>#N/A</v>
      </c>
      <c r="B113" t="e">
        <f>INDEX(resultados!$A$2:$ZZ$151, 107, MATCH($B$2, resultados!$A$1:$ZZ$1, 0))</f>
        <v>#N/A</v>
      </c>
      <c r="C113" t="e">
        <f>INDEX(resultados!$A$2:$ZZ$151, 107, MATCH($B$3, resultados!$A$1:$ZZ$1, 0))</f>
        <v>#N/A</v>
      </c>
    </row>
    <row r="114" spans="1:3" x14ac:dyDescent="0.25">
      <c r="A114" t="e">
        <f>INDEX(resultados!$A$2:$ZZ$151, 108, MATCH($B$1, resultados!$A$1:$ZZ$1, 0))</f>
        <v>#N/A</v>
      </c>
      <c r="B114" t="e">
        <f>INDEX(resultados!$A$2:$ZZ$151, 108, MATCH($B$2, resultados!$A$1:$ZZ$1, 0))</f>
        <v>#N/A</v>
      </c>
      <c r="C114" t="e">
        <f>INDEX(resultados!$A$2:$ZZ$151, 108, MATCH($B$3, resultados!$A$1:$ZZ$1, 0))</f>
        <v>#N/A</v>
      </c>
    </row>
    <row r="115" spans="1:3" x14ac:dyDescent="0.25">
      <c r="A115" t="e">
        <f>INDEX(resultados!$A$2:$ZZ$151, 109, MATCH($B$1, resultados!$A$1:$ZZ$1, 0))</f>
        <v>#N/A</v>
      </c>
      <c r="B115" t="e">
        <f>INDEX(resultados!$A$2:$ZZ$151, 109, MATCH($B$2, resultados!$A$1:$ZZ$1, 0))</f>
        <v>#N/A</v>
      </c>
      <c r="C115" t="e">
        <f>INDEX(resultados!$A$2:$ZZ$151, 109, MATCH($B$3, resultados!$A$1:$ZZ$1, 0))</f>
        <v>#N/A</v>
      </c>
    </row>
    <row r="116" spans="1:3" x14ac:dyDescent="0.25">
      <c r="A116" t="e">
        <f>INDEX(resultados!$A$2:$ZZ$151, 110, MATCH($B$1, resultados!$A$1:$ZZ$1, 0))</f>
        <v>#N/A</v>
      </c>
      <c r="B116" t="e">
        <f>INDEX(resultados!$A$2:$ZZ$151, 110, MATCH($B$2, resultados!$A$1:$ZZ$1, 0))</f>
        <v>#N/A</v>
      </c>
      <c r="C116" t="e">
        <f>INDEX(resultados!$A$2:$ZZ$151, 110, MATCH($B$3, resultados!$A$1:$ZZ$1, 0))</f>
        <v>#N/A</v>
      </c>
    </row>
    <row r="117" spans="1:3" x14ac:dyDescent="0.25">
      <c r="A117" t="e">
        <f>INDEX(resultados!$A$2:$ZZ$151, 111, MATCH($B$1, resultados!$A$1:$ZZ$1, 0))</f>
        <v>#N/A</v>
      </c>
      <c r="B117" t="e">
        <f>INDEX(resultados!$A$2:$ZZ$151, 111, MATCH($B$2, resultados!$A$1:$ZZ$1, 0))</f>
        <v>#N/A</v>
      </c>
      <c r="C117" t="e">
        <f>INDEX(resultados!$A$2:$ZZ$151, 111, MATCH($B$3, resultados!$A$1:$ZZ$1, 0))</f>
        <v>#N/A</v>
      </c>
    </row>
    <row r="118" spans="1:3" x14ac:dyDescent="0.25">
      <c r="A118" t="e">
        <f>INDEX(resultados!$A$2:$ZZ$151, 112, MATCH($B$1, resultados!$A$1:$ZZ$1, 0))</f>
        <v>#N/A</v>
      </c>
      <c r="B118" t="e">
        <f>INDEX(resultados!$A$2:$ZZ$151, 112, MATCH($B$2, resultados!$A$1:$ZZ$1, 0))</f>
        <v>#N/A</v>
      </c>
      <c r="C118" t="e">
        <f>INDEX(resultados!$A$2:$ZZ$151, 112, MATCH($B$3, resultados!$A$1:$ZZ$1, 0))</f>
        <v>#N/A</v>
      </c>
    </row>
    <row r="119" spans="1:3" x14ac:dyDescent="0.25">
      <c r="A119" t="e">
        <f>INDEX(resultados!$A$2:$ZZ$151, 113, MATCH($B$1, resultados!$A$1:$ZZ$1, 0))</f>
        <v>#N/A</v>
      </c>
      <c r="B119" t="e">
        <f>INDEX(resultados!$A$2:$ZZ$151, 113, MATCH($B$2, resultados!$A$1:$ZZ$1, 0))</f>
        <v>#N/A</v>
      </c>
      <c r="C119" t="e">
        <f>INDEX(resultados!$A$2:$ZZ$151, 113, MATCH($B$3, resultados!$A$1:$ZZ$1, 0))</f>
        <v>#N/A</v>
      </c>
    </row>
    <row r="120" spans="1:3" x14ac:dyDescent="0.25">
      <c r="A120" t="e">
        <f>INDEX(resultados!$A$2:$ZZ$151, 114, MATCH($B$1, resultados!$A$1:$ZZ$1, 0))</f>
        <v>#N/A</v>
      </c>
      <c r="B120" t="e">
        <f>INDEX(resultados!$A$2:$ZZ$151, 114, MATCH($B$2, resultados!$A$1:$ZZ$1, 0))</f>
        <v>#N/A</v>
      </c>
      <c r="C120" t="e">
        <f>INDEX(resultados!$A$2:$ZZ$151, 114, MATCH($B$3, resultados!$A$1:$ZZ$1, 0))</f>
        <v>#N/A</v>
      </c>
    </row>
    <row r="121" spans="1:3" x14ac:dyDescent="0.25">
      <c r="A121" t="e">
        <f>INDEX(resultados!$A$2:$ZZ$151, 115, MATCH($B$1, resultados!$A$1:$ZZ$1, 0))</f>
        <v>#N/A</v>
      </c>
      <c r="B121" t="e">
        <f>INDEX(resultados!$A$2:$ZZ$151, 115, MATCH($B$2, resultados!$A$1:$ZZ$1, 0))</f>
        <v>#N/A</v>
      </c>
      <c r="C121" t="e">
        <f>INDEX(resultados!$A$2:$ZZ$151, 115, MATCH($B$3, resultados!$A$1:$ZZ$1, 0))</f>
        <v>#N/A</v>
      </c>
    </row>
    <row r="122" spans="1:3" x14ac:dyDescent="0.25">
      <c r="A122" t="e">
        <f>INDEX(resultados!$A$2:$ZZ$151, 116, MATCH($B$1, resultados!$A$1:$ZZ$1, 0))</f>
        <v>#N/A</v>
      </c>
      <c r="B122" t="e">
        <f>INDEX(resultados!$A$2:$ZZ$151, 116, MATCH($B$2, resultados!$A$1:$ZZ$1, 0))</f>
        <v>#N/A</v>
      </c>
      <c r="C122" t="e">
        <f>INDEX(resultados!$A$2:$ZZ$151, 116, MATCH($B$3, resultados!$A$1:$ZZ$1, 0))</f>
        <v>#N/A</v>
      </c>
    </row>
    <row r="123" spans="1:3" x14ac:dyDescent="0.25">
      <c r="A123" t="e">
        <f>INDEX(resultados!$A$2:$ZZ$151, 117, MATCH($B$1, resultados!$A$1:$ZZ$1, 0))</f>
        <v>#N/A</v>
      </c>
      <c r="B123" t="e">
        <f>INDEX(resultados!$A$2:$ZZ$151, 117, MATCH($B$2, resultados!$A$1:$ZZ$1, 0))</f>
        <v>#N/A</v>
      </c>
      <c r="C123" t="e">
        <f>INDEX(resultados!$A$2:$ZZ$151, 117, MATCH($B$3, resultados!$A$1:$ZZ$1, 0))</f>
        <v>#N/A</v>
      </c>
    </row>
    <row r="124" spans="1:3" x14ac:dyDescent="0.25">
      <c r="A124" t="e">
        <f>INDEX(resultados!$A$2:$ZZ$151, 118, MATCH($B$1, resultados!$A$1:$ZZ$1, 0))</f>
        <v>#N/A</v>
      </c>
      <c r="B124" t="e">
        <f>INDEX(resultados!$A$2:$ZZ$151, 118, MATCH($B$2, resultados!$A$1:$ZZ$1, 0))</f>
        <v>#N/A</v>
      </c>
      <c r="C124" t="e">
        <f>INDEX(resultados!$A$2:$ZZ$151, 118, MATCH($B$3, resultados!$A$1:$ZZ$1, 0))</f>
        <v>#N/A</v>
      </c>
    </row>
    <row r="125" spans="1:3" x14ac:dyDescent="0.25">
      <c r="A125" t="e">
        <f>INDEX(resultados!$A$2:$ZZ$151, 119, MATCH($B$1, resultados!$A$1:$ZZ$1, 0))</f>
        <v>#N/A</v>
      </c>
      <c r="B125" t="e">
        <f>INDEX(resultados!$A$2:$ZZ$151, 119, MATCH($B$2, resultados!$A$1:$ZZ$1, 0))</f>
        <v>#N/A</v>
      </c>
      <c r="C125" t="e">
        <f>INDEX(resultados!$A$2:$ZZ$151, 119, MATCH($B$3, resultados!$A$1:$ZZ$1, 0))</f>
        <v>#N/A</v>
      </c>
    </row>
    <row r="126" spans="1:3" x14ac:dyDescent="0.25">
      <c r="A126" t="e">
        <f>INDEX(resultados!$A$2:$ZZ$151, 120, MATCH($B$1, resultados!$A$1:$ZZ$1, 0))</f>
        <v>#N/A</v>
      </c>
      <c r="B126" t="e">
        <f>INDEX(resultados!$A$2:$ZZ$151, 120, MATCH($B$2, resultados!$A$1:$ZZ$1, 0))</f>
        <v>#N/A</v>
      </c>
      <c r="C126" t="e">
        <f>INDEX(resultados!$A$2:$ZZ$151, 120, MATCH($B$3, resultados!$A$1:$ZZ$1, 0))</f>
        <v>#N/A</v>
      </c>
    </row>
    <row r="127" spans="1:3" x14ac:dyDescent="0.25">
      <c r="A127" t="e">
        <f>INDEX(resultados!$A$2:$ZZ$151, 121, MATCH($B$1, resultados!$A$1:$ZZ$1, 0))</f>
        <v>#N/A</v>
      </c>
      <c r="B127" t="e">
        <f>INDEX(resultados!$A$2:$ZZ$151, 121, MATCH($B$2, resultados!$A$1:$ZZ$1, 0))</f>
        <v>#N/A</v>
      </c>
      <c r="C127" t="e">
        <f>INDEX(resultados!$A$2:$ZZ$151, 121, MATCH($B$3, resultados!$A$1:$ZZ$1, 0))</f>
        <v>#N/A</v>
      </c>
    </row>
    <row r="128" spans="1:3" x14ac:dyDescent="0.25">
      <c r="A128" t="e">
        <f>INDEX(resultados!$A$2:$ZZ$151, 122, MATCH($B$1, resultados!$A$1:$ZZ$1, 0))</f>
        <v>#N/A</v>
      </c>
      <c r="B128" t="e">
        <f>INDEX(resultados!$A$2:$ZZ$151, 122, MATCH($B$2, resultados!$A$1:$ZZ$1, 0))</f>
        <v>#N/A</v>
      </c>
      <c r="C128" t="e">
        <f>INDEX(resultados!$A$2:$ZZ$151, 122, MATCH($B$3, resultados!$A$1:$ZZ$1, 0))</f>
        <v>#N/A</v>
      </c>
    </row>
    <row r="129" spans="1:3" x14ac:dyDescent="0.25">
      <c r="A129" t="e">
        <f>INDEX(resultados!$A$2:$ZZ$151, 123, MATCH($B$1, resultados!$A$1:$ZZ$1, 0))</f>
        <v>#N/A</v>
      </c>
      <c r="B129" t="e">
        <f>INDEX(resultados!$A$2:$ZZ$151, 123, MATCH($B$2, resultados!$A$1:$ZZ$1, 0))</f>
        <v>#N/A</v>
      </c>
      <c r="C129" t="e">
        <f>INDEX(resultados!$A$2:$ZZ$151, 123, MATCH($B$3, resultados!$A$1:$ZZ$1, 0))</f>
        <v>#N/A</v>
      </c>
    </row>
    <row r="130" spans="1:3" x14ac:dyDescent="0.25">
      <c r="A130" t="e">
        <f>INDEX(resultados!$A$2:$ZZ$151, 124, MATCH($B$1, resultados!$A$1:$ZZ$1, 0))</f>
        <v>#N/A</v>
      </c>
      <c r="B130" t="e">
        <f>INDEX(resultados!$A$2:$ZZ$151, 124, MATCH($B$2, resultados!$A$1:$ZZ$1, 0))</f>
        <v>#N/A</v>
      </c>
      <c r="C130" t="e">
        <f>INDEX(resultados!$A$2:$ZZ$151, 124, MATCH($B$3, resultados!$A$1:$ZZ$1, 0))</f>
        <v>#N/A</v>
      </c>
    </row>
    <row r="131" spans="1:3" x14ac:dyDescent="0.25">
      <c r="A131" t="e">
        <f>INDEX(resultados!$A$2:$ZZ$151, 125, MATCH($B$1, resultados!$A$1:$ZZ$1, 0))</f>
        <v>#N/A</v>
      </c>
      <c r="B131" t="e">
        <f>INDEX(resultados!$A$2:$ZZ$151, 125, MATCH($B$2, resultados!$A$1:$ZZ$1, 0))</f>
        <v>#N/A</v>
      </c>
      <c r="C131" t="e">
        <f>INDEX(resultados!$A$2:$ZZ$151, 125, MATCH($B$3, resultados!$A$1:$ZZ$1, 0))</f>
        <v>#N/A</v>
      </c>
    </row>
    <row r="132" spans="1:3" x14ac:dyDescent="0.25">
      <c r="A132" t="e">
        <f>INDEX(resultados!$A$2:$ZZ$151, 126, MATCH($B$1, resultados!$A$1:$ZZ$1, 0))</f>
        <v>#N/A</v>
      </c>
      <c r="B132" t="e">
        <f>INDEX(resultados!$A$2:$ZZ$151, 126, MATCH($B$2, resultados!$A$1:$ZZ$1, 0))</f>
        <v>#N/A</v>
      </c>
      <c r="C132" t="e">
        <f>INDEX(resultados!$A$2:$ZZ$151, 126, MATCH($B$3, resultados!$A$1:$ZZ$1, 0))</f>
        <v>#N/A</v>
      </c>
    </row>
    <row r="133" spans="1:3" x14ac:dyDescent="0.25">
      <c r="A133" t="e">
        <f>INDEX(resultados!$A$2:$ZZ$151, 127, MATCH($B$1, resultados!$A$1:$ZZ$1, 0))</f>
        <v>#N/A</v>
      </c>
      <c r="B133" t="e">
        <f>INDEX(resultados!$A$2:$ZZ$151, 127, MATCH($B$2, resultados!$A$1:$ZZ$1, 0))</f>
        <v>#N/A</v>
      </c>
      <c r="C133" t="e">
        <f>INDEX(resultados!$A$2:$ZZ$151, 127, MATCH($B$3, resultados!$A$1:$ZZ$1, 0))</f>
        <v>#N/A</v>
      </c>
    </row>
    <row r="134" spans="1:3" x14ac:dyDescent="0.25">
      <c r="A134" t="e">
        <f>INDEX(resultados!$A$2:$ZZ$151, 128, MATCH($B$1, resultados!$A$1:$ZZ$1, 0))</f>
        <v>#N/A</v>
      </c>
      <c r="B134" t="e">
        <f>INDEX(resultados!$A$2:$ZZ$151, 128, MATCH($B$2, resultados!$A$1:$ZZ$1, 0))</f>
        <v>#N/A</v>
      </c>
      <c r="C134" t="e">
        <f>INDEX(resultados!$A$2:$ZZ$151, 128, MATCH($B$3, resultados!$A$1:$ZZ$1, 0))</f>
        <v>#N/A</v>
      </c>
    </row>
    <row r="135" spans="1:3" x14ac:dyDescent="0.25">
      <c r="A135" t="e">
        <f>INDEX(resultados!$A$2:$ZZ$151, 129, MATCH($B$1, resultados!$A$1:$ZZ$1, 0))</f>
        <v>#N/A</v>
      </c>
      <c r="B135" t="e">
        <f>INDEX(resultados!$A$2:$ZZ$151, 129, MATCH($B$2, resultados!$A$1:$ZZ$1, 0))</f>
        <v>#N/A</v>
      </c>
      <c r="C135" t="e">
        <f>INDEX(resultados!$A$2:$ZZ$151, 129, MATCH($B$3, resultados!$A$1:$ZZ$1, 0))</f>
        <v>#N/A</v>
      </c>
    </row>
    <row r="136" spans="1:3" x14ac:dyDescent="0.25">
      <c r="A136" t="e">
        <f>INDEX(resultados!$A$2:$ZZ$151, 130, MATCH($B$1, resultados!$A$1:$ZZ$1, 0))</f>
        <v>#N/A</v>
      </c>
      <c r="B136" t="e">
        <f>INDEX(resultados!$A$2:$ZZ$151, 130, MATCH($B$2, resultados!$A$1:$ZZ$1, 0))</f>
        <v>#N/A</v>
      </c>
      <c r="C136" t="e">
        <f>INDEX(resultados!$A$2:$ZZ$151, 130, MATCH($B$3, resultados!$A$1:$ZZ$1, 0))</f>
        <v>#N/A</v>
      </c>
    </row>
    <row r="137" spans="1:3" x14ac:dyDescent="0.25">
      <c r="A137" t="e">
        <f>INDEX(resultados!$A$2:$ZZ$151, 131, MATCH($B$1, resultados!$A$1:$ZZ$1, 0))</f>
        <v>#N/A</v>
      </c>
      <c r="B137" t="e">
        <f>INDEX(resultados!$A$2:$ZZ$151, 131, MATCH($B$2, resultados!$A$1:$ZZ$1, 0))</f>
        <v>#N/A</v>
      </c>
      <c r="C137" t="e">
        <f>INDEX(resultados!$A$2:$ZZ$151, 131, MATCH($B$3, resultados!$A$1:$ZZ$1, 0))</f>
        <v>#N/A</v>
      </c>
    </row>
    <row r="138" spans="1:3" x14ac:dyDescent="0.25">
      <c r="A138" t="e">
        <f>INDEX(resultados!$A$2:$ZZ$151, 132, MATCH($B$1, resultados!$A$1:$ZZ$1, 0))</f>
        <v>#N/A</v>
      </c>
      <c r="B138" t="e">
        <f>INDEX(resultados!$A$2:$ZZ$151, 132, MATCH($B$2, resultados!$A$1:$ZZ$1, 0))</f>
        <v>#N/A</v>
      </c>
      <c r="C138" t="e">
        <f>INDEX(resultados!$A$2:$ZZ$151, 132, MATCH($B$3, resultados!$A$1:$ZZ$1, 0))</f>
        <v>#N/A</v>
      </c>
    </row>
    <row r="139" spans="1:3" x14ac:dyDescent="0.25">
      <c r="A139" t="e">
        <f>INDEX(resultados!$A$2:$ZZ$151, 133, MATCH($B$1, resultados!$A$1:$ZZ$1, 0))</f>
        <v>#N/A</v>
      </c>
      <c r="B139" t="e">
        <f>INDEX(resultados!$A$2:$ZZ$151, 133, MATCH($B$2, resultados!$A$1:$ZZ$1, 0))</f>
        <v>#N/A</v>
      </c>
      <c r="C139" t="e">
        <f>INDEX(resultados!$A$2:$ZZ$151, 133, MATCH($B$3, resultados!$A$1:$ZZ$1, 0))</f>
        <v>#N/A</v>
      </c>
    </row>
    <row r="140" spans="1:3" x14ac:dyDescent="0.25">
      <c r="A140" t="e">
        <f>INDEX(resultados!$A$2:$ZZ$151, 134, MATCH($B$1, resultados!$A$1:$ZZ$1, 0))</f>
        <v>#N/A</v>
      </c>
      <c r="B140" t="e">
        <f>INDEX(resultados!$A$2:$ZZ$151, 134, MATCH($B$2, resultados!$A$1:$ZZ$1, 0))</f>
        <v>#N/A</v>
      </c>
      <c r="C140" t="e">
        <f>INDEX(resultados!$A$2:$ZZ$151, 134, MATCH($B$3, resultados!$A$1:$ZZ$1, 0))</f>
        <v>#N/A</v>
      </c>
    </row>
    <row r="141" spans="1:3" x14ac:dyDescent="0.25">
      <c r="A141" t="e">
        <f>INDEX(resultados!$A$2:$ZZ$151, 135, MATCH($B$1, resultados!$A$1:$ZZ$1, 0))</f>
        <v>#N/A</v>
      </c>
      <c r="B141" t="e">
        <f>INDEX(resultados!$A$2:$ZZ$151, 135, MATCH($B$2, resultados!$A$1:$ZZ$1, 0))</f>
        <v>#N/A</v>
      </c>
      <c r="C141" t="e">
        <f>INDEX(resultados!$A$2:$ZZ$151, 135, MATCH($B$3, resultados!$A$1:$ZZ$1, 0))</f>
        <v>#N/A</v>
      </c>
    </row>
    <row r="142" spans="1:3" x14ac:dyDescent="0.25">
      <c r="A142" t="e">
        <f>INDEX(resultados!$A$2:$ZZ$151, 136, MATCH($B$1, resultados!$A$1:$ZZ$1, 0))</f>
        <v>#N/A</v>
      </c>
      <c r="B142" t="e">
        <f>INDEX(resultados!$A$2:$ZZ$151, 136, MATCH($B$2, resultados!$A$1:$ZZ$1, 0))</f>
        <v>#N/A</v>
      </c>
      <c r="C142" t="e">
        <f>INDEX(resultados!$A$2:$ZZ$151, 136, MATCH($B$3, resultados!$A$1:$ZZ$1, 0))</f>
        <v>#N/A</v>
      </c>
    </row>
    <row r="143" spans="1:3" x14ac:dyDescent="0.25">
      <c r="A143" t="e">
        <f>INDEX(resultados!$A$2:$ZZ$151, 137, MATCH($B$1, resultados!$A$1:$ZZ$1, 0))</f>
        <v>#N/A</v>
      </c>
      <c r="B143" t="e">
        <f>INDEX(resultados!$A$2:$ZZ$151, 137, MATCH($B$2, resultados!$A$1:$ZZ$1, 0))</f>
        <v>#N/A</v>
      </c>
      <c r="C143" t="e">
        <f>INDEX(resultados!$A$2:$ZZ$151, 137, MATCH($B$3, resultados!$A$1:$ZZ$1, 0))</f>
        <v>#N/A</v>
      </c>
    </row>
    <row r="144" spans="1:3" x14ac:dyDescent="0.25">
      <c r="A144" t="e">
        <f>INDEX(resultados!$A$2:$ZZ$151, 138, MATCH($B$1, resultados!$A$1:$ZZ$1, 0))</f>
        <v>#N/A</v>
      </c>
      <c r="B144" t="e">
        <f>INDEX(resultados!$A$2:$ZZ$151, 138, MATCH($B$2, resultados!$A$1:$ZZ$1, 0))</f>
        <v>#N/A</v>
      </c>
      <c r="C144" t="e">
        <f>INDEX(resultados!$A$2:$ZZ$151, 138, MATCH($B$3, resultados!$A$1:$ZZ$1, 0))</f>
        <v>#N/A</v>
      </c>
    </row>
    <row r="145" spans="1:3" x14ac:dyDescent="0.25">
      <c r="A145" t="e">
        <f>INDEX(resultados!$A$2:$ZZ$151, 139, MATCH($B$1, resultados!$A$1:$ZZ$1, 0))</f>
        <v>#N/A</v>
      </c>
      <c r="B145" t="e">
        <f>INDEX(resultados!$A$2:$ZZ$151, 139, MATCH($B$2, resultados!$A$1:$ZZ$1, 0))</f>
        <v>#N/A</v>
      </c>
      <c r="C145" t="e">
        <f>INDEX(resultados!$A$2:$ZZ$151, 139, MATCH($B$3, resultados!$A$1:$ZZ$1, 0))</f>
        <v>#N/A</v>
      </c>
    </row>
    <row r="146" spans="1:3" x14ac:dyDescent="0.25">
      <c r="A146" t="e">
        <f>INDEX(resultados!$A$2:$ZZ$151, 140, MATCH($B$1, resultados!$A$1:$ZZ$1, 0))</f>
        <v>#N/A</v>
      </c>
      <c r="B146" t="e">
        <f>INDEX(resultados!$A$2:$ZZ$151, 140, MATCH($B$2, resultados!$A$1:$ZZ$1, 0))</f>
        <v>#N/A</v>
      </c>
      <c r="C146" t="e">
        <f>INDEX(resultados!$A$2:$ZZ$151, 140, MATCH($B$3, resultados!$A$1:$ZZ$1, 0))</f>
        <v>#N/A</v>
      </c>
    </row>
    <row r="147" spans="1:3" x14ac:dyDescent="0.25">
      <c r="A147" t="e">
        <f>INDEX(resultados!$A$2:$ZZ$151, 141, MATCH($B$1, resultados!$A$1:$ZZ$1, 0))</f>
        <v>#N/A</v>
      </c>
      <c r="B147" t="e">
        <f>INDEX(resultados!$A$2:$ZZ$151, 141, MATCH($B$2, resultados!$A$1:$ZZ$1, 0))</f>
        <v>#N/A</v>
      </c>
      <c r="C147" t="e">
        <f>INDEX(resultados!$A$2:$ZZ$151, 141, MATCH($B$3, resultados!$A$1:$ZZ$1, 0))</f>
        <v>#N/A</v>
      </c>
    </row>
    <row r="148" spans="1:3" x14ac:dyDescent="0.25">
      <c r="A148" t="e">
        <f>INDEX(resultados!$A$2:$ZZ$151, 142, MATCH($B$1, resultados!$A$1:$ZZ$1, 0))</f>
        <v>#N/A</v>
      </c>
      <c r="B148" t="e">
        <f>INDEX(resultados!$A$2:$ZZ$151, 142, MATCH($B$2, resultados!$A$1:$ZZ$1, 0))</f>
        <v>#N/A</v>
      </c>
      <c r="C148" t="e">
        <f>INDEX(resultados!$A$2:$ZZ$151, 142, MATCH($B$3, resultados!$A$1:$ZZ$1, 0))</f>
        <v>#N/A</v>
      </c>
    </row>
    <row r="149" spans="1:3" x14ac:dyDescent="0.25">
      <c r="A149" t="e">
        <f>INDEX(resultados!$A$2:$ZZ$151, 143, MATCH($B$1, resultados!$A$1:$ZZ$1, 0))</f>
        <v>#N/A</v>
      </c>
      <c r="B149" t="e">
        <f>INDEX(resultados!$A$2:$ZZ$151, 143, MATCH($B$2, resultados!$A$1:$ZZ$1, 0))</f>
        <v>#N/A</v>
      </c>
      <c r="C149" t="e">
        <f>INDEX(resultados!$A$2:$ZZ$151, 143, MATCH($B$3, resultados!$A$1:$ZZ$1, 0))</f>
        <v>#N/A</v>
      </c>
    </row>
    <row r="150" spans="1:3" x14ac:dyDescent="0.25">
      <c r="A150" t="e">
        <f>INDEX(resultados!$A$2:$ZZ$151, 144, MATCH($B$1, resultados!$A$1:$ZZ$1, 0))</f>
        <v>#N/A</v>
      </c>
      <c r="B150" t="e">
        <f>INDEX(resultados!$A$2:$ZZ$151, 144, MATCH($B$2, resultados!$A$1:$ZZ$1, 0))</f>
        <v>#N/A</v>
      </c>
      <c r="C150" t="e">
        <f>INDEX(resultados!$A$2:$ZZ$151, 144, MATCH($B$3, resultados!$A$1:$ZZ$1, 0))</f>
        <v>#N/A</v>
      </c>
    </row>
    <row r="151" spans="1:3" x14ac:dyDescent="0.25">
      <c r="A151" t="e">
        <f>INDEX(resultados!$A$2:$ZZ$151, 145, MATCH($B$1, resultados!$A$1:$ZZ$1, 0))</f>
        <v>#N/A</v>
      </c>
      <c r="B151" t="e">
        <f>INDEX(resultados!$A$2:$ZZ$151, 145, MATCH($B$2, resultados!$A$1:$ZZ$1, 0))</f>
        <v>#N/A</v>
      </c>
      <c r="C151" t="e">
        <f>INDEX(resultados!$A$2:$ZZ$151, 145, MATCH($B$3, resultados!$A$1:$ZZ$1, 0))</f>
        <v>#N/A</v>
      </c>
    </row>
    <row r="152" spans="1:3" x14ac:dyDescent="0.25">
      <c r="A152" t="e">
        <f>INDEX(resultados!$A$2:$ZZ$151, 146, MATCH($B$1, resultados!$A$1:$ZZ$1, 0))</f>
        <v>#N/A</v>
      </c>
      <c r="B152" t="e">
        <f>INDEX(resultados!$A$2:$ZZ$151, 146, MATCH($B$2, resultados!$A$1:$ZZ$1, 0))</f>
        <v>#N/A</v>
      </c>
      <c r="C152" t="e">
        <f>INDEX(resultados!$A$2:$ZZ$151, 146, MATCH($B$3, resultados!$A$1:$ZZ$1, 0))</f>
        <v>#N/A</v>
      </c>
    </row>
    <row r="153" spans="1:3" x14ac:dyDescent="0.25">
      <c r="A153" t="e">
        <f>INDEX(resultados!$A$2:$ZZ$151, 147, MATCH($B$1, resultados!$A$1:$ZZ$1, 0))</f>
        <v>#N/A</v>
      </c>
      <c r="B153" t="e">
        <f>INDEX(resultados!$A$2:$ZZ$151, 147, MATCH($B$2, resultados!$A$1:$ZZ$1, 0))</f>
        <v>#N/A</v>
      </c>
      <c r="C153" t="e">
        <f>INDEX(resultados!$A$2:$ZZ$151, 147, MATCH($B$3, resultados!$A$1:$ZZ$1, 0))</f>
        <v>#N/A</v>
      </c>
    </row>
    <row r="154" spans="1:3" x14ac:dyDescent="0.25">
      <c r="A154" t="e">
        <f>INDEX(resultados!$A$2:$ZZ$151, 148, MATCH($B$1, resultados!$A$1:$ZZ$1, 0))</f>
        <v>#N/A</v>
      </c>
      <c r="B154" t="e">
        <f>INDEX(resultados!$A$2:$ZZ$151, 148, MATCH($B$2, resultados!$A$1:$ZZ$1, 0))</f>
        <v>#N/A</v>
      </c>
      <c r="C154" t="e">
        <f>INDEX(resultados!$A$2:$ZZ$151, 148, MATCH($B$3, resultados!$A$1:$ZZ$1, 0))</f>
        <v>#N/A</v>
      </c>
    </row>
    <row r="155" spans="1:3" x14ac:dyDescent="0.25">
      <c r="A155" t="e">
        <f>INDEX(resultados!$A$2:$ZZ$151, 149, MATCH($B$1, resultados!$A$1:$ZZ$1, 0))</f>
        <v>#N/A</v>
      </c>
      <c r="B155" t="e">
        <f>INDEX(resultados!$A$2:$ZZ$151, 149, MATCH($B$2, resultados!$A$1:$ZZ$1, 0))</f>
        <v>#N/A</v>
      </c>
      <c r="C155" t="e">
        <f>INDEX(resultados!$A$2:$ZZ$151, 149, MATCH($B$3, resultados!$A$1:$ZZ$1, 0))</f>
        <v>#N/A</v>
      </c>
    </row>
    <row r="156" spans="1:3" x14ac:dyDescent="0.25">
      <c r="A156" t="e">
        <f>INDEX(resultados!$A$2:$ZZ$151, 150, MATCH($B$1, resultados!$A$1:$ZZ$1, 0))</f>
        <v>#N/A</v>
      </c>
      <c r="B156" t="e">
        <f>INDEX(resultados!$A$2:$ZZ$151, 150, MATCH($B$2, resultados!$A$1:$ZZ$1, 0))</f>
        <v>#N/A</v>
      </c>
      <c r="C156" t="e">
        <f>INDEX(resultados!$A$2:$ZZ$151, 150,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2.5874999999999999</v>
      </c>
      <c r="E2">
        <v>38.65</v>
      </c>
      <c r="F2">
        <v>33</v>
      </c>
      <c r="G2">
        <v>10.1</v>
      </c>
      <c r="H2">
        <v>0.2</v>
      </c>
      <c r="I2">
        <v>196</v>
      </c>
      <c r="J2">
        <v>89.87</v>
      </c>
      <c r="K2">
        <v>37.549999999999997</v>
      </c>
      <c r="L2">
        <v>1</v>
      </c>
      <c r="M2">
        <v>194</v>
      </c>
      <c r="N2">
        <v>11.32</v>
      </c>
      <c r="O2">
        <v>11317.98</v>
      </c>
      <c r="P2">
        <v>268.24</v>
      </c>
      <c r="Q2">
        <v>1207.25</v>
      </c>
      <c r="R2">
        <v>478.6</v>
      </c>
      <c r="S2">
        <v>133.29</v>
      </c>
      <c r="T2">
        <v>155030.66</v>
      </c>
      <c r="U2">
        <v>0.28000000000000003</v>
      </c>
      <c r="V2">
        <v>0.56999999999999995</v>
      </c>
      <c r="W2">
        <v>0.57999999999999996</v>
      </c>
      <c r="X2">
        <v>9.15</v>
      </c>
      <c r="Y2">
        <v>2</v>
      </c>
      <c r="Z2">
        <v>10</v>
      </c>
      <c r="AA2">
        <v>205.35420598470941</v>
      </c>
      <c r="AB2">
        <v>280.97468421632408</v>
      </c>
      <c r="AC2">
        <v>254.15885470524671</v>
      </c>
      <c r="AD2">
        <v>205354.20598470941</v>
      </c>
      <c r="AE2">
        <v>280974.68421632412</v>
      </c>
      <c r="AF2">
        <v>4.2878802816523924E-6</v>
      </c>
      <c r="AG2">
        <v>9</v>
      </c>
      <c r="AH2">
        <v>254158.85470524669</v>
      </c>
    </row>
    <row r="3" spans="1:34" x14ac:dyDescent="0.25">
      <c r="A3">
        <v>1</v>
      </c>
      <c r="B3">
        <v>40</v>
      </c>
      <c r="C3" t="s">
        <v>34</v>
      </c>
      <c r="D3">
        <v>3.1852</v>
      </c>
      <c r="E3">
        <v>31.39</v>
      </c>
      <c r="F3">
        <v>27.96</v>
      </c>
      <c r="G3">
        <v>21.24</v>
      </c>
      <c r="H3">
        <v>0.39</v>
      </c>
      <c r="I3">
        <v>79</v>
      </c>
      <c r="J3">
        <v>91.1</v>
      </c>
      <c r="K3">
        <v>37.549999999999997</v>
      </c>
      <c r="L3">
        <v>2</v>
      </c>
      <c r="M3">
        <v>77</v>
      </c>
      <c r="N3">
        <v>11.54</v>
      </c>
      <c r="O3">
        <v>11468.97</v>
      </c>
      <c r="P3">
        <v>214.5</v>
      </c>
      <c r="Q3">
        <v>1206.77</v>
      </c>
      <c r="R3">
        <v>308.98</v>
      </c>
      <c r="S3">
        <v>133.29</v>
      </c>
      <c r="T3">
        <v>70807.149999999994</v>
      </c>
      <c r="U3">
        <v>0.43</v>
      </c>
      <c r="V3">
        <v>0.67</v>
      </c>
      <c r="W3">
        <v>0.39</v>
      </c>
      <c r="X3">
        <v>4.12</v>
      </c>
      <c r="Y3">
        <v>2</v>
      </c>
      <c r="Z3">
        <v>10</v>
      </c>
      <c r="AA3">
        <v>144.70406944498021</v>
      </c>
      <c r="AB3">
        <v>197.99049170752519</v>
      </c>
      <c r="AC3">
        <v>179.0945570604155</v>
      </c>
      <c r="AD3">
        <v>144704.06944498021</v>
      </c>
      <c r="AE3">
        <v>197990.49170752519</v>
      </c>
      <c r="AF3">
        <v>5.2783599123165993E-6</v>
      </c>
      <c r="AG3">
        <v>7</v>
      </c>
      <c r="AH3">
        <v>179094.55706041551</v>
      </c>
    </row>
    <row r="4" spans="1:34" x14ac:dyDescent="0.25">
      <c r="A4">
        <v>2</v>
      </c>
      <c r="B4">
        <v>40</v>
      </c>
      <c r="C4" t="s">
        <v>34</v>
      </c>
      <c r="D4">
        <v>3.5257999999999998</v>
      </c>
      <c r="E4">
        <v>28.36</v>
      </c>
      <c r="F4">
        <v>25.57</v>
      </c>
      <c r="G4">
        <v>34.1</v>
      </c>
      <c r="H4">
        <v>0.56999999999999995</v>
      </c>
      <c r="I4">
        <v>45</v>
      </c>
      <c r="J4">
        <v>92.32</v>
      </c>
      <c r="K4">
        <v>37.549999999999997</v>
      </c>
      <c r="L4">
        <v>3</v>
      </c>
      <c r="M4">
        <v>43</v>
      </c>
      <c r="N4">
        <v>11.77</v>
      </c>
      <c r="O4">
        <v>11620.34</v>
      </c>
      <c r="P4">
        <v>181.46</v>
      </c>
      <c r="Q4">
        <v>1206.78</v>
      </c>
      <c r="R4">
        <v>226.21</v>
      </c>
      <c r="S4">
        <v>133.29</v>
      </c>
      <c r="T4">
        <v>29594.32</v>
      </c>
      <c r="U4">
        <v>0.59</v>
      </c>
      <c r="V4">
        <v>0.73</v>
      </c>
      <c r="W4">
        <v>0.34</v>
      </c>
      <c r="X4">
        <v>1.73</v>
      </c>
      <c r="Y4">
        <v>2</v>
      </c>
      <c r="Z4">
        <v>10</v>
      </c>
      <c r="AA4">
        <v>117.8956695190593</v>
      </c>
      <c r="AB4">
        <v>161.3100562257649</v>
      </c>
      <c r="AC4">
        <v>145.91485085970811</v>
      </c>
      <c r="AD4">
        <v>117895.6695190593</v>
      </c>
      <c r="AE4">
        <v>161310.05622576491</v>
      </c>
      <c r="AF4">
        <v>5.8427858152850258E-6</v>
      </c>
      <c r="AG4">
        <v>6</v>
      </c>
      <c r="AH4">
        <v>145914.85085970821</v>
      </c>
    </row>
    <row r="5" spans="1:34" x14ac:dyDescent="0.25">
      <c r="A5">
        <v>3</v>
      </c>
      <c r="B5">
        <v>40</v>
      </c>
      <c r="C5" t="s">
        <v>34</v>
      </c>
      <c r="D5">
        <v>3.6006</v>
      </c>
      <c r="E5">
        <v>27.77</v>
      </c>
      <c r="F5">
        <v>25.23</v>
      </c>
      <c r="G5">
        <v>47.3</v>
      </c>
      <c r="H5">
        <v>0.75</v>
      </c>
      <c r="I5">
        <v>32</v>
      </c>
      <c r="J5">
        <v>93.55</v>
      </c>
      <c r="K5">
        <v>37.549999999999997</v>
      </c>
      <c r="L5">
        <v>4</v>
      </c>
      <c r="M5">
        <v>10</v>
      </c>
      <c r="N5">
        <v>12</v>
      </c>
      <c r="O5">
        <v>11772.07</v>
      </c>
      <c r="P5">
        <v>166.31</v>
      </c>
      <c r="Q5">
        <v>1206.8399999999999</v>
      </c>
      <c r="R5">
        <v>213.77</v>
      </c>
      <c r="S5">
        <v>133.29</v>
      </c>
      <c r="T5">
        <v>23437.85</v>
      </c>
      <c r="U5">
        <v>0.62</v>
      </c>
      <c r="V5">
        <v>0.74</v>
      </c>
      <c r="W5">
        <v>0.35</v>
      </c>
      <c r="X5">
        <v>1.38</v>
      </c>
      <c r="Y5">
        <v>2</v>
      </c>
      <c r="Z5">
        <v>10</v>
      </c>
      <c r="AA5">
        <v>112.49132390436409</v>
      </c>
      <c r="AB5">
        <v>153.91559213284111</v>
      </c>
      <c r="AC5">
        <v>139.22610404161509</v>
      </c>
      <c r="AD5">
        <v>112491.32390436409</v>
      </c>
      <c r="AE5">
        <v>153915.59213284109</v>
      </c>
      <c r="AF5">
        <v>5.966740769900523E-6</v>
      </c>
      <c r="AG5">
        <v>6</v>
      </c>
      <c r="AH5">
        <v>139226.10404161521</v>
      </c>
    </row>
    <row r="6" spans="1:34" x14ac:dyDescent="0.25">
      <c r="A6">
        <v>4</v>
      </c>
      <c r="B6">
        <v>40</v>
      </c>
      <c r="C6" t="s">
        <v>34</v>
      </c>
      <c r="D6">
        <v>3.5847000000000002</v>
      </c>
      <c r="E6">
        <v>27.9</v>
      </c>
      <c r="F6">
        <v>25.35</v>
      </c>
      <c r="G6">
        <v>47.54</v>
      </c>
      <c r="H6">
        <v>0.93</v>
      </c>
      <c r="I6">
        <v>32</v>
      </c>
      <c r="J6">
        <v>94.79</v>
      </c>
      <c r="K6">
        <v>37.549999999999997</v>
      </c>
      <c r="L6">
        <v>5</v>
      </c>
      <c r="M6">
        <v>0</v>
      </c>
      <c r="N6">
        <v>12.23</v>
      </c>
      <c r="O6">
        <v>11924.18</v>
      </c>
      <c r="P6">
        <v>168.54</v>
      </c>
      <c r="Q6">
        <v>1206.8599999999999</v>
      </c>
      <c r="R6">
        <v>217.99</v>
      </c>
      <c r="S6">
        <v>133.29</v>
      </c>
      <c r="T6">
        <v>25546.38</v>
      </c>
      <c r="U6">
        <v>0.61</v>
      </c>
      <c r="V6">
        <v>0.74</v>
      </c>
      <c r="W6">
        <v>0.36</v>
      </c>
      <c r="X6">
        <v>1.51</v>
      </c>
      <c r="Y6">
        <v>2</v>
      </c>
      <c r="Z6">
        <v>10</v>
      </c>
      <c r="AA6">
        <v>113.42465963017059</v>
      </c>
      <c r="AB6">
        <v>155.1926232487551</v>
      </c>
      <c r="AC6">
        <v>140.3812571001512</v>
      </c>
      <c r="AD6">
        <v>113424.6596301706</v>
      </c>
      <c r="AE6">
        <v>155192.62324875509</v>
      </c>
      <c r="AF6">
        <v>5.9403920562857321E-6</v>
      </c>
      <c r="AG6">
        <v>6</v>
      </c>
      <c r="AH6">
        <v>140381.25710015121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2.8399000000000001</v>
      </c>
      <c r="E2">
        <v>35.21</v>
      </c>
      <c r="F2">
        <v>30.97</v>
      </c>
      <c r="G2">
        <v>12.07</v>
      </c>
      <c r="H2">
        <v>0.24</v>
      </c>
      <c r="I2">
        <v>154</v>
      </c>
      <c r="J2">
        <v>71.52</v>
      </c>
      <c r="K2">
        <v>32.270000000000003</v>
      </c>
      <c r="L2">
        <v>1</v>
      </c>
      <c r="M2">
        <v>152</v>
      </c>
      <c r="N2">
        <v>8.25</v>
      </c>
      <c r="O2">
        <v>9054.6</v>
      </c>
      <c r="P2">
        <v>210.66</v>
      </c>
      <c r="Q2">
        <v>1207.02</v>
      </c>
      <c r="R2">
        <v>409.46</v>
      </c>
      <c r="S2">
        <v>133.29</v>
      </c>
      <c r="T2">
        <v>120674.57</v>
      </c>
      <c r="U2">
        <v>0.33</v>
      </c>
      <c r="V2">
        <v>0.6</v>
      </c>
      <c r="W2">
        <v>0.52</v>
      </c>
      <c r="X2">
        <v>7.12</v>
      </c>
      <c r="Y2">
        <v>2</v>
      </c>
      <c r="Z2">
        <v>10</v>
      </c>
      <c r="AA2">
        <v>160.16073215150789</v>
      </c>
      <c r="AB2">
        <v>219.13897952241831</v>
      </c>
      <c r="AC2">
        <v>198.22466288035099</v>
      </c>
      <c r="AD2">
        <v>160160.73215150789</v>
      </c>
      <c r="AE2">
        <v>219138.97952241829</v>
      </c>
      <c r="AF2">
        <v>4.8682907367173928E-6</v>
      </c>
      <c r="AG2">
        <v>8</v>
      </c>
      <c r="AH2">
        <v>198224.66288035101</v>
      </c>
    </row>
    <row r="3" spans="1:34" x14ac:dyDescent="0.25">
      <c r="A3">
        <v>1</v>
      </c>
      <c r="B3">
        <v>30</v>
      </c>
      <c r="C3" t="s">
        <v>34</v>
      </c>
      <c r="D3">
        <v>3.4062000000000001</v>
      </c>
      <c r="E3">
        <v>29.36</v>
      </c>
      <c r="F3">
        <v>26.58</v>
      </c>
      <c r="G3">
        <v>26.58</v>
      </c>
      <c r="H3">
        <v>0.48</v>
      </c>
      <c r="I3">
        <v>60</v>
      </c>
      <c r="J3">
        <v>72.7</v>
      </c>
      <c r="K3">
        <v>32.270000000000003</v>
      </c>
      <c r="L3">
        <v>2</v>
      </c>
      <c r="M3">
        <v>58</v>
      </c>
      <c r="N3">
        <v>8.43</v>
      </c>
      <c r="O3">
        <v>9200.25</v>
      </c>
      <c r="P3">
        <v>163.49</v>
      </c>
      <c r="Q3">
        <v>1206.8599999999999</v>
      </c>
      <c r="R3">
        <v>260.79000000000002</v>
      </c>
      <c r="S3">
        <v>133.29</v>
      </c>
      <c r="T3">
        <v>46806.2</v>
      </c>
      <c r="U3">
        <v>0.51</v>
      </c>
      <c r="V3">
        <v>0.7</v>
      </c>
      <c r="W3">
        <v>0.37</v>
      </c>
      <c r="X3">
        <v>2.73</v>
      </c>
      <c r="Y3">
        <v>2</v>
      </c>
      <c r="Z3">
        <v>10</v>
      </c>
      <c r="AA3">
        <v>120.4856578744493</v>
      </c>
      <c r="AB3">
        <v>164.85379255582961</v>
      </c>
      <c r="AC3">
        <v>149.1203779680979</v>
      </c>
      <c r="AD3">
        <v>120485.6578744493</v>
      </c>
      <c r="AE3">
        <v>164853.79255582971</v>
      </c>
      <c r="AF3">
        <v>5.8390689486977647E-6</v>
      </c>
      <c r="AG3">
        <v>7</v>
      </c>
      <c r="AH3">
        <v>149120.37796809789</v>
      </c>
    </row>
    <row r="4" spans="1:34" x14ac:dyDescent="0.25">
      <c r="A4">
        <v>2</v>
      </c>
      <c r="B4">
        <v>30</v>
      </c>
      <c r="C4" t="s">
        <v>34</v>
      </c>
      <c r="D4">
        <v>3.5247999999999999</v>
      </c>
      <c r="E4">
        <v>28.37</v>
      </c>
      <c r="F4">
        <v>25.87</v>
      </c>
      <c r="G4">
        <v>36.96</v>
      </c>
      <c r="H4">
        <v>0.71</v>
      </c>
      <c r="I4">
        <v>42</v>
      </c>
      <c r="J4">
        <v>73.88</v>
      </c>
      <c r="K4">
        <v>32.270000000000003</v>
      </c>
      <c r="L4">
        <v>3</v>
      </c>
      <c r="M4">
        <v>1</v>
      </c>
      <c r="N4">
        <v>8.61</v>
      </c>
      <c r="O4">
        <v>9346.23</v>
      </c>
      <c r="P4">
        <v>148.66999999999999</v>
      </c>
      <c r="Q4">
        <v>1207.2</v>
      </c>
      <c r="R4">
        <v>234.91</v>
      </c>
      <c r="S4">
        <v>133.29</v>
      </c>
      <c r="T4">
        <v>33958.74</v>
      </c>
      <c r="U4">
        <v>0.56999999999999995</v>
      </c>
      <c r="V4">
        <v>0.72</v>
      </c>
      <c r="W4">
        <v>0.4</v>
      </c>
      <c r="X4">
        <v>2.0299999999999998</v>
      </c>
      <c r="Y4">
        <v>2</v>
      </c>
      <c r="Z4">
        <v>10</v>
      </c>
      <c r="AA4">
        <v>106.3000869945149</v>
      </c>
      <c r="AB4">
        <v>145.4444686546943</v>
      </c>
      <c r="AC4">
        <v>131.56345269892361</v>
      </c>
      <c r="AD4">
        <v>106300.0869945149</v>
      </c>
      <c r="AE4">
        <v>145444.4686546943</v>
      </c>
      <c r="AF4">
        <v>6.0423786713551408E-6</v>
      </c>
      <c r="AG4">
        <v>6</v>
      </c>
      <c r="AH4">
        <v>131563.45269892359</v>
      </c>
    </row>
    <row r="5" spans="1:34" x14ac:dyDescent="0.25">
      <c r="A5">
        <v>3</v>
      </c>
      <c r="B5">
        <v>30</v>
      </c>
      <c r="C5" t="s">
        <v>34</v>
      </c>
      <c r="D5">
        <v>3.5249000000000001</v>
      </c>
      <c r="E5">
        <v>28.37</v>
      </c>
      <c r="F5">
        <v>25.87</v>
      </c>
      <c r="G5">
        <v>36.96</v>
      </c>
      <c r="H5">
        <v>0.93</v>
      </c>
      <c r="I5">
        <v>42</v>
      </c>
      <c r="J5">
        <v>75.069999999999993</v>
      </c>
      <c r="K5">
        <v>32.270000000000003</v>
      </c>
      <c r="L5">
        <v>4</v>
      </c>
      <c r="M5">
        <v>0</v>
      </c>
      <c r="N5">
        <v>8.8000000000000007</v>
      </c>
      <c r="O5">
        <v>9492.5499999999993</v>
      </c>
      <c r="P5">
        <v>150.88</v>
      </c>
      <c r="Q5">
        <v>1207.21</v>
      </c>
      <c r="R5">
        <v>234.92</v>
      </c>
      <c r="S5">
        <v>133.29</v>
      </c>
      <c r="T5">
        <v>33960.620000000003</v>
      </c>
      <c r="U5">
        <v>0.56999999999999995</v>
      </c>
      <c r="V5">
        <v>0.72</v>
      </c>
      <c r="W5">
        <v>0.4</v>
      </c>
      <c r="X5">
        <v>2.0299999999999998</v>
      </c>
      <c r="Y5">
        <v>2</v>
      </c>
      <c r="Z5">
        <v>10</v>
      </c>
      <c r="AA5">
        <v>106.8443420983816</v>
      </c>
      <c r="AB5">
        <v>146.189142498645</v>
      </c>
      <c r="AC5">
        <v>132.23705591636411</v>
      </c>
      <c r="AD5">
        <v>106844.3420983816</v>
      </c>
      <c r="AE5">
        <v>146189.142498645</v>
      </c>
      <c r="AF5">
        <v>6.0425500960791364E-6</v>
      </c>
      <c r="AG5">
        <v>6</v>
      </c>
      <c r="AH5">
        <v>132237.0559163641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3.2669999999999999</v>
      </c>
      <c r="E2">
        <v>30.61</v>
      </c>
      <c r="F2">
        <v>27.97</v>
      </c>
      <c r="G2">
        <v>19.739999999999998</v>
      </c>
      <c r="H2">
        <v>0.43</v>
      </c>
      <c r="I2">
        <v>85</v>
      </c>
      <c r="J2">
        <v>39.78</v>
      </c>
      <c r="K2">
        <v>19.54</v>
      </c>
      <c r="L2">
        <v>1</v>
      </c>
      <c r="M2">
        <v>29</v>
      </c>
      <c r="N2">
        <v>4.24</v>
      </c>
      <c r="O2">
        <v>5140</v>
      </c>
      <c r="P2">
        <v>108.92</v>
      </c>
      <c r="Q2">
        <v>1207.55</v>
      </c>
      <c r="R2">
        <v>304.72000000000003</v>
      </c>
      <c r="S2">
        <v>133.29</v>
      </c>
      <c r="T2">
        <v>68649.45</v>
      </c>
      <c r="U2">
        <v>0.44</v>
      </c>
      <c r="V2">
        <v>0.67</v>
      </c>
      <c r="W2">
        <v>0.5</v>
      </c>
      <c r="X2">
        <v>4.12</v>
      </c>
      <c r="Y2">
        <v>2</v>
      </c>
      <c r="Z2">
        <v>10</v>
      </c>
      <c r="AA2">
        <v>101.1734524705732</v>
      </c>
      <c r="AB2">
        <v>138.429981127888</v>
      </c>
      <c r="AC2">
        <v>125.2184180167783</v>
      </c>
      <c r="AD2">
        <v>101173.4524705732</v>
      </c>
      <c r="AE2">
        <v>138429.98112788799</v>
      </c>
      <c r="AF2">
        <v>6.0109866969053399E-6</v>
      </c>
      <c r="AG2">
        <v>7</v>
      </c>
      <c r="AH2">
        <v>125218.41801677831</v>
      </c>
    </row>
    <row r="3" spans="1:34" x14ac:dyDescent="0.25">
      <c r="A3">
        <v>1</v>
      </c>
      <c r="B3">
        <v>15</v>
      </c>
      <c r="C3" t="s">
        <v>34</v>
      </c>
      <c r="D3">
        <v>3.2946</v>
      </c>
      <c r="E3">
        <v>30.35</v>
      </c>
      <c r="F3">
        <v>27.74</v>
      </c>
      <c r="G3">
        <v>20.3</v>
      </c>
      <c r="H3">
        <v>0.84</v>
      </c>
      <c r="I3">
        <v>82</v>
      </c>
      <c r="J3">
        <v>40.89</v>
      </c>
      <c r="K3">
        <v>19.54</v>
      </c>
      <c r="L3">
        <v>2</v>
      </c>
      <c r="M3">
        <v>0</v>
      </c>
      <c r="N3">
        <v>4.3499999999999996</v>
      </c>
      <c r="O3">
        <v>5277.26</v>
      </c>
      <c r="P3">
        <v>110.04</v>
      </c>
      <c r="Q3">
        <v>1207.1199999999999</v>
      </c>
      <c r="R3">
        <v>296.06</v>
      </c>
      <c r="S3">
        <v>133.29</v>
      </c>
      <c r="T3">
        <v>64333.77</v>
      </c>
      <c r="U3">
        <v>0.45</v>
      </c>
      <c r="V3">
        <v>0.67</v>
      </c>
      <c r="W3">
        <v>0.53</v>
      </c>
      <c r="X3">
        <v>3.9</v>
      </c>
      <c r="Y3">
        <v>2</v>
      </c>
      <c r="Z3">
        <v>10</v>
      </c>
      <c r="AA3">
        <v>100.91144290596969</v>
      </c>
      <c r="AB3">
        <v>138.0714880825515</v>
      </c>
      <c r="AC3">
        <v>124.89413904454049</v>
      </c>
      <c r="AD3">
        <v>100911.4429059697</v>
      </c>
      <c r="AE3">
        <v>138071.48808255151</v>
      </c>
      <c r="AF3">
        <v>6.0617682190463218E-6</v>
      </c>
      <c r="AG3">
        <v>7</v>
      </c>
      <c r="AH3">
        <v>124894.1390445405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1.9393</v>
      </c>
      <c r="E2">
        <v>51.57</v>
      </c>
      <c r="F2">
        <v>39.83</v>
      </c>
      <c r="G2">
        <v>7.26</v>
      </c>
      <c r="H2">
        <v>0.12</v>
      </c>
      <c r="I2">
        <v>329</v>
      </c>
      <c r="J2">
        <v>141.81</v>
      </c>
      <c r="K2">
        <v>47.83</v>
      </c>
      <c r="L2">
        <v>1</v>
      </c>
      <c r="M2">
        <v>327</v>
      </c>
      <c r="N2">
        <v>22.98</v>
      </c>
      <c r="O2">
        <v>17723.39</v>
      </c>
      <c r="P2">
        <v>447.77</v>
      </c>
      <c r="Q2">
        <v>1207.24</v>
      </c>
      <c r="R2">
        <v>711.35</v>
      </c>
      <c r="S2">
        <v>133.29</v>
      </c>
      <c r="T2">
        <v>270740.11</v>
      </c>
      <c r="U2">
        <v>0.19</v>
      </c>
      <c r="V2">
        <v>0.47</v>
      </c>
      <c r="W2">
        <v>0.8</v>
      </c>
      <c r="X2">
        <v>15.98</v>
      </c>
      <c r="Y2">
        <v>2</v>
      </c>
      <c r="Z2">
        <v>10</v>
      </c>
      <c r="AA2">
        <v>379.75058185143689</v>
      </c>
      <c r="AB2">
        <v>519.59149950241169</v>
      </c>
      <c r="AC2">
        <v>470.00241604115052</v>
      </c>
      <c r="AD2">
        <v>379750.58185143687</v>
      </c>
      <c r="AE2">
        <v>519591.49950241169</v>
      </c>
      <c r="AF2">
        <v>2.983995768532744E-6</v>
      </c>
      <c r="AG2">
        <v>11</v>
      </c>
      <c r="AH2">
        <v>470002.41604115051</v>
      </c>
    </row>
    <row r="3" spans="1:34" x14ac:dyDescent="0.25">
      <c r="A3">
        <v>1</v>
      </c>
      <c r="B3">
        <v>70</v>
      </c>
      <c r="C3" t="s">
        <v>34</v>
      </c>
      <c r="D3">
        <v>2.8923000000000001</v>
      </c>
      <c r="E3">
        <v>34.57</v>
      </c>
      <c r="F3">
        <v>29</v>
      </c>
      <c r="G3">
        <v>15</v>
      </c>
      <c r="H3">
        <v>0.25</v>
      </c>
      <c r="I3">
        <v>116</v>
      </c>
      <c r="J3">
        <v>143.16999999999999</v>
      </c>
      <c r="K3">
        <v>47.83</v>
      </c>
      <c r="L3">
        <v>2</v>
      </c>
      <c r="M3">
        <v>114</v>
      </c>
      <c r="N3">
        <v>23.34</v>
      </c>
      <c r="O3">
        <v>17891.86</v>
      </c>
      <c r="P3">
        <v>317.73</v>
      </c>
      <c r="Q3">
        <v>1207.07</v>
      </c>
      <c r="R3">
        <v>342.11</v>
      </c>
      <c r="S3">
        <v>133.29</v>
      </c>
      <c r="T3">
        <v>87187.91</v>
      </c>
      <c r="U3">
        <v>0.39</v>
      </c>
      <c r="V3">
        <v>0.65</v>
      </c>
      <c r="W3">
        <v>0.46</v>
      </c>
      <c r="X3">
        <v>5.14</v>
      </c>
      <c r="Y3">
        <v>2</v>
      </c>
      <c r="Z3">
        <v>10</v>
      </c>
      <c r="AA3">
        <v>205.688498932161</v>
      </c>
      <c r="AB3">
        <v>281.43207857499118</v>
      </c>
      <c r="AC3">
        <v>254.5725959882798</v>
      </c>
      <c r="AD3">
        <v>205688.49893216099</v>
      </c>
      <c r="AE3">
        <v>281432.0785749912</v>
      </c>
      <c r="AF3">
        <v>4.4503743419415548E-6</v>
      </c>
      <c r="AG3">
        <v>8</v>
      </c>
      <c r="AH3">
        <v>254572.59598827979</v>
      </c>
    </row>
    <row r="4" spans="1:34" x14ac:dyDescent="0.25">
      <c r="A4">
        <v>2</v>
      </c>
      <c r="B4">
        <v>70</v>
      </c>
      <c r="C4" t="s">
        <v>34</v>
      </c>
      <c r="D4">
        <v>3.1728000000000001</v>
      </c>
      <c r="E4">
        <v>31.52</v>
      </c>
      <c r="F4">
        <v>27.24</v>
      </c>
      <c r="G4">
        <v>23.02</v>
      </c>
      <c r="H4">
        <v>0.37</v>
      </c>
      <c r="I4">
        <v>71</v>
      </c>
      <c r="J4">
        <v>144.54</v>
      </c>
      <c r="K4">
        <v>47.83</v>
      </c>
      <c r="L4">
        <v>3</v>
      </c>
      <c r="M4">
        <v>69</v>
      </c>
      <c r="N4">
        <v>23.71</v>
      </c>
      <c r="O4">
        <v>18060.849999999999</v>
      </c>
      <c r="P4">
        <v>291.39</v>
      </c>
      <c r="Q4">
        <v>1206.71</v>
      </c>
      <c r="R4">
        <v>283.39</v>
      </c>
      <c r="S4">
        <v>133.29</v>
      </c>
      <c r="T4">
        <v>58053.98</v>
      </c>
      <c r="U4">
        <v>0.47</v>
      </c>
      <c r="V4">
        <v>0.69</v>
      </c>
      <c r="W4">
        <v>0.39</v>
      </c>
      <c r="X4">
        <v>3.39</v>
      </c>
      <c r="Y4">
        <v>2</v>
      </c>
      <c r="Z4">
        <v>10</v>
      </c>
      <c r="AA4">
        <v>175.65412497039819</v>
      </c>
      <c r="AB4">
        <v>240.33772309746411</v>
      </c>
      <c r="AC4">
        <v>217.4002281212247</v>
      </c>
      <c r="AD4">
        <v>175654.1249703982</v>
      </c>
      <c r="AE4">
        <v>240337.7230974641</v>
      </c>
      <c r="AF4">
        <v>4.8819789482806638E-6</v>
      </c>
      <c r="AG4">
        <v>7</v>
      </c>
      <c r="AH4">
        <v>217400.2281212247</v>
      </c>
    </row>
    <row r="5" spans="1:34" x14ac:dyDescent="0.25">
      <c r="A5">
        <v>3</v>
      </c>
      <c r="B5">
        <v>70</v>
      </c>
      <c r="C5" t="s">
        <v>34</v>
      </c>
      <c r="D5">
        <v>3.3675000000000002</v>
      </c>
      <c r="E5">
        <v>29.7</v>
      </c>
      <c r="F5">
        <v>26.02</v>
      </c>
      <c r="G5">
        <v>31.23</v>
      </c>
      <c r="H5">
        <v>0.49</v>
      </c>
      <c r="I5">
        <v>50</v>
      </c>
      <c r="J5">
        <v>145.91999999999999</v>
      </c>
      <c r="K5">
        <v>47.83</v>
      </c>
      <c r="L5">
        <v>4</v>
      </c>
      <c r="M5">
        <v>48</v>
      </c>
      <c r="N5">
        <v>24.09</v>
      </c>
      <c r="O5">
        <v>18230.349999999999</v>
      </c>
      <c r="P5">
        <v>270.31</v>
      </c>
      <c r="Q5">
        <v>1206.67</v>
      </c>
      <c r="R5">
        <v>241.64</v>
      </c>
      <c r="S5">
        <v>133.29</v>
      </c>
      <c r="T5">
        <v>37279.79</v>
      </c>
      <c r="U5">
        <v>0.55000000000000004</v>
      </c>
      <c r="V5">
        <v>0.72</v>
      </c>
      <c r="W5">
        <v>0.36</v>
      </c>
      <c r="X5">
        <v>2.1800000000000002</v>
      </c>
      <c r="Y5">
        <v>2</v>
      </c>
      <c r="Z5">
        <v>10</v>
      </c>
      <c r="AA5">
        <v>162.0247185458808</v>
      </c>
      <c r="AB5">
        <v>221.689367940474</v>
      </c>
      <c r="AC5">
        <v>200.53164580728091</v>
      </c>
      <c r="AD5">
        <v>162024.71854588081</v>
      </c>
      <c r="AE5">
        <v>221689.36794047401</v>
      </c>
      <c r="AF5">
        <v>5.1815633220925174E-6</v>
      </c>
      <c r="AG5">
        <v>7</v>
      </c>
      <c r="AH5">
        <v>200531.6458072809</v>
      </c>
    </row>
    <row r="6" spans="1:34" x14ac:dyDescent="0.25">
      <c r="A6">
        <v>4</v>
      </c>
      <c r="B6">
        <v>70</v>
      </c>
      <c r="C6" t="s">
        <v>34</v>
      </c>
      <c r="D6">
        <v>3.4455</v>
      </c>
      <c r="E6">
        <v>29.02</v>
      </c>
      <c r="F6">
        <v>25.67</v>
      </c>
      <c r="G6">
        <v>39.49</v>
      </c>
      <c r="H6">
        <v>0.6</v>
      </c>
      <c r="I6">
        <v>39</v>
      </c>
      <c r="J6">
        <v>147.30000000000001</v>
      </c>
      <c r="K6">
        <v>47.83</v>
      </c>
      <c r="L6">
        <v>5</v>
      </c>
      <c r="M6">
        <v>37</v>
      </c>
      <c r="N6">
        <v>24.47</v>
      </c>
      <c r="O6">
        <v>18400.38</v>
      </c>
      <c r="P6">
        <v>258.94</v>
      </c>
      <c r="Q6">
        <v>1206.77</v>
      </c>
      <c r="R6">
        <v>230</v>
      </c>
      <c r="S6">
        <v>133.29</v>
      </c>
      <c r="T6">
        <v>31517.96</v>
      </c>
      <c r="U6">
        <v>0.57999999999999996</v>
      </c>
      <c r="V6">
        <v>0.73</v>
      </c>
      <c r="W6">
        <v>0.34</v>
      </c>
      <c r="X6">
        <v>1.82</v>
      </c>
      <c r="Y6">
        <v>2</v>
      </c>
      <c r="Z6">
        <v>10</v>
      </c>
      <c r="AA6">
        <v>156.42427423481399</v>
      </c>
      <c r="AB6">
        <v>214.0265929599108</v>
      </c>
      <c r="AC6">
        <v>193.60019531608799</v>
      </c>
      <c r="AD6">
        <v>156424.27423481399</v>
      </c>
      <c r="AE6">
        <v>214026.59295991081</v>
      </c>
      <c r="AF6">
        <v>5.3015817152991136E-6</v>
      </c>
      <c r="AG6">
        <v>7</v>
      </c>
      <c r="AH6">
        <v>193600.19531608801</v>
      </c>
    </row>
    <row r="7" spans="1:34" x14ac:dyDescent="0.25">
      <c r="A7">
        <v>5</v>
      </c>
      <c r="B7">
        <v>70</v>
      </c>
      <c r="C7" t="s">
        <v>34</v>
      </c>
      <c r="D7">
        <v>3.5482999999999998</v>
      </c>
      <c r="E7">
        <v>28.18</v>
      </c>
      <c r="F7">
        <v>25.06</v>
      </c>
      <c r="G7">
        <v>48.5</v>
      </c>
      <c r="H7">
        <v>0.71</v>
      </c>
      <c r="I7">
        <v>31</v>
      </c>
      <c r="J7">
        <v>148.68</v>
      </c>
      <c r="K7">
        <v>47.83</v>
      </c>
      <c r="L7">
        <v>6</v>
      </c>
      <c r="M7">
        <v>29</v>
      </c>
      <c r="N7">
        <v>24.85</v>
      </c>
      <c r="O7">
        <v>18570.939999999999</v>
      </c>
      <c r="P7">
        <v>244.42</v>
      </c>
      <c r="Q7">
        <v>1206.67</v>
      </c>
      <c r="R7">
        <v>208.91</v>
      </c>
      <c r="S7">
        <v>133.29</v>
      </c>
      <c r="T7">
        <v>21014.57</v>
      </c>
      <c r="U7">
        <v>0.64</v>
      </c>
      <c r="V7">
        <v>0.75</v>
      </c>
      <c r="W7">
        <v>0.32</v>
      </c>
      <c r="X7">
        <v>1.21</v>
      </c>
      <c r="Y7">
        <v>2</v>
      </c>
      <c r="Z7">
        <v>10</v>
      </c>
      <c r="AA7">
        <v>140.9774964504673</v>
      </c>
      <c r="AB7">
        <v>192.8916301316377</v>
      </c>
      <c r="AC7">
        <v>174.4823236770319</v>
      </c>
      <c r="AD7">
        <v>140977.4964504673</v>
      </c>
      <c r="AE7">
        <v>192891.63013163771</v>
      </c>
      <c r="AF7">
        <v>5.4597598027560136E-6</v>
      </c>
      <c r="AG7">
        <v>6</v>
      </c>
      <c r="AH7">
        <v>174482.32367703191</v>
      </c>
    </row>
    <row r="8" spans="1:34" x14ac:dyDescent="0.25">
      <c r="A8">
        <v>6</v>
      </c>
      <c r="B8">
        <v>70</v>
      </c>
      <c r="C8" t="s">
        <v>34</v>
      </c>
      <c r="D8">
        <v>3.5868000000000002</v>
      </c>
      <c r="E8">
        <v>27.88</v>
      </c>
      <c r="F8">
        <v>24.93</v>
      </c>
      <c r="G8">
        <v>59.83</v>
      </c>
      <c r="H8">
        <v>0.83</v>
      </c>
      <c r="I8">
        <v>25</v>
      </c>
      <c r="J8">
        <v>150.07</v>
      </c>
      <c r="K8">
        <v>47.83</v>
      </c>
      <c r="L8">
        <v>7</v>
      </c>
      <c r="M8">
        <v>23</v>
      </c>
      <c r="N8">
        <v>25.24</v>
      </c>
      <c r="O8">
        <v>18742.03</v>
      </c>
      <c r="P8">
        <v>234.37</v>
      </c>
      <c r="Q8">
        <v>1206.8</v>
      </c>
      <c r="R8">
        <v>204.65</v>
      </c>
      <c r="S8">
        <v>133.29</v>
      </c>
      <c r="T8">
        <v>18912.990000000002</v>
      </c>
      <c r="U8">
        <v>0.65</v>
      </c>
      <c r="V8">
        <v>0.75</v>
      </c>
      <c r="W8">
        <v>0.32</v>
      </c>
      <c r="X8">
        <v>1.08</v>
      </c>
      <c r="Y8">
        <v>2</v>
      </c>
      <c r="Z8">
        <v>10</v>
      </c>
      <c r="AA8">
        <v>137.4300553471848</v>
      </c>
      <c r="AB8">
        <v>188.037864712073</v>
      </c>
      <c r="AC8">
        <v>170.0917948168063</v>
      </c>
      <c r="AD8">
        <v>137430.0553471848</v>
      </c>
      <c r="AE8">
        <v>188037.864712073</v>
      </c>
      <c r="AF8">
        <v>5.5189996506849111E-6</v>
      </c>
      <c r="AG8">
        <v>6</v>
      </c>
      <c r="AH8">
        <v>170091.7948168063</v>
      </c>
    </row>
    <row r="9" spans="1:34" x14ac:dyDescent="0.25">
      <c r="A9">
        <v>7</v>
      </c>
      <c r="B9">
        <v>70</v>
      </c>
      <c r="C9" t="s">
        <v>34</v>
      </c>
      <c r="D9">
        <v>3.6074000000000002</v>
      </c>
      <c r="E9">
        <v>27.72</v>
      </c>
      <c r="F9">
        <v>24.86</v>
      </c>
      <c r="G9">
        <v>67.790000000000006</v>
      </c>
      <c r="H9">
        <v>0.94</v>
      </c>
      <c r="I9">
        <v>22</v>
      </c>
      <c r="J9">
        <v>151.46</v>
      </c>
      <c r="K9">
        <v>47.83</v>
      </c>
      <c r="L9">
        <v>8</v>
      </c>
      <c r="M9">
        <v>20</v>
      </c>
      <c r="N9">
        <v>25.63</v>
      </c>
      <c r="O9">
        <v>18913.66</v>
      </c>
      <c r="P9">
        <v>224.73</v>
      </c>
      <c r="Q9">
        <v>1206.6400000000001</v>
      </c>
      <c r="R9">
        <v>202.58</v>
      </c>
      <c r="S9">
        <v>133.29</v>
      </c>
      <c r="T9">
        <v>17893.05</v>
      </c>
      <c r="U9">
        <v>0.66</v>
      </c>
      <c r="V9">
        <v>0.75</v>
      </c>
      <c r="W9">
        <v>0.31</v>
      </c>
      <c r="X9">
        <v>1.01</v>
      </c>
      <c r="Y9">
        <v>2</v>
      </c>
      <c r="Z9">
        <v>10</v>
      </c>
      <c r="AA9">
        <v>134.53367641712671</v>
      </c>
      <c r="AB9">
        <v>184.07491128074929</v>
      </c>
      <c r="AC9">
        <v>166.50706009892679</v>
      </c>
      <c r="AD9">
        <v>134533.6764171267</v>
      </c>
      <c r="AE9">
        <v>184074.91128074919</v>
      </c>
      <c r="AF9">
        <v>5.5506968160702431E-6</v>
      </c>
      <c r="AG9">
        <v>6</v>
      </c>
      <c r="AH9">
        <v>166507.0600989268</v>
      </c>
    </row>
    <row r="10" spans="1:34" x14ac:dyDescent="0.25">
      <c r="A10">
        <v>8</v>
      </c>
      <c r="B10">
        <v>70</v>
      </c>
      <c r="C10" t="s">
        <v>34</v>
      </c>
      <c r="D10">
        <v>3.6534</v>
      </c>
      <c r="E10">
        <v>27.37</v>
      </c>
      <c r="F10">
        <v>24.59</v>
      </c>
      <c r="G10">
        <v>77.67</v>
      </c>
      <c r="H10">
        <v>1.04</v>
      </c>
      <c r="I10">
        <v>19</v>
      </c>
      <c r="J10">
        <v>152.85</v>
      </c>
      <c r="K10">
        <v>47.83</v>
      </c>
      <c r="L10">
        <v>9</v>
      </c>
      <c r="M10">
        <v>7</v>
      </c>
      <c r="N10">
        <v>26.03</v>
      </c>
      <c r="O10">
        <v>19085.830000000002</v>
      </c>
      <c r="P10">
        <v>215.43</v>
      </c>
      <c r="Q10">
        <v>1206.8499999999999</v>
      </c>
      <c r="R10">
        <v>192.77</v>
      </c>
      <c r="S10">
        <v>133.29</v>
      </c>
      <c r="T10">
        <v>13004.4</v>
      </c>
      <c r="U10">
        <v>0.69</v>
      </c>
      <c r="V10">
        <v>0.76</v>
      </c>
      <c r="W10">
        <v>0.32</v>
      </c>
      <c r="X10">
        <v>0.75</v>
      </c>
      <c r="Y10">
        <v>2</v>
      </c>
      <c r="Z10">
        <v>10</v>
      </c>
      <c r="AA10">
        <v>130.96895470107251</v>
      </c>
      <c r="AB10">
        <v>179.19750176442341</v>
      </c>
      <c r="AC10">
        <v>162.09514370135031</v>
      </c>
      <c r="AD10">
        <v>130968.95470107249</v>
      </c>
      <c r="AE10">
        <v>179197.50176442339</v>
      </c>
      <c r="AF10">
        <v>5.6214768941151598E-6</v>
      </c>
      <c r="AG10">
        <v>6</v>
      </c>
      <c r="AH10">
        <v>162095.14370135029</v>
      </c>
    </row>
    <row r="11" spans="1:34" x14ac:dyDescent="0.25">
      <c r="A11">
        <v>9</v>
      </c>
      <c r="B11">
        <v>70</v>
      </c>
      <c r="C11" t="s">
        <v>34</v>
      </c>
      <c r="D11">
        <v>3.6383999999999999</v>
      </c>
      <c r="E11">
        <v>27.48</v>
      </c>
      <c r="F11">
        <v>24.71</v>
      </c>
      <c r="G11">
        <v>78.02</v>
      </c>
      <c r="H11">
        <v>1.1499999999999999</v>
      </c>
      <c r="I11">
        <v>19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217.8</v>
      </c>
      <c r="Q11">
        <v>1206.7</v>
      </c>
      <c r="R11">
        <v>196.71</v>
      </c>
      <c r="S11">
        <v>133.29</v>
      </c>
      <c r="T11">
        <v>14971.64</v>
      </c>
      <c r="U11">
        <v>0.68</v>
      </c>
      <c r="V11">
        <v>0.76</v>
      </c>
      <c r="W11">
        <v>0.32</v>
      </c>
      <c r="X11">
        <v>0.86</v>
      </c>
      <c r="Y11">
        <v>2</v>
      </c>
      <c r="Z11">
        <v>10</v>
      </c>
      <c r="AA11">
        <v>131.99925710270199</v>
      </c>
      <c r="AB11">
        <v>180.60720696406611</v>
      </c>
      <c r="AC11">
        <v>163.3703086152733</v>
      </c>
      <c r="AD11">
        <v>131999.25710270199</v>
      </c>
      <c r="AE11">
        <v>180607.20696406611</v>
      </c>
      <c r="AF11">
        <v>5.5983964338831213E-6</v>
      </c>
      <c r="AG11">
        <v>6</v>
      </c>
      <c r="AH11">
        <v>163370.3086152733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1.5539000000000001</v>
      </c>
      <c r="E2">
        <v>64.349999999999994</v>
      </c>
      <c r="F2">
        <v>46.15</v>
      </c>
      <c r="G2">
        <v>6.24</v>
      </c>
      <c r="H2">
        <v>0.1</v>
      </c>
      <c r="I2">
        <v>444</v>
      </c>
      <c r="J2">
        <v>176.73</v>
      </c>
      <c r="K2">
        <v>52.44</v>
      </c>
      <c r="L2">
        <v>1</v>
      </c>
      <c r="M2">
        <v>442</v>
      </c>
      <c r="N2">
        <v>33.29</v>
      </c>
      <c r="O2">
        <v>22031.19</v>
      </c>
      <c r="P2">
        <v>601.33000000000004</v>
      </c>
      <c r="Q2">
        <v>1207.9000000000001</v>
      </c>
      <c r="R2">
        <v>927.18</v>
      </c>
      <c r="S2">
        <v>133.29</v>
      </c>
      <c r="T2">
        <v>378080.38</v>
      </c>
      <c r="U2">
        <v>0.14000000000000001</v>
      </c>
      <c r="V2">
        <v>0.41</v>
      </c>
      <c r="W2">
        <v>0.97</v>
      </c>
      <c r="X2">
        <v>22.28</v>
      </c>
      <c r="Y2">
        <v>2</v>
      </c>
      <c r="Z2">
        <v>10</v>
      </c>
      <c r="AA2">
        <v>595.1035690456913</v>
      </c>
      <c r="AB2">
        <v>814.24695728485926</v>
      </c>
      <c r="AC2">
        <v>736.53637048437372</v>
      </c>
      <c r="AD2">
        <v>595103.56904569129</v>
      </c>
      <c r="AE2">
        <v>814246.95728485927</v>
      </c>
      <c r="AF2">
        <v>2.304026157468697E-6</v>
      </c>
      <c r="AG2">
        <v>14</v>
      </c>
      <c r="AH2">
        <v>736536.37048437377</v>
      </c>
    </row>
    <row r="3" spans="1:34" x14ac:dyDescent="0.25">
      <c r="A3">
        <v>1</v>
      </c>
      <c r="B3">
        <v>90</v>
      </c>
      <c r="C3" t="s">
        <v>34</v>
      </c>
      <c r="D3">
        <v>2.6465999999999998</v>
      </c>
      <c r="E3">
        <v>37.78</v>
      </c>
      <c r="F3">
        <v>30.32</v>
      </c>
      <c r="G3">
        <v>12.81</v>
      </c>
      <c r="H3">
        <v>0.2</v>
      </c>
      <c r="I3">
        <v>142</v>
      </c>
      <c r="J3">
        <v>178.21</v>
      </c>
      <c r="K3">
        <v>52.44</v>
      </c>
      <c r="L3">
        <v>2</v>
      </c>
      <c r="M3">
        <v>140</v>
      </c>
      <c r="N3">
        <v>33.770000000000003</v>
      </c>
      <c r="O3">
        <v>22213.89</v>
      </c>
      <c r="P3">
        <v>388.11</v>
      </c>
      <c r="Q3">
        <v>1207.1300000000001</v>
      </c>
      <c r="R3">
        <v>387.24</v>
      </c>
      <c r="S3">
        <v>133.29</v>
      </c>
      <c r="T3">
        <v>109624.1</v>
      </c>
      <c r="U3">
        <v>0.34</v>
      </c>
      <c r="V3">
        <v>0.62</v>
      </c>
      <c r="W3">
        <v>0.5</v>
      </c>
      <c r="X3">
        <v>6.47</v>
      </c>
      <c r="Y3">
        <v>2</v>
      </c>
      <c r="Z3">
        <v>10</v>
      </c>
      <c r="AA3">
        <v>250.5574007081463</v>
      </c>
      <c r="AB3">
        <v>342.82368946110529</v>
      </c>
      <c r="AC3">
        <v>310.10507769510969</v>
      </c>
      <c r="AD3">
        <v>250557.40070814631</v>
      </c>
      <c r="AE3">
        <v>342823.68946110533</v>
      </c>
      <c r="AF3">
        <v>3.9242136742111152E-6</v>
      </c>
      <c r="AG3">
        <v>8</v>
      </c>
      <c r="AH3">
        <v>310105.07769510982</v>
      </c>
    </row>
    <row r="4" spans="1:34" x14ac:dyDescent="0.25">
      <c r="A4">
        <v>2</v>
      </c>
      <c r="B4">
        <v>90</v>
      </c>
      <c r="C4" t="s">
        <v>34</v>
      </c>
      <c r="D4">
        <v>2.9965999999999999</v>
      </c>
      <c r="E4">
        <v>33.369999999999997</v>
      </c>
      <c r="F4">
        <v>27.89</v>
      </c>
      <c r="G4">
        <v>19.46</v>
      </c>
      <c r="H4">
        <v>0.3</v>
      </c>
      <c r="I4">
        <v>86</v>
      </c>
      <c r="J4">
        <v>179.7</v>
      </c>
      <c r="K4">
        <v>52.44</v>
      </c>
      <c r="L4">
        <v>3</v>
      </c>
      <c r="M4">
        <v>84</v>
      </c>
      <c r="N4">
        <v>34.26</v>
      </c>
      <c r="O4">
        <v>22397.24</v>
      </c>
      <c r="P4">
        <v>351.49</v>
      </c>
      <c r="Q4">
        <v>1206.71</v>
      </c>
      <c r="R4">
        <v>306.98</v>
      </c>
      <c r="S4">
        <v>133.29</v>
      </c>
      <c r="T4">
        <v>69771.679999999993</v>
      </c>
      <c r="U4">
        <v>0.43</v>
      </c>
      <c r="V4">
        <v>0.67</v>
      </c>
      <c r="W4">
        <v>0.37</v>
      </c>
      <c r="X4">
        <v>4.05</v>
      </c>
      <c r="Y4">
        <v>2</v>
      </c>
      <c r="Z4">
        <v>10</v>
      </c>
      <c r="AA4">
        <v>206.54167793074541</v>
      </c>
      <c r="AB4">
        <v>282.59943572045472</v>
      </c>
      <c r="AC4">
        <v>255.6285422061766</v>
      </c>
      <c r="AD4">
        <v>206541.67793074541</v>
      </c>
      <c r="AE4">
        <v>282599.43572045473</v>
      </c>
      <c r="AF4">
        <v>4.4431718794457149E-6</v>
      </c>
      <c r="AG4">
        <v>7</v>
      </c>
      <c r="AH4">
        <v>255628.54220617659</v>
      </c>
    </row>
    <row r="5" spans="1:34" x14ac:dyDescent="0.25">
      <c r="A5">
        <v>3</v>
      </c>
      <c r="B5">
        <v>90</v>
      </c>
      <c r="C5" t="s">
        <v>34</v>
      </c>
      <c r="D5">
        <v>3.2010999999999998</v>
      </c>
      <c r="E5">
        <v>31.24</v>
      </c>
      <c r="F5">
        <v>26.65</v>
      </c>
      <c r="G5">
        <v>26.21</v>
      </c>
      <c r="H5">
        <v>0.39</v>
      </c>
      <c r="I5">
        <v>61</v>
      </c>
      <c r="J5">
        <v>181.19</v>
      </c>
      <c r="K5">
        <v>52.44</v>
      </c>
      <c r="L5">
        <v>4</v>
      </c>
      <c r="M5">
        <v>59</v>
      </c>
      <c r="N5">
        <v>34.75</v>
      </c>
      <c r="O5">
        <v>22581.25</v>
      </c>
      <c r="P5">
        <v>330.43</v>
      </c>
      <c r="Q5">
        <v>1206.69</v>
      </c>
      <c r="R5">
        <v>263.27999999999997</v>
      </c>
      <c r="S5">
        <v>133.29</v>
      </c>
      <c r="T5">
        <v>48045.39</v>
      </c>
      <c r="U5">
        <v>0.51</v>
      </c>
      <c r="V5">
        <v>0.7</v>
      </c>
      <c r="W5">
        <v>0.37</v>
      </c>
      <c r="X5">
        <v>2.8</v>
      </c>
      <c r="Y5">
        <v>2</v>
      </c>
      <c r="Z5">
        <v>10</v>
      </c>
      <c r="AA5">
        <v>189.78901407935061</v>
      </c>
      <c r="AB5">
        <v>259.67770196361982</v>
      </c>
      <c r="AC5">
        <v>234.89442654823151</v>
      </c>
      <c r="AD5">
        <v>189789.01407935051</v>
      </c>
      <c r="AE5">
        <v>259677.70196361991</v>
      </c>
      <c r="AF5">
        <v>4.7463917450756443E-6</v>
      </c>
      <c r="AG5">
        <v>7</v>
      </c>
      <c r="AH5">
        <v>234894.42654823151</v>
      </c>
    </row>
    <row r="6" spans="1:34" x14ac:dyDescent="0.25">
      <c r="A6">
        <v>4</v>
      </c>
      <c r="B6">
        <v>90</v>
      </c>
      <c r="C6" t="s">
        <v>34</v>
      </c>
      <c r="D6">
        <v>3.367</v>
      </c>
      <c r="E6">
        <v>29.7</v>
      </c>
      <c r="F6">
        <v>25.64</v>
      </c>
      <c r="G6">
        <v>33.450000000000003</v>
      </c>
      <c r="H6">
        <v>0.49</v>
      </c>
      <c r="I6">
        <v>46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311.44</v>
      </c>
      <c r="Q6">
        <v>1206.7</v>
      </c>
      <c r="R6">
        <v>228.49</v>
      </c>
      <c r="S6">
        <v>133.29</v>
      </c>
      <c r="T6">
        <v>30729.59</v>
      </c>
      <c r="U6">
        <v>0.57999999999999996</v>
      </c>
      <c r="V6">
        <v>0.73</v>
      </c>
      <c r="W6">
        <v>0.35</v>
      </c>
      <c r="X6">
        <v>1.8</v>
      </c>
      <c r="Y6">
        <v>2</v>
      </c>
      <c r="Z6">
        <v>10</v>
      </c>
      <c r="AA6">
        <v>177.1953578774316</v>
      </c>
      <c r="AB6">
        <v>242.44650595526321</v>
      </c>
      <c r="AC6">
        <v>219.3077517027715</v>
      </c>
      <c r="AD6">
        <v>177195.35787743161</v>
      </c>
      <c r="AE6">
        <v>242446.50595526319</v>
      </c>
      <c r="AF6">
        <v>4.9923779343568436E-6</v>
      </c>
      <c r="AG6">
        <v>7</v>
      </c>
      <c r="AH6">
        <v>219307.75170277149</v>
      </c>
    </row>
    <row r="7" spans="1:34" x14ac:dyDescent="0.25">
      <c r="A7">
        <v>5</v>
      </c>
      <c r="B7">
        <v>90</v>
      </c>
      <c r="C7" t="s">
        <v>34</v>
      </c>
      <c r="D7">
        <v>3.4049999999999998</v>
      </c>
      <c r="E7">
        <v>29.37</v>
      </c>
      <c r="F7">
        <v>25.6</v>
      </c>
      <c r="G7">
        <v>40.42</v>
      </c>
      <c r="H7">
        <v>0.57999999999999996</v>
      </c>
      <c r="I7">
        <v>38</v>
      </c>
      <c r="J7">
        <v>184.19</v>
      </c>
      <c r="K7">
        <v>52.44</v>
      </c>
      <c r="L7">
        <v>6</v>
      </c>
      <c r="M7">
        <v>36</v>
      </c>
      <c r="N7">
        <v>35.75</v>
      </c>
      <c r="O7">
        <v>22951.43</v>
      </c>
      <c r="P7">
        <v>305.75</v>
      </c>
      <c r="Q7">
        <v>1206.75</v>
      </c>
      <c r="R7">
        <v>227.68</v>
      </c>
      <c r="S7">
        <v>133.29</v>
      </c>
      <c r="T7">
        <v>30361.53</v>
      </c>
      <c r="U7">
        <v>0.59</v>
      </c>
      <c r="V7">
        <v>0.73</v>
      </c>
      <c r="W7">
        <v>0.33</v>
      </c>
      <c r="X7">
        <v>1.75</v>
      </c>
      <c r="Y7">
        <v>2</v>
      </c>
      <c r="Z7">
        <v>10</v>
      </c>
      <c r="AA7">
        <v>174.39825059119619</v>
      </c>
      <c r="AB7">
        <v>238.61938036657349</v>
      </c>
      <c r="AC7">
        <v>215.84588160886051</v>
      </c>
      <c r="AD7">
        <v>174398.25059119621</v>
      </c>
      <c r="AE7">
        <v>238619.38036657349</v>
      </c>
      <c r="AF7">
        <v>5.04872196806803E-6</v>
      </c>
      <c r="AG7">
        <v>7</v>
      </c>
      <c r="AH7">
        <v>215845.88160886051</v>
      </c>
    </row>
    <row r="8" spans="1:34" x14ac:dyDescent="0.25">
      <c r="A8">
        <v>6</v>
      </c>
      <c r="B8">
        <v>90</v>
      </c>
      <c r="C8" t="s">
        <v>34</v>
      </c>
      <c r="D8">
        <v>3.4767999999999999</v>
      </c>
      <c r="E8">
        <v>28.76</v>
      </c>
      <c r="F8">
        <v>25.2</v>
      </c>
      <c r="G8">
        <v>47.26</v>
      </c>
      <c r="H8">
        <v>0.67</v>
      </c>
      <c r="I8">
        <v>32</v>
      </c>
      <c r="J8">
        <v>185.7</v>
      </c>
      <c r="K8">
        <v>52.44</v>
      </c>
      <c r="L8">
        <v>7</v>
      </c>
      <c r="M8">
        <v>30</v>
      </c>
      <c r="N8">
        <v>36.26</v>
      </c>
      <c r="O8">
        <v>23137.49</v>
      </c>
      <c r="P8">
        <v>295.66000000000003</v>
      </c>
      <c r="Q8">
        <v>1206.67</v>
      </c>
      <c r="R8">
        <v>213.83</v>
      </c>
      <c r="S8">
        <v>133.29</v>
      </c>
      <c r="T8">
        <v>23467.35</v>
      </c>
      <c r="U8">
        <v>0.62</v>
      </c>
      <c r="V8">
        <v>0.74</v>
      </c>
      <c r="W8">
        <v>0.33</v>
      </c>
      <c r="X8">
        <v>1.36</v>
      </c>
      <c r="Y8">
        <v>2</v>
      </c>
      <c r="Z8">
        <v>10</v>
      </c>
      <c r="AA8">
        <v>160.40393443514361</v>
      </c>
      <c r="AB8">
        <v>219.47173961621601</v>
      </c>
      <c r="AC8">
        <v>198.52566481782841</v>
      </c>
      <c r="AD8">
        <v>160403.9344351436</v>
      </c>
      <c r="AE8">
        <v>219471.73961621599</v>
      </c>
      <c r="AF8">
        <v>5.1551825370275843E-6</v>
      </c>
      <c r="AG8">
        <v>6</v>
      </c>
      <c r="AH8">
        <v>198525.66481782839</v>
      </c>
    </row>
    <row r="9" spans="1:34" x14ac:dyDescent="0.25">
      <c r="A9">
        <v>7</v>
      </c>
      <c r="B9">
        <v>90</v>
      </c>
      <c r="C9" t="s">
        <v>34</v>
      </c>
      <c r="D9">
        <v>3.5156000000000001</v>
      </c>
      <c r="E9">
        <v>28.44</v>
      </c>
      <c r="F9">
        <v>25.06</v>
      </c>
      <c r="G9">
        <v>55.7</v>
      </c>
      <c r="H9">
        <v>0.76</v>
      </c>
      <c r="I9">
        <v>27</v>
      </c>
      <c r="J9">
        <v>187.22</v>
      </c>
      <c r="K9">
        <v>52.44</v>
      </c>
      <c r="L9">
        <v>8</v>
      </c>
      <c r="M9">
        <v>25</v>
      </c>
      <c r="N9">
        <v>36.78</v>
      </c>
      <c r="O9">
        <v>23324.240000000002</v>
      </c>
      <c r="P9">
        <v>287.87</v>
      </c>
      <c r="Q9">
        <v>1206.6500000000001</v>
      </c>
      <c r="R9">
        <v>209.43</v>
      </c>
      <c r="S9">
        <v>133.29</v>
      </c>
      <c r="T9">
        <v>21292.57</v>
      </c>
      <c r="U9">
        <v>0.64</v>
      </c>
      <c r="V9">
        <v>0.75</v>
      </c>
      <c r="W9">
        <v>0.32</v>
      </c>
      <c r="X9">
        <v>1.22</v>
      </c>
      <c r="Y9">
        <v>2</v>
      </c>
      <c r="Z9">
        <v>10</v>
      </c>
      <c r="AA9">
        <v>157.1083509349387</v>
      </c>
      <c r="AB9">
        <v>214.9625768803551</v>
      </c>
      <c r="AC9">
        <v>194.446850244827</v>
      </c>
      <c r="AD9">
        <v>157108.3509349387</v>
      </c>
      <c r="AE9">
        <v>214962.5768803551</v>
      </c>
      <c r="AF9">
        <v>5.2127127609221637E-6</v>
      </c>
      <c r="AG9">
        <v>6</v>
      </c>
      <c r="AH9">
        <v>194446.85024482699</v>
      </c>
    </row>
    <row r="10" spans="1:34" x14ac:dyDescent="0.25">
      <c r="A10">
        <v>8</v>
      </c>
      <c r="B10">
        <v>90</v>
      </c>
      <c r="C10" t="s">
        <v>34</v>
      </c>
      <c r="D10">
        <v>3.5527000000000002</v>
      </c>
      <c r="E10">
        <v>28.15</v>
      </c>
      <c r="F10">
        <v>24.87</v>
      </c>
      <c r="G10">
        <v>62.18</v>
      </c>
      <c r="H10">
        <v>0.85</v>
      </c>
      <c r="I10">
        <v>24</v>
      </c>
      <c r="J10">
        <v>188.74</v>
      </c>
      <c r="K10">
        <v>52.44</v>
      </c>
      <c r="L10">
        <v>9</v>
      </c>
      <c r="M10">
        <v>22</v>
      </c>
      <c r="N10">
        <v>37.299999999999997</v>
      </c>
      <c r="O10">
        <v>23511.69</v>
      </c>
      <c r="P10">
        <v>279.07</v>
      </c>
      <c r="Q10">
        <v>1206.6099999999999</v>
      </c>
      <c r="R10">
        <v>202.99</v>
      </c>
      <c r="S10">
        <v>133.29</v>
      </c>
      <c r="T10">
        <v>18087.43</v>
      </c>
      <c r="U10">
        <v>0.66</v>
      </c>
      <c r="V10">
        <v>0.75</v>
      </c>
      <c r="W10">
        <v>0.31</v>
      </c>
      <c r="X10">
        <v>1.03</v>
      </c>
      <c r="Y10">
        <v>2</v>
      </c>
      <c r="Z10">
        <v>10</v>
      </c>
      <c r="AA10">
        <v>153.620893758921</v>
      </c>
      <c r="AB10">
        <v>210.19088411637799</v>
      </c>
      <c r="AC10">
        <v>190.13056114112959</v>
      </c>
      <c r="AD10">
        <v>153620.89375892101</v>
      </c>
      <c r="AE10">
        <v>210190.884116378</v>
      </c>
      <c r="AF10">
        <v>5.2677223306770308E-6</v>
      </c>
      <c r="AG10">
        <v>6</v>
      </c>
      <c r="AH10">
        <v>190130.56114112961</v>
      </c>
    </row>
    <row r="11" spans="1:34" x14ac:dyDescent="0.25">
      <c r="A11">
        <v>9</v>
      </c>
      <c r="B11">
        <v>90</v>
      </c>
      <c r="C11" t="s">
        <v>34</v>
      </c>
      <c r="D11">
        <v>3.5789</v>
      </c>
      <c r="E11">
        <v>27.94</v>
      </c>
      <c r="F11">
        <v>24.77</v>
      </c>
      <c r="G11">
        <v>70.78</v>
      </c>
      <c r="H11">
        <v>0.93</v>
      </c>
      <c r="I11">
        <v>21</v>
      </c>
      <c r="J11">
        <v>190.26</v>
      </c>
      <c r="K11">
        <v>52.44</v>
      </c>
      <c r="L11">
        <v>10</v>
      </c>
      <c r="M11">
        <v>19</v>
      </c>
      <c r="N11">
        <v>37.82</v>
      </c>
      <c r="O11">
        <v>23699.85</v>
      </c>
      <c r="P11">
        <v>271.14</v>
      </c>
      <c r="Q11">
        <v>1206.6300000000001</v>
      </c>
      <c r="R11">
        <v>199.47</v>
      </c>
      <c r="S11">
        <v>133.29</v>
      </c>
      <c r="T11">
        <v>16340.89</v>
      </c>
      <c r="U11">
        <v>0.67</v>
      </c>
      <c r="V11">
        <v>0.76</v>
      </c>
      <c r="W11">
        <v>0.31</v>
      </c>
      <c r="X11">
        <v>0.93</v>
      </c>
      <c r="Y11">
        <v>2</v>
      </c>
      <c r="Z11">
        <v>10</v>
      </c>
      <c r="AA11">
        <v>150.82802252785419</v>
      </c>
      <c r="AB11">
        <v>206.3695544852516</v>
      </c>
      <c r="AC11">
        <v>186.67393384672681</v>
      </c>
      <c r="AD11">
        <v>150828.02252785419</v>
      </c>
      <c r="AE11">
        <v>206369.5544852516</v>
      </c>
      <c r="AF11">
        <v>5.3065700591831633E-6</v>
      </c>
      <c r="AG11">
        <v>6</v>
      </c>
      <c r="AH11">
        <v>186673.93384672681</v>
      </c>
    </row>
    <row r="12" spans="1:34" x14ac:dyDescent="0.25">
      <c r="A12">
        <v>10</v>
      </c>
      <c r="B12">
        <v>90</v>
      </c>
      <c r="C12" t="s">
        <v>34</v>
      </c>
      <c r="D12">
        <v>3.6345000000000001</v>
      </c>
      <c r="E12">
        <v>27.51</v>
      </c>
      <c r="F12">
        <v>24.45</v>
      </c>
      <c r="G12">
        <v>81.510000000000005</v>
      </c>
      <c r="H12">
        <v>1.02</v>
      </c>
      <c r="I12">
        <v>18</v>
      </c>
      <c r="J12">
        <v>191.79</v>
      </c>
      <c r="K12">
        <v>52.44</v>
      </c>
      <c r="L12">
        <v>11</v>
      </c>
      <c r="M12">
        <v>16</v>
      </c>
      <c r="N12">
        <v>38.35</v>
      </c>
      <c r="O12">
        <v>23888.73</v>
      </c>
      <c r="P12">
        <v>259.24</v>
      </c>
      <c r="Q12">
        <v>1206.6400000000001</v>
      </c>
      <c r="R12">
        <v>188.5</v>
      </c>
      <c r="S12">
        <v>133.29</v>
      </c>
      <c r="T12">
        <v>10873.33</v>
      </c>
      <c r="U12">
        <v>0.71</v>
      </c>
      <c r="V12">
        <v>0.77</v>
      </c>
      <c r="W12">
        <v>0.3</v>
      </c>
      <c r="X12">
        <v>0.61</v>
      </c>
      <c r="Y12">
        <v>2</v>
      </c>
      <c r="Z12">
        <v>10</v>
      </c>
      <c r="AA12">
        <v>146.07939009220311</v>
      </c>
      <c r="AB12">
        <v>199.8722660919193</v>
      </c>
      <c r="AC12">
        <v>180.79673753865049</v>
      </c>
      <c r="AD12">
        <v>146079.3900922031</v>
      </c>
      <c r="AE12">
        <v>199872.2660919193</v>
      </c>
      <c r="AF12">
        <v>5.3890102769290029E-6</v>
      </c>
      <c r="AG12">
        <v>6</v>
      </c>
      <c r="AH12">
        <v>180796.73753865049</v>
      </c>
    </row>
    <row r="13" spans="1:34" x14ac:dyDescent="0.25">
      <c r="A13">
        <v>11</v>
      </c>
      <c r="B13">
        <v>90</v>
      </c>
      <c r="C13" t="s">
        <v>34</v>
      </c>
      <c r="D13">
        <v>3.6200999999999999</v>
      </c>
      <c r="E13">
        <v>27.62</v>
      </c>
      <c r="F13">
        <v>24.6</v>
      </c>
      <c r="G13">
        <v>86.82</v>
      </c>
      <c r="H13">
        <v>1.1000000000000001</v>
      </c>
      <c r="I13">
        <v>17</v>
      </c>
      <c r="J13">
        <v>193.33</v>
      </c>
      <c r="K13">
        <v>52.44</v>
      </c>
      <c r="L13">
        <v>12</v>
      </c>
      <c r="M13">
        <v>15</v>
      </c>
      <c r="N13">
        <v>38.89</v>
      </c>
      <c r="O13">
        <v>24078.33</v>
      </c>
      <c r="P13">
        <v>255.16</v>
      </c>
      <c r="Q13">
        <v>1206.5999999999999</v>
      </c>
      <c r="R13">
        <v>193.58</v>
      </c>
      <c r="S13">
        <v>133.29</v>
      </c>
      <c r="T13">
        <v>13416.43</v>
      </c>
      <c r="U13">
        <v>0.69</v>
      </c>
      <c r="V13">
        <v>0.76</v>
      </c>
      <c r="W13">
        <v>0.31</v>
      </c>
      <c r="X13">
        <v>0.76</v>
      </c>
      <c r="Y13">
        <v>2</v>
      </c>
      <c r="Z13">
        <v>10</v>
      </c>
      <c r="AA13">
        <v>145.6575975266226</v>
      </c>
      <c r="AB13">
        <v>199.29515089551771</v>
      </c>
      <c r="AC13">
        <v>180.27470140660711</v>
      </c>
      <c r="AD13">
        <v>145657.59752662259</v>
      </c>
      <c r="AE13">
        <v>199295.1508955177</v>
      </c>
      <c r="AF13">
        <v>5.3676588536279216E-6</v>
      </c>
      <c r="AG13">
        <v>6</v>
      </c>
      <c r="AH13">
        <v>180274.70140660711</v>
      </c>
    </row>
    <row r="14" spans="1:34" x14ac:dyDescent="0.25">
      <c r="A14">
        <v>12</v>
      </c>
      <c r="B14">
        <v>90</v>
      </c>
      <c r="C14" t="s">
        <v>34</v>
      </c>
      <c r="D14">
        <v>3.6320999999999999</v>
      </c>
      <c r="E14">
        <v>27.53</v>
      </c>
      <c r="F14">
        <v>24.58</v>
      </c>
      <c r="G14">
        <v>98.31</v>
      </c>
      <c r="H14">
        <v>1.18</v>
      </c>
      <c r="I14">
        <v>15</v>
      </c>
      <c r="J14">
        <v>194.88</v>
      </c>
      <c r="K14">
        <v>52.44</v>
      </c>
      <c r="L14">
        <v>13</v>
      </c>
      <c r="M14">
        <v>8</v>
      </c>
      <c r="N14">
        <v>39.43</v>
      </c>
      <c r="O14">
        <v>24268.67</v>
      </c>
      <c r="P14">
        <v>248.23</v>
      </c>
      <c r="Q14">
        <v>1206.6600000000001</v>
      </c>
      <c r="R14">
        <v>192.91</v>
      </c>
      <c r="S14">
        <v>133.29</v>
      </c>
      <c r="T14">
        <v>13094.57</v>
      </c>
      <c r="U14">
        <v>0.69</v>
      </c>
      <c r="V14">
        <v>0.76</v>
      </c>
      <c r="W14">
        <v>0.3</v>
      </c>
      <c r="X14">
        <v>0.73</v>
      </c>
      <c r="Y14">
        <v>2</v>
      </c>
      <c r="Z14">
        <v>10</v>
      </c>
      <c r="AA14">
        <v>143.66541201349449</v>
      </c>
      <c r="AB14">
        <v>196.56935478743529</v>
      </c>
      <c r="AC14">
        <v>177.80905145340029</v>
      </c>
      <c r="AD14">
        <v>143665.41201349461</v>
      </c>
      <c r="AE14">
        <v>196569.3547874353</v>
      </c>
      <c r="AF14">
        <v>5.3854517063788222E-6</v>
      </c>
      <c r="AG14">
        <v>6</v>
      </c>
      <c r="AH14">
        <v>177809.05145340029</v>
      </c>
    </row>
    <row r="15" spans="1:34" x14ac:dyDescent="0.25">
      <c r="A15">
        <v>13</v>
      </c>
      <c r="B15">
        <v>90</v>
      </c>
      <c r="C15" t="s">
        <v>34</v>
      </c>
      <c r="D15">
        <v>3.6374</v>
      </c>
      <c r="E15">
        <v>27.49</v>
      </c>
      <c r="F15">
        <v>24.54</v>
      </c>
      <c r="G15">
        <v>98.15</v>
      </c>
      <c r="H15">
        <v>1.27</v>
      </c>
      <c r="I15">
        <v>15</v>
      </c>
      <c r="J15">
        <v>196.42</v>
      </c>
      <c r="K15">
        <v>52.44</v>
      </c>
      <c r="L15">
        <v>14</v>
      </c>
      <c r="M15">
        <v>0</v>
      </c>
      <c r="N15">
        <v>39.979999999999997</v>
      </c>
      <c r="O15">
        <v>24459.75</v>
      </c>
      <c r="P15">
        <v>249.29</v>
      </c>
      <c r="Q15">
        <v>1206.92</v>
      </c>
      <c r="R15">
        <v>190.99</v>
      </c>
      <c r="S15">
        <v>133.29</v>
      </c>
      <c r="T15">
        <v>12134.37</v>
      </c>
      <c r="U15">
        <v>0.7</v>
      </c>
      <c r="V15">
        <v>0.76</v>
      </c>
      <c r="W15">
        <v>0.32</v>
      </c>
      <c r="X15">
        <v>0.69</v>
      </c>
      <c r="Y15">
        <v>2</v>
      </c>
      <c r="Z15">
        <v>10</v>
      </c>
      <c r="AA15">
        <v>143.73686816842141</v>
      </c>
      <c r="AB15">
        <v>196.66712425102929</v>
      </c>
      <c r="AC15">
        <v>177.89748993660919</v>
      </c>
      <c r="AD15">
        <v>143736.86816842141</v>
      </c>
      <c r="AE15">
        <v>196667.12425102931</v>
      </c>
      <c r="AF15">
        <v>5.3933102163438034E-6</v>
      </c>
      <c r="AG15">
        <v>6</v>
      </c>
      <c r="AH15">
        <v>177897.4899366092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3.0733000000000001</v>
      </c>
      <c r="E2">
        <v>32.54</v>
      </c>
      <c r="F2">
        <v>29.54</v>
      </c>
      <c r="G2">
        <v>14.53</v>
      </c>
      <c r="H2">
        <v>0.64</v>
      </c>
      <c r="I2">
        <v>122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84.88</v>
      </c>
      <c r="Q2">
        <v>1207.29</v>
      </c>
      <c r="R2">
        <v>355.39</v>
      </c>
      <c r="S2">
        <v>133.29</v>
      </c>
      <c r="T2">
        <v>93799.42</v>
      </c>
      <c r="U2">
        <v>0.38</v>
      </c>
      <c r="V2">
        <v>0.63</v>
      </c>
      <c r="W2">
        <v>0.63</v>
      </c>
      <c r="X2">
        <v>5.69</v>
      </c>
      <c r="Y2">
        <v>2</v>
      </c>
      <c r="Z2">
        <v>10</v>
      </c>
      <c r="AA2">
        <v>94.070299038646539</v>
      </c>
      <c r="AB2">
        <v>128.71113323331781</v>
      </c>
      <c r="AC2">
        <v>116.4271233247741</v>
      </c>
      <c r="AD2">
        <v>94070.299038646539</v>
      </c>
      <c r="AE2">
        <v>128711.1332333178</v>
      </c>
      <c r="AF2">
        <v>5.8553468034414534E-6</v>
      </c>
      <c r="AG2">
        <v>7</v>
      </c>
      <c r="AH2">
        <v>116427.1233247741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2.4681999999999999</v>
      </c>
      <c r="E2">
        <v>40.520000000000003</v>
      </c>
      <c r="F2">
        <v>34.07</v>
      </c>
      <c r="G2">
        <v>9.42</v>
      </c>
      <c r="H2">
        <v>0.18</v>
      </c>
      <c r="I2">
        <v>217</v>
      </c>
      <c r="J2">
        <v>98.71</v>
      </c>
      <c r="K2">
        <v>39.72</v>
      </c>
      <c r="L2">
        <v>1</v>
      </c>
      <c r="M2">
        <v>215</v>
      </c>
      <c r="N2">
        <v>12.99</v>
      </c>
      <c r="O2">
        <v>12407.75</v>
      </c>
      <c r="P2">
        <v>296.83999999999997</v>
      </c>
      <c r="Q2">
        <v>1207.07</v>
      </c>
      <c r="R2">
        <v>514.54999999999995</v>
      </c>
      <c r="S2">
        <v>133.29</v>
      </c>
      <c r="T2">
        <v>172904.56</v>
      </c>
      <c r="U2">
        <v>0.26</v>
      </c>
      <c r="V2">
        <v>0.55000000000000004</v>
      </c>
      <c r="W2">
        <v>0.62</v>
      </c>
      <c r="X2">
        <v>10.210000000000001</v>
      </c>
      <c r="Y2">
        <v>2</v>
      </c>
      <c r="Z2">
        <v>10</v>
      </c>
      <c r="AA2">
        <v>226.25359148433651</v>
      </c>
      <c r="AB2">
        <v>309.57014547271518</v>
      </c>
      <c r="AC2">
        <v>280.02520527331887</v>
      </c>
      <c r="AD2">
        <v>226253.5914843365</v>
      </c>
      <c r="AE2">
        <v>309570.14547271532</v>
      </c>
      <c r="AF2">
        <v>4.030564297716719E-6</v>
      </c>
      <c r="AG2">
        <v>9</v>
      </c>
      <c r="AH2">
        <v>280025.20527331892</v>
      </c>
    </row>
    <row r="3" spans="1:34" x14ac:dyDescent="0.25">
      <c r="A3">
        <v>1</v>
      </c>
      <c r="B3">
        <v>45</v>
      </c>
      <c r="C3" t="s">
        <v>34</v>
      </c>
      <c r="D3">
        <v>3.1511999999999998</v>
      </c>
      <c r="E3">
        <v>31.73</v>
      </c>
      <c r="F3">
        <v>28</v>
      </c>
      <c r="G3">
        <v>19.760000000000002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83</v>
      </c>
      <c r="N3">
        <v>13.24</v>
      </c>
      <c r="O3">
        <v>12561.45</v>
      </c>
      <c r="P3">
        <v>232.64</v>
      </c>
      <c r="Q3">
        <v>1206.79</v>
      </c>
      <c r="R3">
        <v>310.77</v>
      </c>
      <c r="S3">
        <v>133.29</v>
      </c>
      <c r="T3">
        <v>71672.429999999993</v>
      </c>
      <c r="U3">
        <v>0.43</v>
      </c>
      <c r="V3">
        <v>0.67</v>
      </c>
      <c r="W3">
        <v>0.37</v>
      </c>
      <c r="X3">
        <v>4.1500000000000004</v>
      </c>
      <c r="Y3">
        <v>2</v>
      </c>
      <c r="Z3">
        <v>10</v>
      </c>
      <c r="AA3">
        <v>152.7227358854247</v>
      </c>
      <c r="AB3">
        <v>208.96198488993221</v>
      </c>
      <c r="AC3">
        <v>189.0189463320844</v>
      </c>
      <c r="AD3">
        <v>152722.73588542471</v>
      </c>
      <c r="AE3">
        <v>208961.98488993221</v>
      </c>
      <c r="AF3">
        <v>5.145901553749665E-6</v>
      </c>
      <c r="AG3">
        <v>7</v>
      </c>
      <c r="AH3">
        <v>189018.94633208439</v>
      </c>
    </row>
    <row r="4" spans="1:34" x14ac:dyDescent="0.25">
      <c r="A4">
        <v>2</v>
      </c>
      <c r="B4">
        <v>45</v>
      </c>
      <c r="C4" t="s">
        <v>34</v>
      </c>
      <c r="D4">
        <v>3.4430999999999998</v>
      </c>
      <c r="E4">
        <v>29.04</v>
      </c>
      <c r="F4">
        <v>26.03</v>
      </c>
      <c r="G4">
        <v>31.23</v>
      </c>
      <c r="H4">
        <v>0.52</v>
      </c>
      <c r="I4">
        <v>50</v>
      </c>
      <c r="J4">
        <v>101.2</v>
      </c>
      <c r="K4">
        <v>39.72</v>
      </c>
      <c r="L4">
        <v>3</v>
      </c>
      <c r="M4">
        <v>48</v>
      </c>
      <c r="N4">
        <v>13.49</v>
      </c>
      <c r="O4">
        <v>12715.54</v>
      </c>
      <c r="P4">
        <v>203.88</v>
      </c>
      <c r="Q4">
        <v>1206.74</v>
      </c>
      <c r="R4">
        <v>241.71</v>
      </c>
      <c r="S4">
        <v>133.29</v>
      </c>
      <c r="T4">
        <v>37316.58</v>
      </c>
      <c r="U4">
        <v>0.55000000000000004</v>
      </c>
      <c r="V4">
        <v>0.72</v>
      </c>
      <c r="W4">
        <v>0.36</v>
      </c>
      <c r="X4">
        <v>2.1800000000000002</v>
      </c>
      <c r="Y4">
        <v>2</v>
      </c>
      <c r="Z4">
        <v>10</v>
      </c>
      <c r="AA4">
        <v>135.4077928599599</v>
      </c>
      <c r="AB4">
        <v>185.27091596112879</v>
      </c>
      <c r="AC4">
        <v>167.58891977121439</v>
      </c>
      <c r="AD4">
        <v>135407.79285995991</v>
      </c>
      <c r="AE4">
        <v>185270.91596112881</v>
      </c>
      <c r="AF4">
        <v>5.6225735084144043E-6</v>
      </c>
      <c r="AG4">
        <v>7</v>
      </c>
      <c r="AH4">
        <v>167588.91977121451</v>
      </c>
    </row>
    <row r="5" spans="1:34" x14ac:dyDescent="0.25">
      <c r="A5">
        <v>3</v>
      </c>
      <c r="B5">
        <v>45</v>
      </c>
      <c r="C5" t="s">
        <v>34</v>
      </c>
      <c r="D5">
        <v>3.5587</v>
      </c>
      <c r="E5">
        <v>28.1</v>
      </c>
      <c r="F5">
        <v>25.39</v>
      </c>
      <c r="G5">
        <v>43.53</v>
      </c>
      <c r="H5">
        <v>0.69</v>
      </c>
      <c r="I5">
        <v>35</v>
      </c>
      <c r="J5">
        <v>102.45</v>
      </c>
      <c r="K5">
        <v>39.72</v>
      </c>
      <c r="L5">
        <v>4</v>
      </c>
      <c r="M5">
        <v>32</v>
      </c>
      <c r="N5">
        <v>13.74</v>
      </c>
      <c r="O5">
        <v>12870.03</v>
      </c>
      <c r="P5">
        <v>185.52</v>
      </c>
      <c r="Q5">
        <v>1206.73</v>
      </c>
      <c r="R5">
        <v>220.46</v>
      </c>
      <c r="S5">
        <v>133.29</v>
      </c>
      <c r="T5">
        <v>26767.360000000001</v>
      </c>
      <c r="U5">
        <v>0.6</v>
      </c>
      <c r="V5">
        <v>0.74</v>
      </c>
      <c r="W5">
        <v>0.33</v>
      </c>
      <c r="X5">
        <v>1.55</v>
      </c>
      <c r="Y5">
        <v>2</v>
      </c>
      <c r="Z5">
        <v>10</v>
      </c>
      <c r="AA5">
        <v>119.7391578628293</v>
      </c>
      <c r="AB5">
        <v>163.83239830667549</v>
      </c>
      <c r="AC5">
        <v>148.19646415254689</v>
      </c>
      <c r="AD5">
        <v>119739.15786282931</v>
      </c>
      <c r="AE5">
        <v>163832.39830667549</v>
      </c>
      <c r="AF5">
        <v>5.8113480132422363E-6</v>
      </c>
      <c r="AG5">
        <v>6</v>
      </c>
      <c r="AH5">
        <v>148196.46415254689</v>
      </c>
    </row>
    <row r="6" spans="1:34" x14ac:dyDescent="0.25">
      <c r="A6">
        <v>4</v>
      </c>
      <c r="B6">
        <v>45</v>
      </c>
      <c r="C6" t="s">
        <v>34</v>
      </c>
      <c r="D6">
        <v>3.6089000000000002</v>
      </c>
      <c r="E6">
        <v>27.71</v>
      </c>
      <c r="F6">
        <v>25.15</v>
      </c>
      <c r="G6">
        <v>53.88</v>
      </c>
      <c r="H6">
        <v>0.85</v>
      </c>
      <c r="I6">
        <v>28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175.48</v>
      </c>
      <c r="Q6">
        <v>1206.8800000000001</v>
      </c>
      <c r="R6">
        <v>210.89</v>
      </c>
      <c r="S6">
        <v>133.29</v>
      </c>
      <c r="T6">
        <v>22015.86</v>
      </c>
      <c r="U6">
        <v>0.63</v>
      </c>
      <c r="V6">
        <v>0.74</v>
      </c>
      <c r="W6">
        <v>0.36</v>
      </c>
      <c r="X6">
        <v>1.3</v>
      </c>
      <c r="Y6">
        <v>2</v>
      </c>
      <c r="Z6">
        <v>10</v>
      </c>
      <c r="AA6">
        <v>116.1111703231488</v>
      </c>
      <c r="AB6">
        <v>158.86842569937309</v>
      </c>
      <c r="AC6">
        <v>143.70624612390449</v>
      </c>
      <c r="AD6">
        <v>116111.17032314881</v>
      </c>
      <c r="AE6">
        <v>158868.4256993731</v>
      </c>
      <c r="AF6">
        <v>5.8933244850619348E-6</v>
      </c>
      <c r="AG6">
        <v>6</v>
      </c>
      <c r="AH6">
        <v>143706.24612390451</v>
      </c>
    </row>
    <row r="7" spans="1:34" x14ac:dyDescent="0.25">
      <c r="A7">
        <v>5</v>
      </c>
      <c r="B7">
        <v>45</v>
      </c>
      <c r="C7" t="s">
        <v>34</v>
      </c>
      <c r="D7">
        <v>3.6082999999999998</v>
      </c>
      <c r="E7">
        <v>27.71</v>
      </c>
      <c r="F7">
        <v>25.15</v>
      </c>
      <c r="G7">
        <v>53.89</v>
      </c>
      <c r="H7">
        <v>1.01</v>
      </c>
      <c r="I7">
        <v>28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177.49</v>
      </c>
      <c r="Q7">
        <v>1206.95</v>
      </c>
      <c r="R7">
        <v>211.08</v>
      </c>
      <c r="S7">
        <v>133.29</v>
      </c>
      <c r="T7">
        <v>22112.58</v>
      </c>
      <c r="U7">
        <v>0.63</v>
      </c>
      <c r="V7">
        <v>0.74</v>
      </c>
      <c r="W7">
        <v>0.36</v>
      </c>
      <c r="X7">
        <v>1.3</v>
      </c>
      <c r="Y7">
        <v>2</v>
      </c>
      <c r="Z7">
        <v>10</v>
      </c>
      <c r="AA7">
        <v>116.60725532602621</v>
      </c>
      <c r="AB7">
        <v>159.5471910860353</v>
      </c>
      <c r="AC7">
        <v>144.32023109471709</v>
      </c>
      <c r="AD7">
        <v>116607.25532602629</v>
      </c>
      <c r="AE7">
        <v>159547.19108603531</v>
      </c>
      <c r="AF7">
        <v>5.8923446865939691E-6</v>
      </c>
      <c r="AG7">
        <v>6</v>
      </c>
      <c r="AH7">
        <v>144320.23109471711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2024-09-25T23:06:55Z</dcterms:created>
  <dcterms:modified xsi:type="dcterms:W3CDTF">2024-09-27T19:26:16Z</dcterms:modified>
</cp:coreProperties>
</file>