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6%_6m_0_TSP/"/>
    </mc:Choice>
  </mc:AlternateContent>
  <xr:revisionPtr revIDLastSave="267" documentId="11_1E41B4550C13F87C8BDE37CC50134690867170A0" xr6:coauthVersionLast="47" xr6:coauthVersionMax="47" xr10:uidLastSave="{8224F036-EAAC-4C87-9F95-4DCB6B3D6F34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<sst xmlns="http://schemas.openxmlformats.org/spreadsheetml/2006/main" count="924" uniqueCount="70">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</sst>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B5-45DE-AC9A-7E8CD0DE81B0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B5-45DE-AC9A-7E8CD0DE81B0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B5-45DE-AC9A-7E8CD0DE81B0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B5-45DE-AC9A-7E8CD0DE81B0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B5-45DE-AC9A-7E8CD0DE81B0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B5-45DE-AC9A-7E8CD0DE81B0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B5-45DE-AC9A-7E8CD0DE81B0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6B5-45DE-AC9A-7E8CD0DE81B0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6B5-45DE-AC9A-7E8CD0DE81B0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6B5-45DE-AC9A-7E8CD0DE81B0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6B5-45DE-AC9A-7E8CD0DE81B0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6B5-45DE-AC9A-7E8CD0DE81B0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6B5-45DE-AC9A-7E8CD0DE81B0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6B5-45DE-AC9A-7E8CD0DE81B0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6B5-45DE-AC9A-7E8CD0DE81B0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6B5-45DE-AC9A-7E8CD0DE81B0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6B5-45DE-AC9A-7E8CD0DE81B0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6B5-45DE-AC9A-7E8CD0DE81B0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6B5-45DE-AC9A-7E8CD0DE81B0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6B5-45DE-AC9A-7E8CD0DE81B0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6B5-45DE-AC9A-7E8CD0DE81B0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6B5-45DE-AC9A-7E8CD0DE81B0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6B5-45DE-AC9A-7E8CD0DE81B0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6B5-45DE-AC9A-7E8CD0DE81B0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6B5-45DE-AC9A-7E8CD0DE81B0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6B5-45DE-AC9A-7E8CD0DE81B0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6B5-45DE-AC9A-7E8CD0DE81B0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6B5-45DE-AC9A-7E8CD0DE81B0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6B5-45DE-AC9A-7E8CD0DE81B0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6B5-45DE-AC9A-7E8CD0DE81B0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6B5-45DE-AC9A-7E8CD0DE81B0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6B5-45DE-AC9A-7E8CD0DE81B0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6B5-45DE-AC9A-7E8CD0DE81B0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6B5-45DE-AC9A-7E8CD0DE81B0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6B5-45DE-AC9A-7E8CD0DE81B0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6B5-45DE-AC9A-7E8CD0DE81B0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6B5-45DE-AC9A-7E8CD0DE81B0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6B5-45DE-AC9A-7E8CD0DE81B0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6B5-45DE-AC9A-7E8CD0DE81B0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6B5-45DE-AC9A-7E8CD0DE81B0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6B5-45DE-AC9A-7E8CD0DE81B0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6B5-45DE-AC9A-7E8CD0DE81B0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6B5-45DE-AC9A-7E8CD0DE81B0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6B5-45DE-AC9A-7E8CD0DE81B0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6B5-45DE-AC9A-7E8CD0DE81B0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6B5-45DE-AC9A-7E8CD0DE81B0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6B5-45DE-AC9A-7E8CD0DE81B0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6B5-45DE-AC9A-7E8CD0DE81B0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6B5-45DE-AC9A-7E8CD0DE81B0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6B5-45DE-AC9A-7E8CD0DE81B0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6B5-45DE-AC9A-7E8CD0DE81B0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6B5-45DE-AC9A-7E8CD0DE81B0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6B5-45DE-AC9A-7E8CD0DE81B0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6B5-45DE-AC9A-7E8CD0DE81B0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6B5-45DE-AC9A-7E8CD0DE81B0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6B5-45DE-AC9A-7E8CD0DE81B0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6B5-45DE-AC9A-7E8CD0DE81B0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6B5-45DE-AC9A-7E8CD0DE81B0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6B5-45DE-AC9A-7E8CD0DE81B0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6B5-45DE-AC9A-7E8CD0DE81B0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6B5-45DE-AC9A-7E8CD0DE81B0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6B5-45DE-AC9A-7E8CD0DE81B0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6B5-45DE-AC9A-7E8CD0DE81B0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6B5-45DE-AC9A-7E8CD0DE81B0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6B5-45DE-AC9A-7E8CD0DE81B0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6B5-45DE-AC9A-7E8CD0DE81B0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6B5-45DE-AC9A-7E8CD0DE81B0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6B5-45DE-AC9A-7E8CD0DE81B0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6B5-45DE-AC9A-7E8CD0DE81B0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6B5-45DE-AC9A-7E8CD0DE81B0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6B5-45DE-AC9A-7E8CD0DE81B0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6B5-45DE-AC9A-7E8CD0DE81B0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6B5-45DE-AC9A-7E8CD0DE81B0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6B5-45DE-AC9A-7E8CD0DE81B0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6B5-45DE-AC9A-7E8CD0DE81B0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6B5-45DE-AC9A-7E8CD0DE81B0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6B5-45DE-AC9A-7E8CD0DE81B0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6B5-45DE-AC9A-7E8CD0DE81B0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6B5-45DE-AC9A-7E8CD0DE81B0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6B5-45DE-AC9A-7E8CD0DE81B0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6B5-45DE-AC9A-7E8CD0DE81B0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6B5-45DE-AC9A-7E8CD0DE81B0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6B5-45DE-AC9A-7E8CD0DE81B0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6B5-45DE-AC9A-7E8CD0DE81B0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6B5-45DE-AC9A-7E8CD0DE81B0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6B5-45DE-AC9A-7E8CD0DE81B0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6B5-45DE-AC9A-7E8CD0DE81B0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6B5-45DE-AC9A-7E8CD0DE81B0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6B5-45DE-AC9A-7E8CD0DE81B0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6B5-45DE-AC9A-7E8CD0DE81B0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6B5-45DE-AC9A-7E8CD0DE81B0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6B5-45DE-AC9A-7E8CD0DE81B0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6B5-45DE-AC9A-7E8CD0DE81B0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6B5-45DE-AC9A-7E8CD0DE81B0}"/>
              </c:ext>
            </c:extLst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06B5-45DE-AC9A-7E8CD0DE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78BD-2817-49E4-A747-E6699C0ABEA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1.486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402</v>
      </c>
      <c r="F2">
        <f>_xlfn.XLOOKUP(B2,RESULTADOS_0!D:D,RESULTADOS_0!F:F,0,0,1)</f>
        <v>61.18</v>
      </c>
      <c r="G2">
        <f>_xlfn.XLOOKUP(B2,RESULTADOS_0!D:D,RESULTADOS_0!M:M,0,0,1)</f>
        <v>0</v>
      </c>
      <c r="H2">
        <f>_xlfn.XLOOKUP(B2,RESULTADOS_0!D:D,RESULTADOS_0!AF:AF,0,0,1)</f>
        <v>2.8311734454540709E-6</v>
      </c>
      <c r="I2">
        <f>_xlfn.XLOOKUP(B2,RESULTADOS_0!D:D,RESULTADOS_0!AC:AC,0,0,1)</f>
        <v>360.56762458257219</v>
      </c>
      <c r="J2">
        <f>_xlfn.XLOOKUP(B2,RESULTADOS_0!D:D,RESULTADOS_0!G:G,0,0,1)</f>
        <v>9.1300000000000008</v>
      </c>
      <c r="K2">
        <v>1.486</v>
      </c>
      <c r="L2">
        <v>100</v>
      </c>
      <c r="M2">
        <v>6</v>
      </c>
      <c r="N2">
        <f>_xlfn.XLOOKUP(B2,RESULTADOS_0!D:D,RESULTADOS_0!AH:AH,0,0,1)</f>
        <v>360567.6245825722</v>
      </c>
      <c r="T2">
        <v>20</v>
      </c>
    </row>
    <row r="3" spans="1:20" x14ac:dyDescent="0.25">
      <c r="A3" t="s">
        <v>52</v>
      </c>
      <c r="B3">
        <v>1.6759999999999999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269</v>
      </c>
      <c r="F3">
        <f>_xlfn.XLOOKUP(B3,RESULTADOS_1!D:D,RESULTADOS_1!F:F,0,0,1)</f>
        <v>54.98</v>
      </c>
      <c r="G3">
        <f>_xlfn.XLOOKUP(B3,RESULTADOS_1!D:D,RESULTADOS_1!M:M,0,0,1)</f>
        <v>0</v>
      </c>
      <c r="H3">
        <f>_xlfn.XLOOKUP(B3,RESULTADOS_1!D:D,RESULTADOS_1!AF:AF,0,0,1)</f>
        <v>3.0836895329088921E-6</v>
      </c>
      <c r="I3">
        <f>_xlfn.XLOOKUP(B3,RESULTADOS_1!D:D,RESULTADOS_1!AC:AC,0,0,1)</f>
        <v>351.06721759565022</v>
      </c>
      <c r="J3">
        <f>_xlfn.XLOOKUP(B3,RESULTADOS_1!D:D,RESULTADOS_1!G:G,0,0,1)</f>
        <v>12.26</v>
      </c>
      <c r="K3">
        <v>1.6759999999999999</v>
      </c>
      <c r="N3">
        <f>_xlfn.XLOOKUP(B3,RESULTADOS_1!D:D,RESULTADOS_1!AH:AH,0,0,1)</f>
        <v>351067.21759565017</v>
      </c>
    </row>
    <row r="4" spans="1:20" x14ac:dyDescent="0.25">
      <c r="A4" t="s">
        <v>53</v>
      </c>
      <c r="B4">
        <v>1.7843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202</v>
      </c>
      <c r="F4">
        <f>_xlfn.XLOOKUP(B4,RESULTADOS_2!D:D,RESULTADOS_2!F:F,0,0,1)</f>
        <v>51.83</v>
      </c>
      <c r="G4">
        <f>_xlfn.XLOOKUP(B4,RESULTADOS_2!D:D,RESULTADOS_2!M:M,0,0,1)</f>
        <v>0</v>
      </c>
      <c r="H4">
        <f>_xlfn.XLOOKUP(B4,RESULTADOS_2!D:D,RESULTADOS_2!AF:AF,0,0,1)</f>
        <v>3.1936573020719969E-6</v>
      </c>
      <c r="I4">
        <f>_xlfn.XLOOKUP(B4,RESULTADOS_2!D:D,RESULTADOS_2!AC:AC,0,0,1)</f>
        <v>354.26089382849187</v>
      </c>
      <c r="J4">
        <f>_xlfn.XLOOKUP(B4,RESULTADOS_2!D:D,RESULTADOS_2!G:G,0,0,1)</f>
        <v>15.39</v>
      </c>
      <c r="K4">
        <v>1.7843</v>
      </c>
      <c r="N4">
        <f>_xlfn.XLOOKUP(B4,RESULTADOS_2!D:D,RESULTADOS_2!AH:AH,0,0,1)</f>
        <v>354260.89382849191</v>
      </c>
    </row>
    <row r="5" spans="1:20" x14ac:dyDescent="0.25">
      <c r="A5" t="s">
        <v>54</v>
      </c>
      <c r="B5">
        <v>1.8507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162</v>
      </c>
      <c r="F5">
        <f>_xlfn.XLOOKUP(B5,RESULTADOS_3!D:D,RESULTADOS_3!F:F,0,0,1)</f>
        <v>49.99</v>
      </c>
      <c r="G5">
        <f>_xlfn.XLOOKUP(B5,RESULTADOS_3!D:D,RESULTADOS_3!M:M,0,0,1)</f>
        <v>0</v>
      </c>
      <c r="H5">
        <f>_xlfn.XLOOKUP(B5,RESULTADOS_3!D:D,RESULTADOS_3!AF:AF,0,0,1)</f>
        <v>3.236821641981763E-6</v>
      </c>
      <c r="I5">
        <f>_xlfn.XLOOKUP(B5,RESULTADOS_3!D:D,RESULTADOS_3!AC:AC,0,0,1)</f>
        <v>364.13267975799039</v>
      </c>
      <c r="J5">
        <f>_xlfn.XLOOKUP(B5,RESULTADOS_3!D:D,RESULTADOS_3!G:G,0,0,1)</f>
        <v>18.510000000000002</v>
      </c>
      <c r="K5">
        <v>1.8507</v>
      </c>
      <c r="N5">
        <f>_xlfn.XLOOKUP(B5,RESULTADOS_3!D:D,RESULTADOS_3!AH:AH,0,0,1)</f>
        <v>364132.67975799041</v>
      </c>
    </row>
    <row r="6" spans="1:20" x14ac:dyDescent="0.25">
      <c r="A6" t="s">
        <v>55</v>
      </c>
      <c r="B6">
        <v>1.8982000000000001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135</v>
      </c>
      <c r="F6">
        <f>_xlfn.XLOOKUP(B6,RESULTADOS_4!D:D,RESULTADOS_4!F:F,0,0,1)</f>
        <v>48.74</v>
      </c>
      <c r="G6">
        <f>_xlfn.XLOOKUP(B6,RESULTADOS_4!D:D,RESULTADOS_4!M:M,0,0,1)</f>
        <v>0</v>
      </c>
      <c r="H6">
        <f>_xlfn.XLOOKUP(B6,RESULTADOS_4!D:D,RESULTADOS_4!AF:AF,0,0,1)</f>
        <v>3.2539841108619859E-6</v>
      </c>
      <c r="I6">
        <f>_xlfn.XLOOKUP(B6,RESULTADOS_4!D:D,RESULTADOS_4!AC:AC,0,0,1)</f>
        <v>364.20454733495149</v>
      </c>
      <c r="J6">
        <f>_xlfn.XLOOKUP(B6,RESULTADOS_4!D:D,RESULTADOS_4!G:G,0,0,1)</f>
        <v>21.66</v>
      </c>
      <c r="K6">
        <v>1.8982000000000001</v>
      </c>
      <c r="N6">
        <f>_xlfn.XLOOKUP(B6,RESULTADOS_4!D:D,RESULTADOS_4!AH:AH,0,0,1)</f>
        <v>364204.54733495152</v>
      </c>
    </row>
    <row r="7" spans="1:20" x14ac:dyDescent="0.25">
      <c r="A7" t="s">
        <v>56</v>
      </c>
      <c r="B7">
        <v>1.9331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116</v>
      </c>
      <c r="F7">
        <f>_xlfn.XLOOKUP(B7,RESULTADOS_5!D:D,RESULTADOS_5!F:F,0,0,1)</f>
        <v>47.84</v>
      </c>
      <c r="G7">
        <f>_xlfn.XLOOKUP(B7,RESULTADOS_5!D:D,RESULTADOS_5!M:M,0,0,1)</f>
        <v>0</v>
      </c>
      <c r="H7">
        <f>_xlfn.XLOOKUP(B7,RESULTADOS_5!D:D,RESULTADOS_5!AF:AF,0,0,1)</f>
        <v>3.2553326776117402E-6</v>
      </c>
      <c r="I7">
        <f>_xlfn.XLOOKUP(B7,RESULTADOS_5!D:D,RESULTADOS_5!AC:AC,0,0,1)</f>
        <v>376.26238257541871</v>
      </c>
      <c r="J7">
        <f>_xlfn.XLOOKUP(B7,RESULTADOS_5!D:D,RESULTADOS_5!G:G,0,0,1)</f>
        <v>24.75</v>
      </c>
      <c r="K7">
        <v>1.9331</v>
      </c>
      <c r="N7">
        <f>_xlfn.XLOOKUP(B7,RESULTADOS_5!D:D,RESULTADOS_5!AH:AH,0,0,1)</f>
        <v>376262.38257541868</v>
      </c>
    </row>
    <row r="8" spans="1:20" x14ac:dyDescent="0.25">
      <c r="A8" t="s">
        <v>57</v>
      </c>
      <c r="B8">
        <v>1.9601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102</v>
      </c>
      <c r="F8">
        <f>_xlfn.XLOOKUP(B8,RESULTADOS_6!D:D,RESULTADOS_6!F:F,0,0,1)</f>
        <v>47.15</v>
      </c>
      <c r="G8">
        <f>_xlfn.XLOOKUP(B8,RESULTADOS_6!D:D,RESULTADOS_6!M:M,0,0,1)</f>
        <v>0</v>
      </c>
      <c r="H8">
        <f>_xlfn.XLOOKUP(B8,RESULTADOS_6!D:D,RESULTADOS_6!AF:AF,0,0,1)</f>
        <v>3.2481832425379151E-6</v>
      </c>
      <c r="I8">
        <f>_xlfn.XLOOKUP(B8,RESULTADOS_6!D:D,RESULTADOS_6!AC:AC,0,0,1)</f>
        <v>385.10767302942952</v>
      </c>
      <c r="J8">
        <f>_xlfn.XLOOKUP(B8,RESULTADOS_6!D:D,RESULTADOS_6!G:G,0,0,1)</f>
        <v>27.74</v>
      </c>
      <c r="K8">
        <v>1.9601</v>
      </c>
      <c r="N8">
        <f>_xlfn.XLOOKUP(B8,RESULTADOS_6!D:D,RESULTADOS_6!AH:AH,0,0,1)</f>
        <v>385107.67302942951</v>
      </c>
    </row>
    <row r="9" spans="1:20" x14ac:dyDescent="0.25">
      <c r="A9" t="s">
        <v>58</v>
      </c>
      <c r="B9">
        <v>1.9784999999999999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91</v>
      </c>
      <c r="F9">
        <f>_xlfn.XLOOKUP(B9,RESULTADOS_7!D:D,RESULTADOS_7!F:F,0,0,1)</f>
        <v>46.69</v>
      </c>
      <c r="G9">
        <f>_xlfn.XLOOKUP(B9,RESULTADOS_7!D:D,RESULTADOS_7!M:M,0,0,1)</f>
        <v>0</v>
      </c>
      <c r="H9">
        <f>_xlfn.XLOOKUP(B9,RESULTADOS_7!D:D,RESULTADOS_7!AF:AF,0,0,1)</f>
        <v>3.230885448113009E-6</v>
      </c>
      <c r="I9">
        <f>_xlfn.XLOOKUP(B9,RESULTADOS_7!D:D,RESULTADOS_7!AC:AC,0,0,1)</f>
        <v>396.96808334657942</v>
      </c>
      <c r="J9">
        <f>_xlfn.XLOOKUP(B9,RESULTADOS_7!D:D,RESULTADOS_7!G:G,0,0,1)</f>
        <v>30.78</v>
      </c>
      <c r="K9">
        <v>1.9784999999999999</v>
      </c>
      <c r="N9">
        <f>_xlfn.XLOOKUP(B9,RESULTADOS_7!D:D,RESULTADOS_7!AH:AH,0,0,1)</f>
        <v>396968.08334657928</v>
      </c>
    </row>
    <row r="10" spans="1:20" x14ac:dyDescent="0.25">
      <c r="A10" t="s">
        <v>59</v>
      </c>
      <c r="B10">
        <v>1.9972000000000001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82</v>
      </c>
      <c r="F10">
        <f>_xlfn.XLOOKUP(B10,RESULTADOS_8!D:D,RESULTADOS_8!F:F,0,0,1)</f>
        <v>46.21</v>
      </c>
      <c r="G10">
        <f>_xlfn.XLOOKUP(B10,RESULTADOS_8!D:D,RESULTADOS_8!M:M,0,0,1)</f>
        <v>0</v>
      </c>
      <c r="H10">
        <f>_xlfn.XLOOKUP(B10,RESULTADOS_8!D:D,RESULTADOS_8!AF:AF,0,0,1)</f>
        <v>3.2175402103923411E-6</v>
      </c>
      <c r="I10">
        <f>_xlfn.XLOOKUP(B10,RESULTADOS_8!D:D,RESULTADOS_8!AC:AC,0,0,1)</f>
        <v>405.67895426029668</v>
      </c>
      <c r="J10">
        <f>_xlfn.XLOOKUP(B10,RESULTADOS_8!D:D,RESULTADOS_8!G:G,0,0,1)</f>
        <v>33.81</v>
      </c>
      <c r="K10">
        <v>1.9972000000000001</v>
      </c>
      <c r="N10">
        <f>_xlfn.XLOOKUP(B10,RESULTADOS_8!D:D,RESULTADOS_8!AH:AH,0,0,1)</f>
        <v>405678.95426029671</v>
      </c>
    </row>
    <row r="11" spans="1:20" x14ac:dyDescent="0.25">
      <c r="A11" t="s">
        <v>60</v>
      </c>
      <c r="B11">
        <v>2.0091999999999999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75</v>
      </c>
      <c r="F11">
        <f>_xlfn.XLOOKUP(B11,RESULTADOS_9!D:D,RESULTADOS_9!F:F,0,0,1)</f>
        <v>45.9</v>
      </c>
      <c r="G11">
        <f>_xlfn.XLOOKUP(B11,RESULTADOS_9!D:D,RESULTADOS_9!M:M,0,0,1)</f>
        <v>2</v>
      </c>
      <c r="H11">
        <f>_xlfn.XLOOKUP(B11,RESULTADOS_9!D:D,RESULTADOS_9!AF:AF,0,0,1)</f>
        <v>3.1963617555088062E-6</v>
      </c>
      <c r="I11">
        <f>_xlfn.XLOOKUP(B11,RESULTADOS_9!D:D,RESULTADOS_9!AC:AC,0,0,1)</f>
        <v>414.96913389103042</v>
      </c>
      <c r="J11">
        <f>_xlfn.XLOOKUP(B11,RESULTADOS_9!D:D,RESULTADOS_9!G:G,0,0,1)</f>
        <v>36.72</v>
      </c>
      <c r="K11">
        <v>2.0091999999999999</v>
      </c>
      <c r="N11">
        <f>_xlfn.XLOOKUP(B11,RESULTADOS_9!D:D,RESULTADOS_9!AH:AH,0,0,1)</f>
        <v>414969.13389103039</v>
      </c>
    </row>
    <row r="12" spans="1:20" x14ac:dyDescent="0.25">
      <c r="A12" t="s">
        <v>61</v>
      </c>
      <c r="B12">
        <v>2.0186000000000002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69</v>
      </c>
      <c r="F12">
        <f>_xlfn.XLOOKUP(B12,RESULTADOS_10!D:D,RESULTADOS_10!F:F,0,0,1)</f>
        <v>45.64</v>
      </c>
      <c r="G12">
        <f>_xlfn.XLOOKUP(B12,RESULTADOS_10!D:D,RESULTADOS_10!M:M,0,0,1)</f>
        <v>0</v>
      </c>
      <c r="H12">
        <f>_xlfn.XLOOKUP(B12,RESULTADOS_10!D:D,RESULTADOS_10!AF:AF,0,0,1)</f>
        <v>3.1736964477581518E-6</v>
      </c>
      <c r="I12">
        <f>_xlfn.XLOOKUP(B12,RESULTADOS_10!D:D,RESULTADOS_10!AC:AC,0,0,1)</f>
        <v>425.50514573030279</v>
      </c>
      <c r="J12">
        <f>_xlfn.XLOOKUP(B12,RESULTADOS_10!D:D,RESULTADOS_10!G:G,0,0,1)</f>
        <v>39.69</v>
      </c>
      <c r="K12">
        <v>2.0186000000000002</v>
      </c>
      <c r="N12">
        <f>_xlfn.XLOOKUP(B12,RESULTADOS_10!D:D,RESULTADOS_10!AH:AH,0,0,1)</f>
        <v>425505.14573030279</v>
      </c>
    </row>
    <row r="13" spans="1:20" x14ac:dyDescent="0.25">
      <c r="A13" t="s">
        <v>62</v>
      </c>
      <c r="B13">
        <v>2.0318000000000001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63</v>
      </c>
      <c r="F13">
        <f>_xlfn.XLOOKUP(B13,RESULTADOS_11!D:D,RESULTADOS_11!F:F,0,0,1)</f>
        <v>45.32</v>
      </c>
      <c r="G13">
        <f>_xlfn.XLOOKUP(B13,RESULTADOS_11!D:D,RESULTADOS_11!M:M,0,0,1)</f>
        <v>0</v>
      </c>
      <c r="H13">
        <f>_xlfn.XLOOKUP(B13,RESULTADOS_11!D:D,RESULTADOS_11!AF:AF,0,0,1)</f>
        <v>3.159238214616051E-6</v>
      </c>
      <c r="I13">
        <f>_xlfn.XLOOKUP(B13,RESULTADOS_11!D:D,RESULTADOS_11!AC:AC,0,0,1)</f>
        <v>434.64444880193571</v>
      </c>
      <c r="J13">
        <f>_xlfn.XLOOKUP(B13,RESULTADOS_11!D:D,RESULTADOS_11!G:G,0,0,1)</f>
        <v>43.16</v>
      </c>
      <c r="K13">
        <v>2.0318000000000001</v>
      </c>
      <c r="N13">
        <f>_xlfn.XLOOKUP(B13,RESULTADOS_11!D:D,RESULTADOS_11!AH:AH,0,0,1)</f>
        <v>434644.44880193571</v>
      </c>
    </row>
    <row r="14" spans="1:20" x14ac:dyDescent="0.25">
      <c r="A14" t="s">
        <v>63</v>
      </c>
      <c r="B14">
        <v>2.0367999999999999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59</v>
      </c>
      <c r="F14">
        <f>_xlfn.XLOOKUP(B14,RESULTADOS_12!D:D,RESULTADOS_12!F:F,0,0,1)</f>
        <v>45.16</v>
      </c>
      <c r="G14">
        <f>_xlfn.XLOOKUP(B14,RESULTADOS_12!D:D,RESULTADOS_12!M:M,0,0,1)</f>
        <v>0</v>
      </c>
      <c r="H14">
        <f>_xlfn.XLOOKUP(B14,RESULTADOS_12!D:D,RESULTADOS_12!AF:AF,0,0,1)</f>
        <v>3.1340187600409912E-6</v>
      </c>
      <c r="I14">
        <f>_xlfn.XLOOKUP(B14,RESULTADOS_12!D:D,RESULTADOS_12!AC:AC,0,0,1)</f>
        <v>444.1573240867437</v>
      </c>
      <c r="J14">
        <f>_xlfn.XLOOKUP(B14,RESULTADOS_12!D:D,RESULTADOS_12!G:G,0,0,1)</f>
        <v>45.93</v>
      </c>
      <c r="K14">
        <v>2.0367999999999999</v>
      </c>
      <c r="N14">
        <f>_xlfn.XLOOKUP(B14,RESULTADOS_12!D:D,RESULTADOS_12!AH:AH,0,0,1)</f>
        <v>444157.3240867437</v>
      </c>
    </row>
    <row r="15" spans="1:20" x14ac:dyDescent="0.25">
      <c r="A15" t="s">
        <v>64</v>
      </c>
      <c r="B15">
        <v>2.0442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55</v>
      </c>
      <c r="F15">
        <f>_xlfn.XLOOKUP(B15,RESULTADOS_13!D:D,RESULTADOS_13!F:F,0,0,1)</f>
        <v>44.96</v>
      </c>
      <c r="G15">
        <f>_xlfn.XLOOKUP(B15,RESULTADOS_13!D:D,RESULTADOS_13!M:M,0,0,1)</f>
        <v>6</v>
      </c>
      <c r="H15">
        <f>_xlfn.XLOOKUP(B15,RESULTADOS_13!D:D,RESULTADOS_13!AF:AF,0,0,1)</f>
        <v>3.1143152956092251E-6</v>
      </c>
      <c r="I15">
        <f>_xlfn.XLOOKUP(B15,RESULTADOS_13!D:D,RESULTADOS_13!AC:AC,0,0,1)</f>
        <v>451.95527332058163</v>
      </c>
      <c r="J15">
        <f>_xlfn.XLOOKUP(B15,RESULTADOS_13!D:D,RESULTADOS_13!G:G,0,0,1)</f>
        <v>49.05</v>
      </c>
      <c r="K15">
        <v>2.0442</v>
      </c>
      <c r="N15">
        <f>_xlfn.XLOOKUP(B15,RESULTADOS_13!D:D,RESULTADOS_13!AH:AH,0,0,1)</f>
        <v>451955.27332058159</v>
      </c>
    </row>
    <row r="16" spans="1:20" x14ac:dyDescent="0.25">
      <c r="A16" t="s">
        <v>65</v>
      </c>
      <c r="B16">
        <v>2.0482999999999998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52</v>
      </c>
      <c r="F16">
        <f>_xlfn.XLOOKUP(B16,RESULTADOS_14!D:D,RESULTADOS_14!F:F,0,0,1)</f>
        <v>44.82</v>
      </c>
      <c r="G16">
        <f>_xlfn.XLOOKUP(B16,RESULTADOS_14!D:D,RESULTADOS_14!M:M,0,0,1)</f>
        <v>0</v>
      </c>
      <c r="H16">
        <f>_xlfn.XLOOKUP(B16,RESULTADOS_14!D:D,RESULTADOS_14!AF:AF,0,0,1)</f>
        <v>3.09120012203455E-6</v>
      </c>
      <c r="I16">
        <f>_xlfn.XLOOKUP(B16,RESULTADOS_14!D:D,RESULTADOS_14!AC:AC,0,0,1)</f>
        <v>463.19044672503458</v>
      </c>
      <c r="J16">
        <f>_xlfn.XLOOKUP(B16,RESULTADOS_14!D:D,RESULTADOS_14!G:G,0,0,1)</f>
        <v>51.72</v>
      </c>
      <c r="K16">
        <v>2.0482999999999998</v>
      </c>
      <c r="N16">
        <f>_xlfn.XLOOKUP(B16,RESULTADOS_14!D:D,RESULTADOS_14!AH:AH,0,0,1)</f>
        <v>463190.44672503462</v>
      </c>
    </row>
    <row r="17" spans="1:14" x14ac:dyDescent="0.25">
      <c r="A17" t="s">
        <v>66</v>
      </c>
      <c r="B17">
        <v>2.0541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49</v>
      </c>
      <c r="F17">
        <f>_xlfn.XLOOKUP(B17,RESULTADOS_15!D:D,RESULTADOS_15!F:F,0,0,1)</f>
        <v>44.65</v>
      </c>
      <c r="G17">
        <f>_xlfn.XLOOKUP(B17,RESULTADOS_15!D:D,RESULTADOS_15!M:M,0,0,1)</f>
        <v>9</v>
      </c>
      <c r="H17">
        <f>_xlfn.XLOOKUP(B17,RESULTADOS_15!D:D,RESULTADOS_15!AF:AF,0,0,1)</f>
        <v>3.0721065578770761E-6</v>
      </c>
      <c r="I17">
        <f>_xlfn.XLOOKUP(B17,RESULTADOS_15!D:D,RESULTADOS_15!AC:AC,0,0,1)</f>
        <v>471.23136601033139</v>
      </c>
      <c r="J17">
        <f>_xlfn.XLOOKUP(B17,RESULTADOS_15!D:D,RESULTADOS_15!G:G,0,0,1)</f>
        <v>54.67</v>
      </c>
      <c r="K17">
        <v>2.0541</v>
      </c>
      <c r="N17">
        <f>_xlfn.XLOOKUP(B17,RESULTADOS_15!D:D,RESULTADOS_15!AH:AH,0,0,1)</f>
        <v>471231.36601033137</v>
      </c>
    </row>
    <row r="18" spans="1:14" x14ac:dyDescent="0.25">
      <c r="A18" t="s">
        <v>67</v>
      </c>
      <c r="B18">
        <v>2.0573000000000001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46</v>
      </c>
      <c r="F18">
        <f>_xlfn.XLOOKUP(B18,RESULTADOS_16!D:D,RESULTADOS_16!F:F,0,0,1)</f>
        <v>44.55</v>
      </c>
      <c r="G18">
        <f>_xlfn.XLOOKUP(B18,RESULTADOS_16!D:D,RESULTADOS_16!M:M,0,0,1)</f>
        <v>4</v>
      </c>
      <c r="H18">
        <f>_xlfn.XLOOKUP(B18,RESULTADOS_16!D:D,RESULTADOS_16!AF:AF,0,0,1)</f>
        <v>3.0504363303689751E-6</v>
      </c>
      <c r="I18">
        <f>_xlfn.XLOOKUP(B18,RESULTADOS_16!D:D,RESULTADOS_16!AC:AC,0,0,1)</f>
        <v>481.24457501666802</v>
      </c>
      <c r="J18">
        <f>_xlfn.XLOOKUP(B18,RESULTADOS_16!D:D,RESULTADOS_16!G:G,0,0,1)</f>
        <v>58.11</v>
      </c>
      <c r="K18">
        <v>2.0573000000000001</v>
      </c>
      <c r="N18">
        <f>_xlfn.XLOOKUP(B18,RESULTADOS_16!D:D,RESULTADOS_16!AH:AH,0,0,1)</f>
        <v>481244.57501666801</v>
      </c>
    </row>
    <row r="19" spans="1:14" x14ac:dyDescent="0.25">
      <c r="A19" t="s">
        <v>68</v>
      </c>
      <c r="B19">
        <v>2.0592000000000001</v>
      </c>
      <c r="C19">
        <f>_xlfn.XLOOKUP(B19,RESULTADOS_17!D:D,RESULTADOS_17!B:B,0,0,1)</f>
        <v>95</v>
      </c>
      <c r="D19">
        <f>_xlfn.XLOOKUP(B19,RESULTADOS_17!D:D,RESULTADOS_17!L:L,0,0,1)</f>
        <v>9</v>
      </c>
      <c r="E19">
        <f>_xlfn.XLOOKUP(B19,RESULTADOS_17!D:D,RESULTADOS_17!I:I,0,0,1)</f>
        <v>44</v>
      </c>
      <c r="F19">
        <f>_xlfn.XLOOKUP(B19,RESULTADOS_17!D:D,RESULTADOS_17!F:F,0,0,1)</f>
        <v>44.46</v>
      </c>
      <c r="G19">
        <f>_xlfn.XLOOKUP(B19,RESULTADOS_17!D:D,RESULTADOS_17!M:M,0,0,1)</f>
        <v>0</v>
      </c>
      <c r="H19">
        <f>_xlfn.XLOOKUP(B19,RESULTADOS_17!D:D,RESULTADOS_17!AF:AF,0,0,1)</f>
        <v>3.0280666316855682E-6</v>
      </c>
      <c r="I19">
        <f>_xlfn.XLOOKUP(B19,RESULTADOS_17!D:D,RESULTADOS_17!AC:AC,0,0,1)</f>
        <v>491.74049136484263</v>
      </c>
      <c r="J19">
        <f>_xlfn.XLOOKUP(B19,RESULTADOS_17!D:D,RESULTADOS_17!G:G,0,0,1)</f>
        <v>60.62</v>
      </c>
      <c r="K19">
        <v>2.0592000000000001</v>
      </c>
      <c r="N19">
        <f>_xlfn.XLOOKUP(B19,RESULTADOS_17!D:D,RESULTADOS_17!AH:AH,0,0,1)</f>
        <v>491740.49136484257</v>
      </c>
    </row>
    <row r="20" spans="1:14" x14ac:dyDescent="0.25">
      <c r="A20" t="s">
        <v>69</v>
      </c>
      <c r="B20">
        <v>2.0626000000000002</v>
      </c>
      <c r="C20">
        <f>_xlfn.XLOOKUP(B20,RESULTADOS_18!D:D,RESULTADOS_18!B:B,0,0,1)</f>
        <v>100</v>
      </c>
      <c r="D20">
        <f>_xlfn.XLOOKUP(B20,RESULTADOS_18!D:D,RESULTADOS_18!L:L,0,0,1)</f>
        <v>10</v>
      </c>
      <c r="E20">
        <f>_xlfn.XLOOKUP(B20,RESULTADOS_18!D:D,RESULTADOS_18!I:I,0,0,1)</f>
        <v>42</v>
      </c>
      <c r="F20">
        <f>_xlfn.XLOOKUP(B20,RESULTADOS_18!D:D,RESULTADOS_18!F:F,0,0,1)</f>
        <v>44.33</v>
      </c>
      <c r="G20">
        <f>_xlfn.XLOOKUP(B20,RESULTADOS_18!D:D,RESULTADOS_18!M:M,0,0,1)</f>
        <v>0</v>
      </c>
      <c r="H20">
        <f>_xlfn.XLOOKUP(B20,RESULTADOS_18!D:D,RESULTADOS_18!AF:AF,0,0,1)</f>
        <v>3.009012201726252E-6</v>
      </c>
      <c r="I20">
        <f>_xlfn.XLOOKUP(B20,RESULTADOS_18!D:D,RESULTADOS_18!AC:AC,0,0,1)</f>
        <v>501.43791986766018</v>
      </c>
      <c r="J20">
        <f>_xlfn.XLOOKUP(B20,RESULTADOS_18!D:D,RESULTADOS_18!G:G,0,0,1)</f>
        <v>63.33</v>
      </c>
      <c r="K20">
        <v>2.0626000000000002</v>
      </c>
      <c r="N20">
        <f>_xlfn.XLOOKUP(B20,RESULTADOS_18!D:D,RESULTADOS_18!AH:AH,0,0,1)</f>
        <v>501437.91986766021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1.2212000000000001</v>
      </c>
      <c r="E2">
        <v>81.88</v>
      </c>
      <c r="F2">
        <v>66.900000000000006</v>
      </c>
      <c r="G2">
        <v>7.98</v>
      </c>
      <c r="H2">
        <v>0.14000000000000001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688.25</v>
      </c>
      <c r="Q2">
        <v>4024.58</v>
      </c>
      <c r="R2">
        <v>1021.28</v>
      </c>
      <c r="S2">
        <v>177.21</v>
      </c>
      <c r="T2">
        <v>412412.67</v>
      </c>
      <c r="U2">
        <v>0.17</v>
      </c>
      <c r="V2">
        <v>0.53</v>
      </c>
      <c r="W2">
        <v>15.44</v>
      </c>
      <c r="X2">
        <v>24.43</v>
      </c>
      <c r="Y2">
        <v>2</v>
      </c>
      <c r="Z2">
        <v>10</v>
      </c>
      <c r="AA2">
        <v>853.86482326959117</v>
      </c>
      <c r="AB2">
        <v>1168.295521054853</v>
      </c>
      <c r="AC2">
        <v>1056.795036238439</v>
      </c>
      <c r="AD2">
        <v>853864.8232695912</v>
      </c>
      <c r="AE2">
        <v>1168295.521054853</v>
      </c>
      <c r="AF2">
        <v>1.9200030228882669E-6</v>
      </c>
      <c r="AG2">
        <v>18</v>
      </c>
      <c r="AH2">
        <v>1056795.0362384389</v>
      </c>
    </row>
    <row r="3" spans="1:34" x14ac:dyDescent="0.25">
      <c r="A3">
        <v>1</v>
      </c>
      <c r="B3">
        <v>60</v>
      </c>
      <c r="C3" t="s">
        <v>34</v>
      </c>
      <c r="D3">
        <v>1.7395</v>
      </c>
      <c r="E3">
        <v>57.49</v>
      </c>
      <c r="F3">
        <v>50.78</v>
      </c>
      <c r="G3">
        <v>17.02</v>
      </c>
      <c r="H3">
        <v>0.28000000000000003</v>
      </c>
      <c r="I3">
        <v>179</v>
      </c>
      <c r="J3">
        <v>125.95</v>
      </c>
      <c r="K3">
        <v>45</v>
      </c>
      <c r="L3">
        <v>2</v>
      </c>
      <c r="M3">
        <v>177</v>
      </c>
      <c r="N3">
        <v>18.95</v>
      </c>
      <c r="O3">
        <v>15767.7</v>
      </c>
      <c r="P3">
        <v>493.26</v>
      </c>
      <c r="Q3">
        <v>4022.15</v>
      </c>
      <c r="R3">
        <v>474.38</v>
      </c>
      <c r="S3">
        <v>177.21</v>
      </c>
      <c r="T3">
        <v>140586.04</v>
      </c>
      <c r="U3">
        <v>0.37</v>
      </c>
      <c r="V3">
        <v>0.7</v>
      </c>
      <c r="W3">
        <v>14.88</v>
      </c>
      <c r="X3">
        <v>8.33</v>
      </c>
      <c r="Y3">
        <v>2</v>
      </c>
      <c r="Z3">
        <v>10</v>
      </c>
      <c r="AA3">
        <v>460.96881820715902</v>
      </c>
      <c r="AB3">
        <v>630.71787358001643</v>
      </c>
      <c r="AC3">
        <v>570.5230449436342</v>
      </c>
      <c r="AD3">
        <v>460968.818207159</v>
      </c>
      <c r="AE3">
        <v>630717.87358001643</v>
      </c>
      <c r="AF3">
        <v>2.7348880267885189E-6</v>
      </c>
      <c r="AG3">
        <v>12</v>
      </c>
      <c r="AH3">
        <v>570523.04494363419</v>
      </c>
    </row>
    <row r="4" spans="1:34" x14ac:dyDescent="0.25">
      <c r="A4">
        <v>2</v>
      </c>
      <c r="B4">
        <v>60</v>
      </c>
      <c r="C4" t="s">
        <v>34</v>
      </c>
      <c r="D4">
        <v>1.9220999999999999</v>
      </c>
      <c r="E4">
        <v>52.03</v>
      </c>
      <c r="F4">
        <v>47.24</v>
      </c>
      <c r="G4">
        <v>27.25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426.98</v>
      </c>
      <c r="Q4">
        <v>4021.58</v>
      </c>
      <c r="R4">
        <v>355.17</v>
      </c>
      <c r="S4">
        <v>177.21</v>
      </c>
      <c r="T4">
        <v>81357.33</v>
      </c>
      <c r="U4">
        <v>0.5</v>
      </c>
      <c r="V4">
        <v>0.76</v>
      </c>
      <c r="W4">
        <v>14.75</v>
      </c>
      <c r="X4">
        <v>4.79</v>
      </c>
      <c r="Y4">
        <v>2</v>
      </c>
      <c r="Z4">
        <v>10</v>
      </c>
      <c r="AA4">
        <v>381.27971173340143</v>
      </c>
      <c r="AB4">
        <v>521.68372246736465</v>
      </c>
      <c r="AC4">
        <v>471.89496018278169</v>
      </c>
      <c r="AD4">
        <v>381279.71173340129</v>
      </c>
      <c r="AE4">
        <v>521683.72246736463</v>
      </c>
      <c r="AF4">
        <v>3.021976588841743E-6</v>
      </c>
      <c r="AG4">
        <v>11</v>
      </c>
      <c r="AH4">
        <v>471894.96018278168</v>
      </c>
    </row>
    <row r="5" spans="1:34" x14ac:dyDescent="0.25">
      <c r="A5">
        <v>3</v>
      </c>
      <c r="B5">
        <v>60</v>
      </c>
      <c r="C5" t="s">
        <v>34</v>
      </c>
      <c r="D5">
        <v>2.0142000000000002</v>
      </c>
      <c r="E5">
        <v>49.65</v>
      </c>
      <c r="F5">
        <v>45.7</v>
      </c>
      <c r="G5">
        <v>38.619999999999997</v>
      </c>
      <c r="H5">
        <v>0.55000000000000004</v>
      </c>
      <c r="I5">
        <v>71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379.84</v>
      </c>
      <c r="Q5">
        <v>4022.37</v>
      </c>
      <c r="R5">
        <v>300.92</v>
      </c>
      <c r="S5">
        <v>177.21</v>
      </c>
      <c r="T5">
        <v>54397.17</v>
      </c>
      <c r="U5">
        <v>0.59</v>
      </c>
      <c r="V5">
        <v>0.78</v>
      </c>
      <c r="W5">
        <v>14.75</v>
      </c>
      <c r="X5">
        <v>3.26</v>
      </c>
      <c r="Y5">
        <v>2</v>
      </c>
      <c r="Z5">
        <v>10</v>
      </c>
      <c r="AA5">
        <v>344.70972753771321</v>
      </c>
      <c r="AB5">
        <v>471.64705673698631</v>
      </c>
      <c r="AC5">
        <v>426.6337236028092</v>
      </c>
      <c r="AD5">
        <v>344709.72753771319</v>
      </c>
      <c r="AE5">
        <v>471647.05673698633</v>
      </c>
      <c r="AF5">
        <v>3.1667786510821712E-6</v>
      </c>
      <c r="AG5">
        <v>11</v>
      </c>
      <c r="AH5">
        <v>426633.72360280919</v>
      </c>
    </row>
    <row r="6" spans="1:34" x14ac:dyDescent="0.25">
      <c r="A6">
        <v>4</v>
      </c>
      <c r="B6">
        <v>60</v>
      </c>
      <c r="C6" t="s">
        <v>34</v>
      </c>
      <c r="D6">
        <v>2.0186000000000002</v>
      </c>
      <c r="E6">
        <v>49.54</v>
      </c>
      <c r="F6">
        <v>45.64</v>
      </c>
      <c r="G6">
        <v>39.69</v>
      </c>
      <c r="H6">
        <v>0.68</v>
      </c>
      <c r="I6">
        <v>69</v>
      </c>
      <c r="J6">
        <v>129.91999999999999</v>
      </c>
      <c r="K6">
        <v>45</v>
      </c>
      <c r="L6">
        <v>5</v>
      </c>
      <c r="M6">
        <v>0</v>
      </c>
      <c r="N6">
        <v>19.920000000000002</v>
      </c>
      <c r="O6">
        <v>16257.24</v>
      </c>
      <c r="P6">
        <v>379.27</v>
      </c>
      <c r="Q6">
        <v>4022.62</v>
      </c>
      <c r="R6">
        <v>297.49</v>
      </c>
      <c r="S6">
        <v>177.21</v>
      </c>
      <c r="T6">
        <v>52692.14</v>
      </c>
      <c r="U6">
        <v>0.6</v>
      </c>
      <c r="V6">
        <v>0.78</v>
      </c>
      <c r="W6">
        <v>14.79</v>
      </c>
      <c r="X6">
        <v>3.2</v>
      </c>
      <c r="Y6">
        <v>2</v>
      </c>
      <c r="Z6">
        <v>10</v>
      </c>
      <c r="AA6">
        <v>343.79786391931123</v>
      </c>
      <c r="AB6">
        <v>470.39940470570502</v>
      </c>
      <c r="AC6">
        <v>425.50514573030279</v>
      </c>
      <c r="AD6">
        <v>343797.8639193112</v>
      </c>
      <c r="AE6">
        <v>470399.404705705</v>
      </c>
      <c r="AF6">
        <v>3.1736964477581518E-6</v>
      </c>
      <c r="AG6">
        <v>11</v>
      </c>
      <c r="AH6">
        <v>425505.14573030279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0.99009999999999998</v>
      </c>
      <c r="E2">
        <v>101</v>
      </c>
      <c r="F2">
        <v>76.569999999999993</v>
      </c>
      <c r="G2">
        <v>6.7</v>
      </c>
      <c r="H2">
        <v>0.11</v>
      </c>
      <c r="I2">
        <v>686</v>
      </c>
      <c r="J2">
        <v>159.12</v>
      </c>
      <c r="K2">
        <v>50.28</v>
      </c>
      <c r="L2">
        <v>1</v>
      </c>
      <c r="M2">
        <v>684</v>
      </c>
      <c r="N2">
        <v>27.84</v>
      </c>
      <c r="O2">
        <v>19859.16</v>
      </c>
      <c r="P2">
        <v>933.88</v>
      </c>
      <c r="Q2">
        <v>4025.12</v>
      </c>
      <c r="R2">
        <v>1351.88</v>
      </c>
      <c r="S2">
        <v>177.21</v>
      </c>
      <c r="T2">
        <v>576800.49</v>
      </c>
      <c r="U2">
        <v>0.13</v>
      </c>
      <c r="V2">
        <v>0.47</v>
      </c>
      <c r="W2">
        <v>15.71</v>
      </c>
      <c r="X2">
        <v>34.090000000000003</v>
      </c>
      <c r="Y2">
        <v>2</v>
      </c>
      <c r="Z2">
        <v>10</v>
      </c>
      <c r="AA2">
        <v>1347.728366436575</v>
      </c>
      <c r="AB2">
        <v>1844.021408537744</v>
      </c>
      <c r="AC2">
        <v>1668.030593407203</v>
      </c>
      <c r="AD2">
        <v>1347728.3664365751</v>
      </c>
      <c r="AE2">
        <v>1844021.4085377441</v>
      </c>
      <c r="AF2">
        <v>1.4942133675860021E-6</v>
      </c>
      <c r="AG2">
        <v>22</v>
      </c>
      <c r="AH2">
        <v>1668030.593407203</v>
      </c>
    </row>
    <row r="3" spans="1:34" x14ac:dyDescent="0.25">
      <c r="A3">
        <v>1</v>
      </c>
      <c r="B3">
        <v>80</v>
      </c>
      <c r="C3" t="s">
        <v>34</v>
      </c>
      <c r="D3">
        <v>1.5964</v>
      </c>
      <c r="E3">
        <v>62.64</v>
      </c>
      <c r="F3">
        <v>53</v>
      </c>
      <c r="G3">
        <v>14.01</v>
      </c>
      <c r="H3">
        <v>0.22</v>
      </c>
      <c r="I3">
        <v>227</v>
      </c>
      <c r="J3">
        <v>160.54</v>
      </c>
      <c r="K3">
        <v>50.28</v>
      </c>
      <c r="L3">
        <v>2</v>
      </c>
      <c r="M3">
        <v>225</v>
      </c>
      <c r="N3">
        <v>28.26</v>
      </c>
      <c r="O3">
        <v>20034.400000000001</v>
      </c>
      <c r="P3">
        <v>625.02</v>
      </c>
      <c r="Q3">
        <v>4022.42</v>
      </c>
      <c r="R3">
        <v>550.41999999999996</v>
      </c>
      <c r="S3">
        <v>177.21</v>
      </c>
      <c r="T3">
        <v>178363.75</v>
      </c>
      <c r="U3">
        <v>0.32</v>
      </c>
      <c r="V3">
        <v>0.67</v>
      </c>
      <c r="W3">
        <v>14.94</v>
      </c>
      <c r="X3">
        <v>10.55</v>
      </c>
      <c r="Y3">
        <v>2</v>
      </c>
      <c r="Z3">
        <v>10</v>
      </c>
      <c r="AA3">
        <v>606.4729198128324</v>
      </c>
      <c r="AB3">
        <v>829.80300458481781</v>
      </c>
      <c r="AC3">
        <v>750.60777046307362</v>
      </c>
      <c r="AD3">
        <v>606472.91981283238</v>
      </c>
      <c r="AE3">
        <v>829803.0045848178</v>
      </c>
      <c r="AF3">
        <v>2.4092134330010038E-6</v>
      </c>
      <c r="AG3">
        <v>14</v>
      </c>
      <c r="AH3">
        <v>750607.77046307363</v>
      </c>
    </row>
    <row r="4" spans="1:34" x14ac:dyDescent="0.25">
      <c r="A4">
        <v>2</v>
      </c>
      <c r="B4">
        <v>80</v>
      </c>
      <c r="C4" t="s">
        <v>34</v>
      </c>
      <c r="D4">
        <v>1.8122</v>
      </c>
      <c r="E4">
        <v>55.18</v>
      </c>
      <c r="F4">
        <v>48.57</v>
      </c>
      <c r="G4">
        <v>21.91</v>
      </c>
      <c r="H4">
        <v>0.33</v>
      </c>
      <c r="I4">
        <v>133</v>
      </c>
      <c r="J4">
        <v>161.97</v>
      </c>
      <c r="K4">
        <v>50.28</v>
      </c>
      <c r="L4">
        <v>3</v>
      </c>
      <c r="M4">
        <v>131</v>
      </c>
      <c r="N4">
        <v>28.69</v>
      </c>
      <c r="O4">
        <v>20210.21</v>
      </c>
      <c r="P4">
        <v>550.39</v>
      </c>
      <c r="Q4">
        <v>4021.77</v>
      </c>
      <c r="R4">
        <v>399.58</v>
      </c>
      <c r="S4">
        <v>177.21</v>
      </c>
      <c r="T4">
        <v>103414.72</v>
      </c>
      <c r="U4">
        <v>0.44</v>
      </c>
      <c r="V4">
        <v>0.73</v>
      </c>
      <c r="W4">
        <v>14.81</v>
      </c>
      <c r="X4">
        <v>6.12</v>
      </c>
      <c r="Y4">
        <v>2</v>
      </c>
      <c r="Z4">
        <v>10</v>
      </c>
      <c r="AA4">
        <v>485.05730710719251</v>
      </c>
      <c r="AB4">
        <v>663.67680680217006</v>
      </c>
      <c r="AC4">
        <v>600.33642383721894</v>
      </c>
      <c r="AD4">
        <v>485057.30710719252</v>
      </c>
      <c r="AE4">
        <v>663676.80680217012</v>
      </c>
      <c r="AF4">
        <v>2.7348888644978831E-6</v>
      </c>
      <c r="AG4">
        <v>12</v>
      </c>
      <c r="AH4">
        <v>600336.4238372189</v>
      </c>
    </row>
    <row r="5" spans="1:34" x14ac:dyDescent="0.25">
      <c r="A5">
        <v>3</v>
      </c>
      <c r="B5">
        <v>80</v>
      </c>
      <c r="C5" t="s">
        <v>34</v>
      </c>
      <c r="D5">
        <v>1.9265000000000001</v>
      </c>
      <c r="E5">
        <v>51.91</v>
      </c>
      <c r="F5">
        <v>46.62</v>
      </c>
      <c r="G5">
        <v>30.4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504.68</v>
      </c>
      <c r="Q5">
        <v>4021.01</v>
      </c>
      <c r="R5">
        <v>333.79</v>
      </c>
      <c r="S5">
        <v>177.21</v>
      </c>
      <c r="T5">
        <v>70724.83</v>
      </c>
      <c r="U5">
        <v>0.53</v>
      </c>
      <c r="V5">
        <v>0.77</v>
      </c>
      <c r="W5">
        <v>14.73</v>
      </c>
      <c r="X5">
        <v>4.18</v>
      </c>
      <c r="Y5">
        <v>2</v>
      </c>
      <c r="Z5">
        <v>10</v>
      </c>
      <c r="AA5">
        <v>428.83394240139017</v>
      </c>
      <c r="AB5">
        <v>586.7495188118985</v>
      </c>
      <c r="AC5">
        <v>530.75096824461195</v>
      </c>
      <c r="AD5">
        <v>428833.94240139017</v>
      </c>
      <c r="AE5">
        <v>586749.51881189854</v>
      </c>
      <c r="AF5">
        <v>2.9073851657958122E-6</v>
      </c>
      <c r="AG5">
        <v>11</v>
      </c>
      <c r="AH5">
        <v>530750.96824461198</v>
      </c>
    </row>
    <row r="6" spans="1:34" x14ac:dyDescent="0.25">
      <c r="A6">
        <v>4</v>
      </c>
      <c r="B6">
        <v>80</v>
      </c>
      <c r="C6" t="s">
        <v>34</v>
      </c>
      <c r="D6">
        <v>1.9995000000000001</v>
      </c>
      <c r="E6">
        <v>50.01</v>
      </c>
      <c r="F6">
        <v>45.5</v>
      </c>
      <c r="G6">
        <v>40.14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465.99</v>
      </c>
      <c r="Q6">
        <v>4021.08</v>
      </c>
      <c r="R6">
        <v>295.95</v>
      </c>
      <c r="S6">
        <v>177.21</v>
      </c>
      <c r="T6">
        <v>51926.26</v>
      </c>
      <c r="U6">
        <v>0.6</v>
      </c>
      <c r="V6">
        <v>0.78</v>
      </c>
      <c r="W6">
        <v>14.69</v>
      </c>
      <c r="X6">
        <v>3.05</v>
      </c>
      <c r="Y6">
        <v>2</v>
      </c>
      <c r="Z6">
        <v>10</v>
      </c>
      <c r="AA6">
        <v>397.34978471733888</v>
      </c>
      <c r="AB6">
        <v>543.67150528557204</v>
      </c>
      <c r="AC6">
        <v>491.78425986886629</v>
      </c>
      <c r="AD6">
        <v>397349.78471733892</v>
      </c>
      <c r="AE6">
        <v>543671.50528557203</v>
      </c>
      <c r="AF6">
        <v>3.0175534072196871E-6</v>
      </c>
      <c r="AG6">
        <v>11</v>
      </c>
      <c r="AH6">
        <v>491784.25986886641</v>
      </c>
    </row>
    <row r="7" spans="1:34" x14ac:dyDescent="0.25">
      <c r="A7">
        <v>5</v>
      </c>
      <c r="B7">
        <v>80</v>
      </c>
      <c r="C7" t="s">
        <v>34</v>
      </c>
      <c r="D7">
        <v>2.0424000000000002</v>
      </c>
      <c r="E7">
        <v>48.96</v>
      </c>
      <c r="F7">
        <v>44.9</v>
      </c>
      <c r="G7">
        <v>49.89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435.14</v>
      </c>
      <c r="Q7">
        <v>4021.13</v>
      </c>
      <c r="R7">
        <v>274.14999999999998</v>
      </c>
      <c r="S7">
        <v>177.21</v>
      </c>
      <c r="T7">
        <v>41094.11</v>
      </c>
      <c r="U7">
        <v>0.65</v>
      </c>
      <c r="V7">
        <v>0.79</v>
      </c>
      <c r="W7">
        <v>14.71</v>
      </c>
      <c r="X7">
        <v>2.46</v>
      </c>
      <c r="Y7">
        <v>2</v>
      </c>
      <c r="Z7">
        <v>10</v>
      </c>
      <c r="AA7">
        <v>376.56318053245292</v>
      </c>
      <c r="AB7">
        <v>515.23035639955594</v>
      </c>
      <c r="AC7">
        <v>466.05749431512828</v>
      </c>
      <c r="AD7">
        <v>376563.18053245288</v>
      </c>
      <c r="AE7">
        <v>515230.35639955592</v>
      </c>
      <c r="AF7">
        <v>3.082296113481115E-6</v>
      </c>
      <c r="AG7">
        <v>11</v>
      </c>
      <c r="AH7">
        <v>466057.49431512842</v>
      </c>
    </row>
    <row r="8" spans="1:34" x14ac:dyDescent="0.25">
      <c r="A8">
        <v>6</v>
      </c>
      <c r="B8">
        <v>80</v>
      </c>
      <c r="C8" t="s">
        <v>34</v>
      </c>
      <c r="D8">
        <v>2.0482999999999998</v>
      </c>
      <c r="E8">
        <v>48.82</v>
      </c>
      <c r="F8">
        <v>44.82</v>
      </c>
      <c r="G8">
        <v>51.72</v>
      </c>
      <c r="H8">
        <v>0.74</v>
      </c>
      <c r="I8">
        <v>52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432</v>
      </c>
      <c r="Q8">
        <v>4022.15</v>
      </c>
      <c r="R8">
        <v>270.39999999999998</v>
      </c>
      <c r="S8">
        <v>177.21</v>
      </c>
      <c r="T8">
        <v>39230.17</v>
      </c>
      <c r="U8">
        <v>0.66</v>
      </c>
      <c r="V8">
        <v>0.8</v>
      </c>
      <c r="W8">
        <v>14.74</v>
      </c>
      <c r="X8">
        <v>2.38</v>
      </c>
      <c r="Y8">
        <v>2</v>
      </c>
      <c r="Z8">
        <v>10</v>
      </c>
      <c r="AA8">
        <v>374.24667543934169</v>
      </c>
      <c r="AB8">
        <v>512.06081193416912</v>
      </c>
      <c r="AC8">
        <v>463.19044672503458</v>
      </c>
      <c r="AD8">
        <v>374246.67543934169</v>
      </c>
      <c r="AE8">
        <v>512060.81193416909</v>
      </c>
      <c r="AF8">
        <v>3.09120012203455E-6</v>
      </c>
      <c r="AG8">
        <v>11</v>
      </c>
      <c r="AH8">
        <v>463190.44672503462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1.5641</v>
      </c>
      <c r="E2">
        <v>63.94</v>
      </c>
      <c r="F2">
        <v>56.83</v>
      </c>
      <c r="G2">
        <v>11.25</v>
      </c>
      <c r="H2">
        <v>0.22</v>
      </c>
      <c r="I2">
        <v>303</v>
      </c>
      <c r="J2">
        <v>80.84</v>
      </c>
      <c r="K2">
        <v>35.1</v>
      </c>
      <c r="L2">
        <v>1</v>
      </c>
      <c r="M2">
        <v>301</v>
      </c>
      <c r="N2">
        <v>9.74</v>
      </c>
      <c r="O2">
        <v>10204.209999999999</v>
      </c>
      <c r="P2">
        <v>416.58</v>
      </c>
      <c r="Q2">
        <v>4022.54</v>
      </c>
      <c r="R2">
        <v>679.63</v>
      </c>
      <c r="S2">
        <v>177.21</v>
      </c>
      <c r="T2">
        <v>242589.86</v>
      </c>
      <c r="U2">
        <v>0.26</v>
      </c>
      <c r="V2">
        <v>0.63</v>
      </c>
      <c r="W2">
        <v>15.09</v>
      </c>
      <c r="X2">
        <v>14.37</v>
      </c>
      <c r="Y2">
        <v>2</v>
      </c>
      <c r="Z2">
        <v>10</v>
      </c>
      <c r="AA2">
        <v>457.05092995051308</v>
      </c>
      <c r="AB2">
        <v>625.35724602224252</v>
      </c>
      <c r="AC2">
        <v>565.67402815628611</v>
      </c>
      <c r="AD2">
        <v>457050.92995051312</v>
      </c>
      <c r="AE2">
        <v>625357.24602224247</v>
      </c>
      <c r="AF2">
        <v>2.6339381517006482E-6</v>
      </c>
      <c r="AG2">
        <v>14</v>
      </c>
      <c r="AH2">
        <v>565674.02815628611</v>
      </c>
    </row>
    <row r="3" spans="1:34" x14ac:dyDescent="0.25">
      <c r="A3">
        <v>1</v>
      </c>
      <c r="B3">
        <v>35</v>
      </c>
      <c r="C3" t="s">
        <v>34</v>
      </c>
      <c r="D3">
        <v>1.9267000000000001</v>
      </c>
      <c r="E3">
        <v>51.9</v>
      </c>
      <c r="F3">
        <v>47.96</v>
      </c>
      <c r="G3">
        <v>24.18</v>
      </c>
      <c r="H3">
        <v>0.43</v>
      </c>
      <c r="I3">
        <v>119</v>
      </c>
      <c r="J3">
        <v>82.04</v>
      </c>
      <c r="K3">
        <v>35.1</v>
      </c>
      <c r="L3">
        <v>2</v>
      </c>
      <c r="M3">
        <v>28</v>
      </c>
      <c r="N3">
        <v>9.94</v>
      </c>
      <c r="O3">
        <v>10352.530000000001</v>
      </c>
      <c r="P3">
        <v>305.89</v>
      </c>
      <c r="Q3">
        <v>4023.09</v>
      </c>
      <c r="R3">
        <v>375.02</v>
      </c>
      <c r="S3">
        <v>177.21</v>
      </c>
      <c r="T3">
        <v>91204.96</v>
      </c>
      <c r="U3">
        <v>0.47</v>
      </c>
      <c r="V3">
        <v>0.74</v>
      </c>
      <c r="W3">
        <v>14.9</v>
      </c>
      <c r="X3">
        <v>5.51</v>
      </c>
      <c r="Y3">
        <v>2</v>
      </c>
      <c r="Z3">
        <v>10</v>
      </c>
      <c r="AA3">
        <v>304.00655936678942</v>
      </c>
      <c r="AB3">
        <v>415.95518634848253</v>
      </c>
      <c r="AC3">
        <v>376.25700716015331</v>
      </c>
      <c r="AD3">
        <v>304006.55936678941</v>
      </c>
      <c r="AE3">
        <v>415955.1863484825</v>
      </c>
      <c r="AF3">
        <v>3.244555103178594E-6</v>
      </c>
      <c r="AG3">
        <v>11</v>
      </c>
      <c r="AH3">
        <v>376257.00716015318</v>
      </c>
    </row>
    <row r="4" spans="1:34" x14ac:dyDescent="0.25">
      <c r="A4">
        <v>2</v>
      </c>
      <c r="B4">
        <v>35</v>
      </c>
      <c r="C4" t="s">
        <v>34</v>
      </c>
      <c r="D4">
        <v>1.9331</v>
      </c>
      <c r="E4">
        <v>51.73</v>
      </c>
      <c r="F4">
        <v>47.84</v>
      </c>
      <c r="G4">
        <v>24.75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307.92</v>
      </c>
      <c r="Q4">
        <v>4022.54</v>
      </c>
      <c r="R4">
        <v>369.24</v>
      </c>
      <c r="S4">
        <v>177.21</v>
      </c>
      <c r="T4">
        <v>88327.94</v>
      </c>
      <c r="U4">
        <v>0.48</v>
      </c>
      <c r="V4">
        <v>0.75</v>
      </c>
      <c r="W4">
        <v>14.94</v>
      </c>
      <c r="X4">
        <v>5.39</v>
      </c>
      <c r="Y4">
        <v>2</v>
      </c>
      <c r="Z4">
        <v>10</v>
      </c>
      <c r="AA4">
        <v>304.01090257228162</v>
      </c>
      <c r="AB4">
        <v>415.96112891384581</v>
      </c>
      <c r="AC4">
        <v>376.26238257541871</v>
      </c>
      <c r="AD4">
        <v>304010.9025722816</v>
      </c>
      <c r="AE4">
        <v>415961.12891384581</v>
      </c>
      <c r="AF4">
        <v>3.2553326776117402E-6</v>
      </c>
      <c r="AG4">
        <v>11</v>
      </c>
      <c r="AH4">
        <v>376262.38257541868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1.3481000000000001</v>
      </c>
      <c r="E2">
        <v>74.180000000000007</v>
      </c>
      <c r="F2">
        <v>62.76</v>
      </c>
      <c r="G2">
        <v>8.92</v>
      </c>
      <c r="H2">
        <v>0.16</v>
      </c>
      <c r="I2">
        <v>422</v>
      </c>
      <c r="J2">
        <v>107.41</v>
      </c>
      <c r="K2">
        <v>41.65</v>
      </c>
      <c r="L2">
        <v>1</v>
      </c>
      <c r="M2">
        <v>420</v>
      </c>
      <c r="N2">
        <v>14.77</v>
      </c>
      <c r="O2">
        <v>13481.73</v>
      </c>
      <c r="P2">
        <v>578.67999999999995</v>
      </c>
      <c r="Q2">
        <v>4024.14</v>
      </c>
      <c r="R2">
        <v>880.89</v>
      </c>
      <c r="S2">
        <v>177.21</v>
      </c>
      <c r="T2">
        <v>342627.19</v>
      </c>
      <c r="U2">
        <v>0.2</v>
      </c>
      <c r="V2">
        <v>0.56999999999999995</v>
      </c>
      <c r="W2">
        <v>15.3</v>
      </c>
      <c r="X2">
        <v>20.3</v>
      </c>
      <c r="Y2">
        <v>2</v>
      </c>
      <c r="Z2">
        <v>10</v>
      </c>
      <c r="AA2">
        <v>673.22611251668309</v>
      </c>
      <c r="AB2">
        <v>921.13766778524484</v>
      </c>
      <c r="AC2">
        <v>833.22558159665675</v>
      </c>
      <c r="AD2">
        <v>673226.11251668306</v>
      </c>
      <c r="AE2">
        <v>921137.66778524488</v>
      </c>
      <c r="AF2">
        <v>2.171823531759421E-6</v>
      </c>
      <c r="AG2">
        <v>16</v>
      </c>
      <c r="AH2">
        <v>833225.5815966567</v>
      </c>
    </row>
    <row r="3" spans="1:34" x14ac:dyDescent="0.25">
      <c r="A3">
        <v>1</v>
      </c>
      <c r="B3">
        <v>50</v>
      </c>
      <c r="C3" t="s">
        <v>34</v>
      </c>
      <c r="D3">
        <v>1.8190999999999999</v>
      </c>
      <c r="E3">
        <v>54.97</v>
      </c>
      <c r="F3">
        <v>49.54</v>
      </c>
      <c r="G3">
        <v>19.43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421.41</v>
      </c>
      <c r="Q3">
        <v>4021.51</v>
      </c>
      <c r="R3">
        <v>432.53</v>
      </c>
      <c r="S3">
        <v>177.21</v>
      </c>
      <c r="T3">
        <v>119791.57</v>
      </c>
      <c r="U3">
        <v>0.41</v>
      </c>
      <c r="V3">
        <v>0.72</v>
      </c>
      <c r="W3">
        <v>14.84</v>
      </c>
      <c r="X3">
        <v>7.09</v>
      </c>
      <c r="Y3">
        <v>2</v>
      </c>
      <c r="Z3">
        <v>10</v>
      </c>
      <c r="AA3">
        <v>398.90086944269711</v>
      </c>
      <c r="AB3">
        <v>545.79376783583587</v>
      </c>
      <c r="AC3">
        <v>493.70397665994722</v>
      </c>
      <c r="AD3">
        <v>398900.86944269697</v>
      </c>
      <c r="AE3">
        <v>545793.76783583581</v>
      </c>
      <c r="AF3">
        <v>2.9306165615485209E-6</v>
      </c>
      <c r="AG3">
        <v>12</v>
      </c>
      <c r="AH3">
        <v>493703.97665994719</v>
      </c>
    </row>
    <row r="4" spans="1:34" x14ac:dyDescent="0.25">
      <c r="A4">
        <v>2</v>
      </c>
      <c r="B4">
        <v>50</v>
      </c>
      <c r="C4" t="s">
        <v>34</v>
      </c>
      <c r="D4">
        <v>1.9802999999999999</v>
      </c>
      <c r="E4">
        <v>50.5</v>
      </c>
      <c r="F4">
        <v>46.51</v>
      </c>
      <c r="G4">
        <v>31.71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55</v>
      </c>
      <c r="N4">
        <v>15.31</v>
      </c>
      <c r="O4">
        <v>13795.21</v>
      </c>
      <c r="P4">
        <v>357.07</v>
      </c>
      <c r="Q4">
        <v>4021.61</v>
      </c>
      <c r="R4">
        <v>327.96</v>
      </c>
      <c r="S4">
        <v>177.21</v>
      </c>
      <c r="T4">
        <v>67828.87</v>
      </c>
      <c r="U4">
        <v>0.54</v>
      </c>
      <c r="V4">
        <v>0.77</v>
      </c>
      <c r="W4">
        <v>14.79</v>
      </c>
      <c r="X4">
        <v>4.0599999999999996</v>
      </c>
      <c r="Y4">
        <v>2</v>
      </c>
      <c r="Z4">
        <v>10</v>
      </c>
      <c r="AA4">
        <v>332.53988318936098</v>
      </c>
      <c r="AB4">
        <v>454.99573880393018</v>
      </c>
      <c r="AC4">
        <v>411.57158408301251</v>
      </c>
      <c r="AD4">
        <v>332539.88318936102</v>
      </c>
      <c r="AE4">
        <v>454995.73880393017</v>
      </c>
      <c r="AF4">
        <v>3.1903138787502259E-6</v>
      </c>
      <c r="AG4">
        <v>11</v>
      </c>
      <c r="AH4">
        <v>411571.58408301248</v>
      </c>
    </row>
    <row r="5" spans="1:34" x14ac:dyDescent="0.25">
      <c r="A5">
        <v>3</v>
      </c>
      <c r="B5">
        <v>50</v>
      </c>
      <c r="C5" t="s">
        <v>34</v>
      </c>
      <c r="D5">
        <v>1.9972000000000001</v>
      </c>
      <c r="E5">
        <v>50.07</v>
      </c>
      <c r="F5">
        <v>46.21</v>
      </c>
      <c r="G5">
        <v>33.81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352.09</v>
      </c>
      <c r="Q5">
        <v>4022.51</v>
      </c>
      <c r="R5">
        <v>315.85000000000002</v>
      </c>
      <c r="S5">
        <v>177.21</v>
      </c>
      <c r="T5">
        <v>61803.199999999997</v>
      </c>
      <c r="U5">
        <v>0.56000000000000005</v>
      </c>
      <c r="V5">
        <v>0.77</v>
      </c>
      <c r="W5">
        <v>14.84</v>
      </c>
      <c r="X5">
        <v>3.77</v>
      </c>
      <c r="Y5">
        <v>2</v>
      </c>
      <c r="Z5">
        <v>10</v>
      </c>
      <c r="AA5">
        <v>327.77878084724972</v>
      </c>
      <c r="AB5">
        <v>448.4813885344426</v>
      </c>
      <c r="AC5">
        <v>405.67895426029668</v>
      </c>
      <c r="AD5">
        <v>327778.78084724973</v>
      </c>
      <c r="AE5">
        <v>448481.38853444258</v>
      </c>
      <c r="AF5">
        <v>3.2175402103923411E-6</v>
      </c>
      <c r="AG5">
        <v>11</v>
      </c>
      <c r="AH5">
        <v>405678.95426029671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1.7450000000000001</v>
      </c>
      <c r="E2">
        <v>57.3</v>
      </c>
      <c r="F2">
        <v>52.52</v>
      </c>
      <c r="G2">
        <v>14.66</v>
      </c>
      <c r="H2">
        <v>0.28000000000000003</v>
      </c>
      <c r="I2">
        <v>215</v>
      </c>
      <c r="J2">
        <v>61.76</v>
      </c>
      <c r="K2">
        <v>28.92</v>
      </c>
      <c r="L2">
        <v>1</v>
      </c>
      <c r="M2">
        <v>203</v>
      </c>
      <c r="N2">
        <v>6.84</v>
      </c>
      <c r="O2">
        <v>7851.41</v>
      </c>
      <c r="P2">
        <v>296.02</v>
      </c>
      <c r="Q2">
        <v>4022.13</v>
      </c>
      <c r="R2">
        <v>533.29</v>
      </c>
      <c r="S2">
        <v>177.21</v>
      </c>
      <c r="T2">
        <v>169861.75</v>
      </c>
      <c r="U2">
        <v>0.33</v>
      </c>
      <c r="V2">
        <v>0.68</v>
      </c>
      <c r="W2">
        <v>14.95</v>
      </c>
      <c r="X2">
        <v>10.08</v>
      </c>
      <c r="Y2">
        <v>2</v>
      </c>
      <c r="Z2">
        <v>10</v>
      </c>
      <c r="AA2">
        <v>323.16349168495071</v>
      </c>
      <c r="AB2">
        <v>442.16654629039738</v>
      </c>
      <c r="AC2">
        <v>399.96679169708648</v>
      </c>
      <c r="AD2">
        <v>323163.49168495071</v>
      </c>
      <c r="AE2">
        <v>442166.54629039741</v>
      </c>
      <c r="AF2">
        <v>3.0519553494667828E-6</v>
      </c>
      <c r="AG2">
        <v>12</v>
      </c>
      <c r="AH2">
        <v>399966.79169708648</v>
      </c>
    </row>
    <row r="3" spans="1:34" x14ac:dyDescent="0.25">
      <c r="A3">
        <v>1</v>
      </c>
      <c r="B3">
        <v>25</v>
      </c>
      <c r="C3" t="s">
        <v>34</v>
      </c>
      <c r="D3">
        <v>1.8507</v>
      </c>
      <c r="E3">
        <v>54.03</v>
      </c>
      <c r="F3">
        <v>49.99</v>
      </c>
      <c r="G3">
        <v>18.510000000000002</v>
      </c>
      <c r="H3">
        <v>0.55000000000000004</v>
      </c>
      <c r="I3">
        <v>162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270.33999999999997</v>
      </c>
      <c r="Q3">
        <v>4024.21</v>
      </c>
      <c r="R3">
        <v>439.68</v>
      </c>
      <c r="S3">
        <v>177.21</v>
      </c>
      <c r="T3">
        <v>123321.13</v>
      </c>
      <c r="U3">
        <v>0.4</v>
      </c>
      <c r="V3">
        <v>0.71</v>
      </c>
      <c r="W3">
        <v>15.08</v>
      </c>
      <c r="X3">
        <v>7.53</v>
      </c>
      <c r="Y3">
        <v>2</v>
      </c>
      <c r="Z3">
        <v>10</v>
      </c>
      <c r="AA3">
        <v>294.21039613786348</v>
      </c>
      <c r="AB3">
        <v>402.55164364244592</v>
      </c>
      <c r="AC3">
        <v>364.13267975799039</v>
      </c>
      <c r="AD3">
        <v>294210.39613786351</v>
      </c>
      <c r="AE3">
        <v>402551.64364244591</v>
      </c>
      <c r="AF3">
        <v>3.236821641981763E-6</v>
      </c>
      <c r="AG3">
        <v>12</v>
      </c>
      <c r="AH3">
        <v>364132.67975799041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0.93669999999999998</v>
      </c>
      <c r="E2">
        <v>106.76</v>
      </c>
      <c r="F2">
        <v>79.38</v>
      </c>
      <c r="G2">
        <v>6.45</v>
      </c>
      <c r="H2">
        <v>0.11</v>
      </c>
      <c r="I2">
        <v>738</v>
      </c>
      <c r="J2">
        <v>167.88</v>
      </c>
      <c r="K2">
        <v>51.39</v>
      </c>
      <c r="L2">
        <v>1</v>
      </c>
      <c r="M2">
        <v>736</v>
      </c>
      <c r="N2">
        <v>30.49</v>
      </c>
      <c r="O2">
        <v>20939.59</v>
      </c>
      <c r="P2">
        <v>1003.76</v>
      </c>
      <c r="Q2">
        <v>4026.64</v>
      </c>
      <c r="R2">
        <v>1446.95</v>
      </c>
      <c r="S2">
        <v>177.21</v>
      </c>
      <c r="T2">
        <v>624074.85</v>
      </c>
      <c r="U2">
        <v>0.12</v>
      </c>
      <c r="V2">
        <v>0.45</v>
      </c>
      <c r="W2">
        <v>15.81</v>
      </c>
      <c r="X2">
        <v>36.89</v>
      </c>
      <c r="Y2">
        <v>2</v>
      </c>
      <c r="Z2">
        <v>10</v>
      </c>
      <c r="AA2">
        <v>1510.8546002131809</v>
      </c>
      <c r="AB2">
        <v>2067.2179182124191</v>
      </c>
      <c r="AC2">
        <v>1869.9255414567949</v>
      </c>
      <c r="AD2">
        <v>1510854.600213181</v>
      </c>
      <c r="AE2">
        <v>2067217.9182124189</v>
      </c>
      <c r="AF2">
        <v>1.4009260565519971E-6</v>
      </c>
      <c r="AG2">
        <v>23</v>
      </c>
      <c r="AH2">
        <v>1869925.5414567951</v>
      </c>
    </row>
    <row r="3" spans="1:34" x14ac:dyDescent="0.25">
      <c r="A3">
        <v>1</v>
      </c>
      <c r="B3">
        <v>85</v>
      </c>
      <c r="C3" t="s">
        <v>34</v>
      </c>
      <c r="D3">
        <v>1.5566</v>
      </c>
      <c r="E3">
        <v>64.239999999999995</v>
      </c>
      <c r="F3">
        <v>53.73</v>
      </c>
      <c r="G3">
        <v>13.43</v>
      </c>
      <c r="H3">
        <v>0.21</v>
      </c>
      <c r="I3">
        <v>240</v>
      </c>
      <c r="J3">
        <v>169.33</v>
      </c>
      <c r="K3">
        <v>51.39</v>
      </c>
      <c r="L3">
        <v>2</v>
      </c>
      <c r="M3">
        <v>238</v>
      </c>
      <c r="N3">
        <v>30.94</v>
      </c>
      <c r="O3">
        <v>21118.46</v>
      </c>
      <c r="P3">
        <v>659.41</v>
      </c>
      <c r="Q3">
        <v>4022.33</v>
      </c>
      <c r="R3">
        <v>574.79</v>
      </c>
      <c r="S3">
        <v>177.21</v>
      </c>
      <c r="T3">
        <v>190483.96</v>
      </c>
      <c r="U3">
        <v>0.31</v>
      </c>
      <c r="V3">
        <v>0.66</v>
      </c>
      <c r="W3">
        <v>14.98</v>
      </c>
      <c r="X3">
        <v>11.28</v>
      </c>
      <c r="Y3">
        <v>2</v>
      </c>
      <c r="Z3">
        <v>10</v>
      </c>
      <c r="AA3">
        <v>644.7131215363853</v>
      </c>
      <c r="AB3">
        <v>882.12493562161774</v>
      </c>
      <c r="AC3">
        <v>797.93616983601271</v>
      </c>
      <c r="AD3">
        <v>644713.12153638527</v>
      </c>
      <c r="AE3">
        <v>882124.93562161771</v>
      </c>
      <c r="AF3">
        <v>2.3280468662633061E-6</v>
      </c>
      <c r="AG3">
        <v>14</v>
      </c>
      <c r="AH3">
        <v>797936.16983601276</v>
      </c>
    </row>
    <row r="4" spans="1:34" x14ac:dyDescent="0.25">
      <c r="A4">
        <v>2</v>
      </c>
      <c r="B4">
        <v>85</v>
      </c>
      <c r="C4" t="s">
        <v>34</v>
      </c>
      <c r="D4">
        <v>1.7847999999999999</v>
      </c>
      <c r="E4">
        <v>56.03</v>
      </c>
      <c r="F4">
        <v>48.91</v>
      </c>
      <c r="G4">
        <v>20.96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579.16999999999996</v>
      </c>
      <c r="Q4">
        <v>4021.72</v>
      </c>
      <c r="R4">
        <v>411.17</v>
      </c>
      <c r="S4">
        <v>177.21</v>
      </c>
      <c r="T4">
        <v>109176.74</v>
      </c>
      <c r="U4">
        <v>0.43</v>
      </c>
      <c r="V4">
        <v>0.73</v>
      </c>
      <c r="W4">
        <v>14.82</v>
      </c>
      <c r="X4">
        <v>6.47</v>
      </c>
      <c r="Y4">
        <v>2</v>
      </c>
      <c r="Z4">
        <v>10</v>
      </c>
      <c r="AA4">
        <v>509.43325311262009</v>
      </c>
      <c r="AB4">
        <v>697.02905151763673</v>
      </c>
      <c r="AC4">
        <v>630.50557712721093</v>
      </c>
      <c r="AD4">
        <v>509433.25311262009</v>
      </c>
      <c r="AE4">
        <v>697029.05151763675</v>
      </c>
      <c r="AF4">
        <v>2.6693421861150888E-6</v>
      </c>
      <c r="AG4">
        <v>12</v>
      </c>
      <c r="AH4">
        <v>630505.57712721091</v>
      </c>
    </row>
    <row r="5" spans="1:34" x14ac:dyDescent="0.25">
      <c r="A5">
        <v>3</v>
      </c>
      <c r="B5">
        <v>85</v>
      </c>
      <c r="C5" t="s">
        <v>34</v>
      </c>
      <c r="D5">
        <v>1.9044000000000001</v>
      </c>
      <c r="E5">
        <v>52.51</v>
      </c>
      <c r="F5">
        <v>46.85</v>
      </c>
      <c r="G5">
        <v>28.98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533.16999999999996</v>
      </c>
      <c r="Q5">
        <v>4021.22</v>
      </c>
      <c r="R5">
        <v>340.99</v>
      </c>
      <c r="S5">
        <v>177.21</v>
      </c>
      <c r="T5">
        <v>74298.100000000006</v>
      </c>
      <c r="U5">
        <v>0.52</v>
      </c>
      <c r="V5">
        <v>0.76</v>
      </c>
      <c r="W5">
        <v>14.76</v>
      </c>
      <c r="X5">
        <v>4.41</v>
      </c>
      <c r="Y5">
        <v>2</v>
      </c>
      <c r="Z5">
        <v>10</v>
      </c>
      <c r="AA5">
        <v>449.54735282919512</v>
      </c>
      <c r="AB5">
        <v>615.09052077039564</v>
      </c>
      <c r="AC5">
        <v>556.38714475303607</v>
      </c>
      <c r="AD5">
        <v>449547.35282919498</v>
      </c>
      <c r="AE5">
        <v>615090.52077039564</v>
      </c>
      <c r="AF5">
        <v>2.8482156315764099E-6</v>
      </c>
      <c r="AG5">
        <v>11</v>
      </c>
      <c r="AH5">
        <v>556387.14475303609</v>
      </c>
    </row>
    <row r="6" spans="1:34" x14ac:dyDescent="0.25">
      <c r="A6">
        <v>4</v>
      </c>
      <c r="B6">
        <v>85</v>
      </c>
      <c r="C6" t="s">
        <v>34</v>
      </c>
      <c r="D6">
        <v>1.9770000000000001</v>
      </c>
      <c r="E6">
        <v>50.58</v>
      </c>
      <c r="F6">
        <v>45.73</v>
      </c>
      <c r="G6">
        <v>37.590000000000003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496.56</v>
      </c>
      <c r="Q6">
        <v>4021.47</v>
      </c>
      <c r="R6">
        <v>304.08999999999997</v>
      </c>
      <c r="S6">
        <v>177.21</v>
      </c>
      <c r="T6">
        <v>55968.78</v>
      </c>
      <c r="U6">
        <v>0.57999999999999996</v>
      </c>
      <c r="V6">
        <v>0.78</v>
      </c>
      <c r="W6">
        <v>14.7</v>
      </c>
      <c r="X6">
        <v>3.29</v>
      </c>
      <c r="Y6">
        <v>2</v>
      </c>
      <c r="Z6">
        <v>10</v>
      </c>
      <c r="AA6">
        <v>417.88950048026948</v>
      </c>
      <c r="AB6">
        <v>571.77485054072042</v>
      </c>
      <c r="AC6">
        <v>517.20546129615616</v>
      </c>
      <c r="AD6">
        <v>417889.50048026949</v>
      </c>
      <c r="AE6">
        <v>571774.85054072039</v>
      </c>
      <c r="AF6">
        <v>2.9567960006440679E-6</v>
      </c>
      <c r="AG6">
        <v>11</v>
      </c>
      <c r="AH6">
        <v>517205.46129615622</v>
      </c>
    </row>
    <row r="7" spans="1:34" x14ac:dyDescent="0.25">
      <c r="A7">
        <v>5</v>
      </c>
      <c r="B7">
        <v>85</v>
      </c>
      <c r="C7" t="s">
        <v>34</v>
      </c>
      <c r="D7">
        <v>2.0264000000000002</v>
      </c>
      <c r="E7">
        <v>49.35</v>
      </c>
      <c r="F7">
        <v>45.05</v>
      </c>
      <c r="G7">
        <v>47.42</v>
      </c>
      <c r="H7">
        <v>0.61</v>
      </c>
      <c r="I7">
        <v>57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461.78</v>
      </c>
      <c r="Q7">
        <v>4021.1</v>
      </c>
      <c r="R7">
        <v>280.26</v>
      </c>
      <c r="S7">
        <v>177.21</v>
      </c>
      <c r="T7">
        <v>44135.13</v>
      </c>
      <c r="U7">
        <v>0.63</v>
      </c>
      <c r="V7">
        <v>0.79</v>
      </c>
      <c r="W7">
        <v>14.69</v>
      </c>
      <c r="X7">
        <v>2.6</v>
      </c>
      <c r="Y7">
        <v>2</v>
      </c>
      <c r="Z7">
        <v>10</v>
      </c>
      <c r="AA7">
        <v>393.58592965141122</v>
      </c>
      <c r="AB7">
        <v>538.52163273480357</v>
      </c>
      <c r="AC7">
        <v>487.12588392645171</v>
      </c>
      <c r="AD7">
        <v>393585.92965141119</v>
      </c>
      <c r="AE7">
        <v>538521.6327348036</v>
      </c>
      <c r="AF7">
        <v>3.0306785107259181E-6</v>
      </c>
      <c r="AG7">
        <v>11</v>
      </c>
      <c r="AH7">
        <v>487125.88392645167</v>
      </c>
    </row>
    <row r="8" spans="1:34" x14ac:dyDescent="0.25">
      <c r="A8">
        <v>6</v>
      </c>
      <c r="B8">
        <v>85</v>
      </c>
      <c r="C8" t="s">
        <v>34</v>
      </c>
      <c r="D8">
        <v>2.0541</v>
      </c>
      <c r="E8">
        <v>48.68</v>
      </c>
      <c r="F8">
        <v>44.65</v>
      </c>
      <c r="G8">
        <v>54.67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9</v>
      </c>
      <c r="N8">
        <v>33.270000000000003</v>
      </c>
      <c r="O8">
        <v>22022.17</v>
      </c>
      <c r="P8">
        <v>443.02</v>
      </c>
      <c r="Q8">
        <v>4021.3</v>
      </c>
      <c r="R8">
        <v>265.55</v>
      </c>
      <c r="S8">
        <v>177.21</v>
      </c>
      <c r="T8">
        <v>36820.93</v>
      </c>
      <c r="U8">
        <v>0.67</v>
      </c>
      <c r="V8">
        <v>0.8</v>
      </c>
      <c r="W8">
        <v>14.71</v>
      </c>
      <c r="X8">
        <v>2.21</v>
      </c>
      <c r="Y8">
        <v>2</v>
      </c>
      <c r="Z8">
        <v>10</v>
      </c>
      <c r="AA8">
        <v>380.74354369574769</v>
      </c>
      <c r="AB8">
        <v>520.95011370418263</v>
      </c>
      <c r="AC8">
        <v>471.23136601033139</v>
      </c>
      <c r="AD8">
        <v>380743.54369574768</v>
      </c>
      <c r="AE8">
        <v>520950.11370418267</v>
      </c>
      <c r="AF8">
        <v>3.0721065578770761E-6</v>
      </c>
      <c r="AG8">
        <v>11</v>
      </c>
      <c r="AH8">
        <v>471231.36601033137</v>
      </c>
    </row>
    <row r="9" spans="1:34" x14ac:dyDescent="0.25">
      <c r="A9">
        <v>7</v>
      </c>
      <c r="B9">
        <v>85</v>
      </c>
      <c r="C9" t="s">
        <v>34</v>
      </c>
      <c r="D9">
        <v>2.052</v>
      </c>
      <c r="E9">
        <v>48.73</v>
      </c>
      <c r="F9">
        <v>44.7</v>
      </c>
      <c r="G9">
        <v>54.74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445.43</v>
      </c>
      <c r="Q9">
        <v>4021.73</v>
      </c>
      <c r="R9">
        <v>266.89999999999998</v>
      </c>
      <c r="S9">
        <v>177.21</v>
      </c>
      <c r="T9">
        <v>37496.300000000003</v>
      </c>
      <c r="U9">
        <v>0.66</v>
      </c>
      <c r="V9">
        <v>0.8</v>
      </c>
      <c r="W9">
        <v>14.72</v>
      </c>
      <c r="X9">
        <v>2.2599999999999998</v>
      </c>
      <c r="Y9">
        <v>2</v>
      </c>
      <c r="Z9">
        <v>10</v>
      </c>
      <c r="AA9">
        <v>382.16707444726961</v>
      </c>
      <c r="AB9">
        <v>522.89785128015922</v>
      </c>
      <c r="AC9">
        <v>472.99321424572372</v>
      </c>
      <c r="AD9">
        <v>382167.07444726961</v>
      </c>
      <c r="AE9">
        <v>522897.85128015932</v>
      </c>
      <c r="AF9">
        <v>3.068965803399913E-6</v>
      </c>
      <c r="AG9">
        <v>11</v>
      </c>
      <c r="AH9">
        <v>472993.21424572368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1.7808999999999999</v>
      </c>
      <c r="E2">
        <v>56.15</v>
      </c>
      <c r="F2">
        <v>51.91</v>
      </c>
      <c r="G2">
        <v>15.27</v>
      </c>
      <c r="H2">
        <v>0.34</v>
      </c>
      <c r="I2">
        <v>204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246.14</v>
      </c>
      <c r="Q2">
        <v>4024.15</v>
      </c>
      <c r="R2">
        <v>503.53</v>
      </c>
      <c r="S2">
        <v>177.21</v>
      </c>
      <c r="T2">
        <v>155037.31</v>
      </c>
      <c r="U2">
        <v>0.35</v>
      </c>
      <c r="V2">
        <v>0.69</v>
      </c>
      <c r="W2">
        <v>15.18</v>
      </c>
      <c r="X2">
        <v>9.4600000000000009</v>
      </c>
      <c r="Y2">
        <v>2</v>
      </c>
      <c r="Z2">
        <v>10</v>
      </c>
      <c r="AA2">
        <v>284.86482838464542</v>
      </c>
      <c r="AB2">
        <v>389.76462554514228</v>
      </c>
      <c r="AC2">
        <v>352.56603672120082</v>
      </c>
      <c r="AD2">
        <v>284864.8283846454</v>
      </c>
      <c r="AE2">
        <v>389764.62554514228</v>
      </c>
      <c r="AF2">
        <v>3.1875717588185951E-6</v>
      </c>
      <c r="AG2">
        <v>12</v>
      </c>
      <c r="AH2">
        <v>352566.0367212008</v>
      </c>
    </row>
    <row r="3" spans="1:34" x14ac:dyDescent="0.25">
      <c r="A3">
        <v>1</v>
      </c>
      <c r="B3">
        <v>20</v>
      </c>
      <c r="C3" t="s">
        <v>34</v>
      </c>
      <c r="D3">
        <v>1.7843</v>
      </c>
      <c r="E3">
        <v>56.04</v>
      </c>
      <c r="F3">
        <v>51.83</v>
      </c>
      <c r="G3">
        <v>15.39</v>
      </c>
      <c r="H3">
        <v>0.66</v>
      </c>
      <c r="I3">
        <v>202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249.93</v>
      </c>
      <c r="Q3">
        <v>4025.18</v>
      </c>
      <c r="R3">
        <v>499.49</v>
      </c>
      <c r="S3">
        <v>177.21</v>
      </c>
      <c r="T3">
        <v>153023.14000000001</v>
      </c>
      <c r="U3">
        <v>0.35</v>
      </c>
      <c r="V3">
        <v>0.69</v>
      </c>
      <c r="W3">
        <v>15.21</v>
      </c>
      <c r="X3">
        <v>9.3699999999999992</v>
      </c>
      <c r="Y3">
        <v>2</v>
      </c>
      <c r="Z3">
        <v>10</v>
      </c>
      <c r="AA3">
        <v>286.23423192531249</v>
      </c>
      <c r="AB3">
        <v>391.63830388330342</v>
      </c>
      <c r="AC3">
        <v>354.26089382849187</v>
      </c>
      <c r="AD3">
        <v>286234.23192531249</v>
      </c>
      <c r="AE3">
        <v>391638.30388330342</v>
      </c>
      <c r="AF3">
        <v>3.1936573020719969E-6</v>
      </c>
      <c r="AG3">
        <v>12</v>
      </c>
      <c r="AH3">
        <v>354260.89382849191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1.1601999999999999</v>
      </c>
      <c r="E2">
        <v>86.19</v>
      </c>
      <c r="F2">
        <v>69.150000000000006</v>
      </c>
      <c r="G2">
        <v>7.6</v>
      </c>
      <c r="H2">
        <v>0.13</v>
      </c>
      <c r="I2">
        <v>546</v>
      </c>
      <c r="J2">
        <v>133.21</v>
      </c>
      <c r="K2">
        <v>46.47</v>
      </c>
      <c r="L2">
        <v>1</v>
      </c>
      <c r="M2">
        <v>544</v>
      </c>
      <c r="N2">
        <v>20.75</v>
      </c>
      <c r="O2">
        <v>16663.419999999998</v>
      </c>
      <c r="P2">
        <v>745.89</v>
      </c>
      <c r="Q2">
        <v>4024.65</v>
      </c>
      <c r="R2">
        <v>1097.6500000000001</v>
      </c>
      <c r="S2">
        <v>177.21</v>
      </c>
      <c r="T2">
        <v>450383.28</v>
      </c>
      <c r="U2">
        <v>0.16</v>
      </c>
      <c r="V2">
        <v>0.52</v>
      </c>
      <c r="W2">
        <v>15.51</v>
      </c>
      <c r="X2">
        <v>26.68</v>
      </c>
      <c r="Y2">
        <v>2</v>
      </c>
      <c r="Z2">
        <v>10</v>
      </c>
      <c r="AA2">
        <v>950.4921905924233</v>
      </c>
      <c r="AB2">
        <v>1300.505347924538</v>
      </c>
      <c r="AC2">
        <v>1176.3869427893389</v>
      </c>
      <c r="AD2">
        <v>950492.19059242331</v>
      </c>
      <c r="AE2">
        <v>1300505.347924538</v>
      </c>
      <c r="AF2">
        <v>1.803990637167803E-6</v>
      </c>
      <c r="AG2">
        <v>18</v>
      </c>
      <c r="AH2">
        <v>1176386.942789339</v>
      </c>
    </row>
    <row r="3" spans="1:34" x14ac:dyDescent="0.25">
      <c r="A3">
        <v>1</v>
      </c>
      <c r="B3">
        <v>65</v>
      </c>
      <c r="C3" t="s">
        <v>34</v>
      </c>
      <c r="D3">
        <v>1.7001999999999999</v>
      </c>
      <c r="E3">
        <v>58.82</v>
      </c>
      <c r="F3">
        <v>51.41</v>
      </c>
      <c r="G3">
        <v>16.07</v>
      </c>
      <c r="H3">
        <v>0.26</v>
      </c>
      <c r="I3">
        <v>192</v>
      </c>
      <c r="J3">
        <v>134.55000000000001</v>
      </c>
      <c r="K3">
        <v>46.47</v>
      </c>
      <c r="L3">
        <v>2</v>
      </c>
      <c r="M3">
        <v>190</v>
      </c>
      <c r="N3">
        <v>21.09</v>
      </c>
      <c r="O3">
        <v>16828.84</v>
      </c>
      <c r="P3">
        <v>527.78</v>
      </c>
      <c r="Q3">
        <v>4022.29</v>
      </c>
      <c r="R3">
        <v>495.64</v>
      </c>
      <c r="S3">
        <v>177.21</v>
      </c>
      <c r="T3">
        <v>151149.46</v>
      </c>
      <c r="U3">
        <v>0.36</v>
      </c>
      <c r="V3">
        <v>0.69</v>
      </c>
      <c r="W3">
        <v>14.91</v>
      </c>
      <c r="X3">
        <v>8.9600000000000009</v>
      </c>
      <c r="Y3">
        <v>2</v>
      </c>
      <c r="Z3">
        <v>10</v>
      </c>
      <c r="AA3">
        <v>501.40475000877922</v>
      </c>
      <c r="AB3">
        <v>686.04409937840228</v>
      </c>
      <c r="AC3">
        <v>620.56901340266768</v>
      </c>
      <c r="AD3">
        <v>501404.75000877923</v>
      </c>
      <c r="AE3">
        <v>686044.09937840223</v>
      </c>
      <c r="AF3">
        <v>2.6436346158530408E-6</v>
      </c>
      <c r="AG3">
        <v>13</v>
      </c>
      <c r="AH3">
        <v>620569.01340266771</v>
      </c>
    </row>
    <row r="4" spans="1:34" x14ac:dyDescent="0.25">
      <c r="A4">
        <v>2</v>
      </c>
      <c r="B4">
        <v>65</v>
      </c>
      <c r="C4" t="s">
        <v>34</v>
      </c>
      <c r="D4">
        <v>1.8963000000000001</v>
      </c>
      <c r="E4">
        <v>52.73</v>
      </c>
      <c r="F4">
        <v>47.53</v>
      </c>
      <c r="G4">
        <v>25.69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458.5</v>
      </c>
      <c r="Q4">
        <v>4021.77</v>
      </c>
      <c r="R4">
        <v>364.4</v>
      </c>
      <c r="S4">
        <v>177.21</v>
      </c>
      <c r="T4">
        <v>85932.71</v>
      </c>
      <c r="U4">
        <v>0.49</v>
      </c>
      <c r="V4">
        <v>0.75</v>
      </c>
      <c r="W4">
        <v>14.78</v>
      </c>
      <c r="X4">
        <v>5.09</v>
      </c>
      <c r="Y4">
        <v>2</v>
      </c>
      <c r="Z4">
        <v>10</v>
      </c>
      <c r="AA4">
        <v>404.21738432364492</v>
      </c>
      <c r="AB4">
        <v>553.06805804403166</v>
      </c>
      <c r="AC4">
        <v>500.28401882020307</v>
      </c>
      <c r="AD4">
        <v>404217.38432364492</v>
      </c>
      <c r="AE4">
        <v>553068.05804403161</v>
      </c>
      <c r="AF4">
        <v>2.9485497718163289E-6</v>
      </c>
      <c r="AG4">
        <v>11</v>
      </c>
      <c r="AH4">
        <v>500284.01882020308</v>
      </c>
    </row>
    <row r="5" spans="1:34" x14ac:dyDescent="0.25">
      <c r="A5">
        <v>3</v>
      </c>
      <c r="B5">
        <v>65</v>
      </c>
      <c r="C5" t="s">
        <v>34</v>
      </c>
      <c r="D5">
        <v>1.9976</v>
      </c>
      <c r="E5">
        <v>50.06</v>
      </c>
      <c r="F5">
        <v>45.84</v>
      </c>
      <c r="G5">
        <v>36.67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72</v>
      </c>
      <c r="N5">
        <v>21.78</v>
      </c>
      <c r="O5">
        <v>17160.919999999998</v>
      </c>
      <c r="P5">
        <v>409.51</v>
      </c>
      <c r="Q5">
        <v>4021.13</v>
      </c>
      <c r="R5">
        <v>307.31</v>
      </c>
      <c r="S5">
        <v>177.21</v>
      </c>
      <c r="T5">
        <v>57568.36</v>
      </c>
      <c r="U5">
        <v>0.57999999999999996</v>
      </c>
      <c r="V5">
        <v>0.78</v>
      </c>
      <c r="W5">
        <v>14.71</v>
      </c>
      <c r="X5">
        <v>3.39</v>
      </c>
      <c r="Y5">
        <v>2</v>
      </c>
      <c r="Z5">
        <v>10</v>
      </c>
      <c r="AA5">
        <v>363.67987811211458</v>
      </c>
      <c r="AB5">
        <v>497.60285365685979</v>
      </c>
      <c r="AC5">
        <v>450.11233569383978</v>
      </c>
      <c r="AD5">
        <v>363679.87811211462</v>
      </c>
      <c r="AE5">
        <v>497602.85365685978</v>
      </c>
      <c r="AF5">
        <v>3.1060607626326518E-6</v>
      </c>
      <c r="AG5">
        <v>11</v>
      </c>
      <c r="AH5">
        <v>450112.33569383982</v>
      </c>
    </row>
    <row r="6" spans="1:34" x14ac:dyDescent="0.25">
      <c r="A6">
        <v>4</v>
      </c>
      <c r="B6">
        <v>65</v>
      </c>
      <c r="C6" t="s">
        <v>34</v>
      </c>
      <c r="D6">
        <v>2.0316000000000001</v>
      </c>
      <c r="E6">
        <v>49.22</v>
      </c>
      <c r="F6">
        <v>45.33</v>
      </c>
      <c r="G6">
        <v>43.17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17327.689999999999</v>
      </c>
      <c r="P6">
        <v>390.07</v>
      </c>
      <c r="Q6">
        <v>4022.13</v>
      </c>
      <c r="R6">
        <v>287.41000000000003</v>
      </c>
      <c r="S6">
        <v>177.21</v>
      </c>
      <c r="T6">
        <v>47678.74</v>
      </c>
      <c r="U6">
        <v>0.62</v>
      </c>
      <c r="V6">
        <v>0.79</v>
      </c>
      <c r="W6">
        <v>14.76</v>
      </c>
      <c r="X6">
        <v>2.88</v>
      </c>
      <c r="Y6">
        <v>2</v>
      </c>
      <c r="Z6">
        <v>10</v>
      </c>
      <c r="AA6">
        <v>349.80878414279221</v>
      </c>
      <c r="AB6">
        <v>478.62381093855629</v>
      </c>
      <c r="AC6">
        <v>432.94462617531752</v>
      </c>
      <c r="AD6">
        <v>349808.78414279222</v>
      </c>
      <c r="AE6">
        <v>478623.81093855627</v>
      </c>
      <c r="AF6">
        <v>3.158927235364686E-6</v>
      </c>
      <c r="AG6">
        <v>11</v>
      </c>
      <c r="AH6">
        <v>432944.62617531739</v>
      </c>
    </row>
    <row r="7" spans="1:34" x14ac:dyDescent="0.25">
      <c r="A7">
        <v>5</v>
      </c>
      <c r="B7">
        <v>65</v>
      </c>
      <c r="C7" t="s">
        <v>34</v>
      </c>
      <c r="D7">
        <v>2.0318000000000001</v>
      </c>
      <c r="E7">
        <v>49.22</v>
      </c>
      <c r="F7">
        <v>45.32</v>
      </c>
      <c r="G7">
        <v>43.16</v>
      </c>
      <c r="H7">
        <v>0.76</v>
      </c>
      <c r="I7">
        <v>63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393.38</v>
      </c>
      <c r="Q7">
        <v>4021.87</v>
      </c>
      <c r="R7">
        <v>287.27999999999997</v>
      </c>
      <c r="S7">
        <v>177.21</v>
      </c>
      <c r="T7">
        <v>47615.6</v>
      </c>
      <c r="U7">
        <v>0.62</v>
      </c>
      <c r="V7">
        <v>0.79</v>
      </c>
      <c r="W7">
        <v>14.76</v>
      </c>
      <c r="X7">
        <v>2.88</v>
      </c>
      <c r="Y7">
        <v>2</v>
      </c>
      <c r="Z7">
        <v>10</v>
      </c>
      <c r="AA7">
        <v>351.18219970294962</v>
      </c>
      <c r="AB7">
        <v>480.50297869878187</v>
      </c>
      <c r="AC7">
        <v>434.64444880193571</v>
      </c>
      <c r="AD7">
        <v>351182.19970294961</v>
      </c>
      <c r="AE7">
        <v>480502.97869878192</v>
      </c>
      <c r="AF7">
        <v>3.159238214616051E-6</v>
      </c>
      <c r="AG7">
        <v>11</v>
      </c>
      <c r="AH7">
        <v>434644.44880193571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1.0451999999999999</v>
      </c>
      <c r="E2">
        <v>95.68</v>
      </c>
      <c r="F2">
        <v>73.94</v>
      </c>
      <c r="G2">
        <v>6.96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18787.759999999998</v>
      </c>
      <c r="P2">
        <v>868.06</v>
      </c>
      <c r="Q2">
        <v>4026.94</v>
      </c>
      <c r="R2">
        <v>1261.3800000000001</v>
      </c>
      <c r="S2">
        <v>177.21</v>
      </c>
      <c r="T2">
        <v>531796.76</v>
      </c>
      <c r="U2">
        <v>0.14000000000000001</v>
      </c>
      <c r="V2">
        <v>0.48</v>
      </c>
      <c r="W2">
        <v>15.64</v>
      </c>
      <c r="X2">
        <v>31.46</v>
      </c>
      <c r="Y2">
        <v>2</v>
      </c>
      <c r="Z2">
        <v>10</v>
      </c>
      <c r="AA2">
        <v>1194.663644873837</v>
      </c>
      <c r="AB2">
        <v>1634.5915037566749</v>
      </c>
      <c r="AC2">
        <v>1478.588384801722</v>
      </c>
      <c r="AD2">
        <v>1194663.644873837</v>
      </c>
      <c r="AE2">
        <v>1634591.5037566749</v>
      </c>
      <c r="AF2">
        <v>1.5923502333288139E-6</v>
      </c>
      <c r="AG2">
        <v>20</v>
      </c>
      <c r="AH2">
        <v>1478588.3848017219</v>
      </c>
    </row>
    <row r="3" spans="1:34" x14ac:dyDescent="0.25">
      <c r="A3">
        <v>1</v>
      </c>
      <c r="B3">
        <v>75</v>
      </c>
      <c r="C3" t="s">
        <v>34</v>
      </c>
      <c r="D3">
        <v>1.6314</v>
      </c>
      <c r="E3">
        <v>61.3</v>
      </c>
      <c r="F3">
        <v>52.45</v>
      </c>
      <c r="G3">
        <v>14.64</v>
      </c>
      <c r="H3">
        <v>0.23</v>
      </c>
      <c r="I3">
        <v>215</v>
      </c>
      <c r="J3">
        <v>151.83000000000001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592.47</v>
      </c>
      <c r="Q3">
        <v>4022.16</v>
      </c>
      <c r="R3">
        <v>531.24</v>
      </c>
      <c r="S3">
        <v>177.21</v>
      </c>
      <c r="T3">
        <v>168835</v>
      </c>
      <c r="U3">
        <v>0.33</v>
      </c>
      <c r="V3">
        <v>0.68</v>
      </c>
      <c r="W3">
        <v>14.94</v>
      </c>
      <c r="X3">
        <v>10</v>
      </c>
      <c r="Y3">
        <v>2</v>
      </c>
      <c r="Z3">
        <v>10</v>
      </c>
      <c r="AA3">
        <v>564.32238893163287</v>
      </c>
      <c r="AB3">
        <v>772.13078868297862</v>
      </c>
      <c r="AC3">
        <v>698.43970990344258</v>
      </c>
      <c r="AD3">
        <v>564322.38893163286</v>
      </c>
      <c r="AE3">
        <v>772130.7886829786</v>
      </c>
      <c r="AF3">
        <v>2.4854192218260881E-6</v>
      </c>
      <c r="AG3">
        <v>13</v>
      </c>
      <c r="AH3">
        <v>698439.70990344253</v>
      </c>
    </row>
    <row r="4" spans="1:34" x14ac:dyDescent="0.25">
      <c r="A4">
        <v>2</v>
      </c>
      <c r="B4">
        <v>75</v>
      </c>
      <c r="C4" t="s">
        <v>34</v>
      </c>
      <c r="D4">
        <v>1.8389</v>
      </c>
      <c r="E4">
        <v>54.38</v>
      </c>
      <c r="F4">
        <v>48.25</v>
      </c>
      <c r="G4">
        <v>22.98</v>
      </c>
      <c r="H4">
        <v>0.35</v>
      </c>
      <c r="I4">
        <v>126</v>
      </c>
      <c r="J4">
        <v>153.22999999999999</v>
      </c>
      <c r="K4">
        <v>49.1</v>
      </c>
      <c r="L4">
        <v>3</v>
      </c>
      <c r="M4">
        <v>124</v>
      </c>
      <c r="N4">
        <v>26.13</v>
      </c>
      <c r="O4">
        <v>19131.849999999999</v>
      </c>
      <c r="P4">
        <v>520.92999999999995</v>
      </c>
      <c r="Q4">
        <v>4021.72</v>
      </c>
      <c r="R4">
        <v>389.19</v>
      </c>
      <c r="S4">
        <v>177.21</v>
      </c>
      <c r="T4">
        <v>98253.18</v>
      </c>
      <c r="U4">
        <v>0.46</v>
      </c>
      <c r="V4">
        <v>0.74</v>
      </c>
      <c r="W4">
        <v>14.79</v>
      </c>
      <c r="X4">
        <v>5.81</v>
      </c>
      <c r="Y4">
        <v>2</v>
      </c>
      <c r="Z4">
        <v>10</v>
      </c>
      <c r="AA4">
        <v>461.15424553428579</v>
      </c>
      <c r="AB4">
        <v>630.97158342946761</v>
      </c>
      <c r="AC4">
        <v>570.75254108113768</v>
      </c>
      <c r="AD4">
        <v>461154.24553428579</v>
      </c>
      <c r="AE4">
        <v>630971.58342946763</v>
      </c>
      <c r="AF4">
        <v>2.8015430961235709E-6</v>
      </c>
      <c r="AG4">
        <v>12</v>
      </c>
      <c r="AH4">
        <v>570752.54108113772</v>
      </c>
    </row>
    <row r="5" spans="1:34" x14ac:dyDescent="0.25">
      <c r="A5">
        <v>3</v>
      </c>
      <c r="B5">
        <v>75</v>
      </c>
      <c r="C5" t="s">
        <v>34</v>
      </c>
      <c r="D5">
        <v>1.9466000000000001</v>
      </c>
      <c r="E5">
        <v>51.37</v>
      </c>
      <c r="F5">
        <v>46.44</v>
      </c>
      <c r="G5">
        <v>32.03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475.17</v>
      </c>
      <c r="Q5">
        <v>4021.07</v>
      </c>
      <c r="R5">
        <v>327.38</v>
      </c>
      <c r="S5">
        <v>177.21</v>
      </c>
      <c r="T5">
        <v>67544.820000000007</v>
      </c>
      <c r="U5">
        <v>0.54</v>
      </c>
      <c r="V5">
        <v>0.77</v>
      </c>
      <c r="W5">
        <v>14.74</v>
      </c>
      <c r="X5">
        <v>3.99</v>
      </c>
      <c r="Y5">
        <v>2</v>
      </c>
      <c r="Z5">
        <v>10</v>
      </c>
      <c r="AA5">
        <v>408.45594242275388</v>
      </c>
      <c r="AB5">
        <v>558.86744022721871</v>
      </c>
      <c r="AC5">
        <v>505.52991610731078</v>
      </c>
      <c r="AD5">
        <v>408455.9424227539</v>
      </c>
      <c r="AE5">
        <v>558867.44022721867</v>
      </c>
      <c r="AF5">
        <v>2.9656228130480959E-6</v>
      </c>
      <c r="AG5">
        <v>11</v>
      </c>
      <c r="AH5">
        <v>505529.9161073108</v>
      </c>
    </row>
    <row r="6" spans="1:34" x14ac:dyDescent="0.25">
      <c r="A6">
        <v>4</v>
      </c>
      <c r="B6">
        <v>75</v>
      </c>
      <c r="C6" t="s">
        <v>34</v>
      </c>
      <c r="D6">
        <v>2.0179999999999998</v>
      </c>
      <c r="E6">
        <v>49.55</v>
      </c>
      <c r="F6">
        <v>45.32</v>
      </c>
      <c r="G6">
        <v>42.49</v>
      </c>
      <c r="H6">
        <v>0.56999999999999995</v>
      </c>
      <c r="I6">
        <v>64</v>
      </c>
      <c r="J6">
        <v>156.03</v>
      </c>
      <c r="K6">
        <v>49.1</v>
      </c>
      <c r="L6">
        <v>5</v>
      </c>
      <c r="M6">
        <v>57</v>
      </c>
      <c r="N6">
        <v>26.94</v>
      </c>
      <c r="O6">
        <v>19478.150000000001</v>
      </c>
      <c r="P6">
        <v>435.02</v>
      </c>
      <c r="Q6">
        <v>4021.13</v>
      </c>
      <c r="R6">
        <v>289.69</v>
      </c>
      <c r="S6">
        <v>177.21</v>
      </c>
      <c r="T6">
        <v>48812.73</v>
      </c>
      <c r="U6">
        <v>0.61</v>
      </c>
      <c r="V6">
        <v>0.79</v>
      </c>
      <c r="W6">
        <v>14.7</v>
      </c>
      <c r="X6">
        <v>2.88</v>
      </c>
      <c r="Y6">
        <v>2</v>
      </c>
      <c r="Z6">
        <v>10</v>
      </c>
      <c r="AA6">
        <v>377.65555250830158</v>
      </c>
      <c r="AB6">
        <v>516.72498792896238</v>
      </c>
      <c r="AC6">
        <v>467.40948030909692</v>
      </c>
      <c r="AD6">
        <v>377655.55250830163</v>
      </c>
      <c r="AE6">
        <v>516724.98792896239</v>
      </c>
      <c r="AF6">
        <v>3.074399895577446E-6</v>
      </c>
      <c r="AG6">
        <v>11</v>
      </c>
      <c r="AH6">
        <v>467409.48030909692</v>
      </c>
    </row>
    <row r="7" spans="1:34" x14ac:dyDescent="0.25">
      <c r="A7">
        <v>5</v>
      </c>
      <c r="B7">
        <v>75</v>
      </c>
      <c r="C7" t="s">
        <v>34</v>
      </c>
      <c r="D7">
        <v>2.0442</v>
      </c>
      <c r="E7">
        <v>48.92</v>
      </c>
      <c r="F7">
        <v>44.96</v>
      </c>
      <c r="G7">
        <v>49.05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6</v>
      </c>
      <c r="N7">
        <v>27.35</v>
      </c>
      <c r="O7">
        <v>19652.13</v>
      </c>
      <c r="P7">
        <v>415.99</v>
      </c>
      <c r="Q7">
        <v>4021.67</v>
      </c>
      <c r="R7">
        <v>275.70999999999998</v>
      </c>
      <c r="S7">
        <v>177.21</v>
      </c>
      <c r="T7">
        <v>41868.22</v>
      </c>
      <c r="U7">
        <v>0.64</v>
      </c>
      <c r="V7">
        <v>0.79</v>
      </c>
      <c r="W7">
        <v>14.73</v>
      </c>
      <c r="X7">
        <v>2.52</v>
      </c>
      <c r="Y7">
        <v>2</v>
      </c>
      <c r="Z7">
        <v>10</v>
      </c>
      <c r="AA7">
        <v>365.16892713013033</v>
      </c>
      <c r="AB7">
        <v>499.64023621551542</v>
      </c>
      <c r="AC7">
        <v>451.95527332058163</v>
      </c>
      <c r="AD7">
        <v>365168.92713013041</v>
      </c>
      <c r="AE7">
        <v>499640.23621551541</v>
      </c>
      <c r="AF7">
        <v>3.1143152956092251E-6</v>
      </c>
      <c r="AG7">
        <v>11</v>
      </c>
      <c r="AH7">
        <v>451955.27332058159</v>
      </c>
    </row>
    <row r="8" spans="1:34" x14ac:dyDescent="0.25">
      <c r="A8">
        <v>6</v>
      </c>
      <c r="B8">
        <v>75</v>
      </c>
      <c r="C8" t="s">
        <v>34</v>
      </c>
      <c r="D8">
        <v>2.0434999999999999</v>
      </c>
      <c r="E8">
        <v>48.94</v>
      </c>
      <c r="F8">
        <v>44.98</v>
      </c>
      <c r="G8">
        <v>49.07</v>
      </c>
      <c r="H8">
        <v>0.78</v>
      </c>
      <c r="I8">
        <v>55</v>
      </c>
      <c r="J8">
        <v>158.86000000000001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419.79</v>
      </c>
      <c r="Q8">
        <v>4022.25</v>
      </c>
      <c r="R8">
        <v>275.89999999999998</v>
      </c>
      <c r="S8">
        <v>177.21</v>
      </c>
      <c r="T8">
        <v>41965.78</v>
      </c>
      <c r="U8">
        <v>0.64</v>
      </c>
      <c r="V8">
        <v>0.79</v>
      </c>
      <c r="W8">
        <v>14.74</v>
      </c>
      <c r="X8">
        <v>2.54</v>
      </c>
      <c r="Y8">
        <v>2</v>
      </c>
      <c r="Z8">
        <v>10</v>
      </c>
      <c r="AA8">
        <v>366.92250597414818</v>
      </c>
      <c r="AB8">
        <v>502.03956015233928</v>
      </c>
      <c r="AC8">
        <v>454.12560914834728</v>
      </c>
      <c r="AD8">
        <v>366922.50597414823</v>
      </c>
      <c r="AE8">
        <v>502039.56015233928</v>
      </c>
      <c r="AF8">
        <v>3.113248853623643E-6</v>
      </c>
      <c r="AG8">
        <v>11</v>
      </c>
      <c r="AH8">
        <v>454125.60914834728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0.83099999999999996</v>
      </c>
      <c r="E2">
        <v>120.34</v>
      </c>
      <c r="F2">
        <v>85.97</v>
      </c>
      <c r="G2">
        <v>6.02</v>
      </c>
      <c r="H2">
        <v>0.1</v>
      </c>
      <c r="I2">
        <v>857</v>
      </c>
      <c r="J2">
        <v>185.69</v>
      </c>
      <c r="K2">
        <v>53.44</v>
      </c>
      <c r="L2">
        <v>1</v>
      </c>
      <c r="M2">
        <v>855</v>
      </c>
      <c r="N2">
        <v>36.26</v>
      </c>
      <c r="O2">
        <v>23136.14</v>
      </c>
      <c r="P2">
        <v>1162.45</v>
      </c>
      <c r="Q2">
        <v>4026.22</v>
      </c>
      <c r="R2">
        <v>1673.5</v>
      </c>
      <c r="S2">
        <v>177.21</v>
      </c>
      <c r="T2">
        <v>736754.12</v>
      </c>
      <c r="U2">
        <v>0.11</v>
      </c>
      <c r="V2">
        <v>0.42</v>
      </c>
      <c r="W2">
        <v>15.98</v>
      </c>
      <c r="X2">
        <v>43.48</v>
      </c>
      <c r="Y2">
        <v>2</v>
      </c>
      <c r="Z2">
        <v>10</v>
      </c>
      <c r="AA2">
        <v>1929.3260409722061</v>
      </c>
      <c r="AB2">
        <v>2639.7890051159229</v>
      </c>
      <c r="AC2">
        <v>2387.8512474347972</v>
      </c>
      <c r="AD2">
        <v>1929326.040972206</v>
      </c>
      <c r="AE2">
        <v>2639789.005115923</v>
      </c>
      <c r="AF2">
        <v>1.2219907589989839E-6</v>
      </c>
      <c r="AG2">
        <v>26</v>
      </c>
      <c r="AH2">
        <v>2387851.2474347972</v>
      </c>
    </row>
    <row r="3" spans="1:34" x14ac:dyDescent="0.25">
      <c r="A3">
        <v>1</v>
      </c>
      <c r="B3">
        <v>95</v>
      </c>
      <c r="C3" t="s">
        <v>34</v>
      </c>
      <c r="D3">
        <v>1.4903</v>
      </c>
      <c r="E3">
        <v>67.099999999999994</v>
      </c>
      <c r="F3">
        <v>54.84</v>
      </c>
      <c r="G3">
        <v>12.51</v>
      </c>
      <c r="H3">
        <v>0.19</v>
      </c>
      <c r="I3">
        <v>263</v>
      </c>
      <c r="J3">
        <v>187.21</v>
      </c>
      <c r="K3">
        <v>53.44</v>
      </c>
      <c r="L3">
        <v>2</v>
      </c>
      <c r="M3">
        <v>261</v>
      </c>
      <c r="N3">
        <v>36.770000000000003</v>
      </c>
      <c r="O3">
        <v>23322.880000000001</v>
      </c>
      <c r="P3">
        <v>723.81</v>
      </c>
      <c r="Q3">
        <v>4023.01</v>
      </c>
      <c r="R3">
        <v>611.69000000000005</v>
      </c>
      <c r="S3">
        <v>177.21</v>
      </c>
      <c r="T3">
        <v>208817.4</v>
      </c>
      <c r="U3">
        <v>0.28999999999999998</v>
      </c>
      <c r="V3">
        <v>0.65</v>
      </c>
      <c r="W3">
        <v>15.03</v>
      </c>
      <c r="X3">
        <v>12.38</v>
      </c>
      <c r="Y3">
        <v>2</v>
      </c>
      <c r="Z3">
        <v>10</v>
      </c>
      <c r="AA3">
        <v>718.03051673992309</v>
      </c>
      <c r="AB3">
        <v>982.44103027429219</v>
      </c>
      <c r="AC3">
        <v>888.67823720955914</v>
      </c>
      <c r="AD3">
        <v>718030.51673992304</v>
      </c>
      <c r="AE3">
        <v>982441.03027429222</v>
      </c>
      <c r="AF3">
        <v>2.1914955813913179E-6</v>
      </c>
      <c r="AG3">
        <v>14</v>
      </c>
      <c r="AH3">
        <v>888678.23720955919</v>
      </c>
    </row>
    <row r="4" spans="1:34" x14ac:dyDescent="0.25">
      <c r="A4">
        <v>2</v>
      </c>
      <c r="B4">
        <v>95</v>
      </c>
      <c r="C4" t="s">
        <v>34</v>
      </c>
      <c r="D4">
        <v>1.7313000000000001</v>
      </c>
      <c r="E4">
        <v>57.76</v>
      </c>
      <c r="F4">
        <v>49.56</v>
      </c>
      <c r="G4">
        <v>19.309999999999999</v>
      </c>
      <c r="H4">
        <v>0.28000000000000003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635.85</v>
      </c>
      <c r="Q4">
        <v>4021.73</v>
      </c>
      <c r="R4">
        <v>433.3</v>
      </c>
      <c r="S4">
        <v>177.21</v>
      </c>
      <c r="T4">
        <v>120171.88</v>
      </c>
      <c r="U4">
        <v>0.41</v>
      </c>
      <c r="V4">
        <v>0.72</v>
      </c>
      <c r="W4">
        <v>14.84</v>
      </c>
      <c r="X4">
        <v>7.11</v>
      </c>
      <c r="Y4">
        <v>2</v>
      </c>
      <c r="Z4">
        <v>10</v>
      </c>
      <c r="AA4">
        <v>567.9862173550041</v>
      </c>
      <c r="AB4">
        <v>777.14380036853754</v>
      </c>
      <c r="AC4">
        <v>702.9742867895377</v>
      </c>
      <c r="AD4">
        <v>567986.21735500405</v>
      </c>
      <c r="AE4">
        <v>777143.80036853754</v>
      </c>
      <c r="AF4">
        <v>2.5458876065643088E-6</v>
      </c>
      <c r="AG4">
        <v>13</v>
      </c>
      <c r="AH4">
        <v>702974.28678953776</v>
      </c>
    </row>
    <row r="5" spans="1:34" x14ac:dyDescent="0.25">
      <c r="A5">
        <v>3</v>
      </c>
      <c r="B5">
        <v>95</v>
      </c>
      <c r="C5" t="s">
        <v>34</v>
      </c>
      <c r="D5">
        <v>1.8577999999999999</v>
      </c>
      <c r="E5">
        <v>53.83</v>
      </c>
      <c r="F5">
        <v>47.38</v>
      </c>
      <c r="G5">
        <v>26.57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105</v>
      </c>
      <c r="N5">
        <v>37.82</v>
      </c>
      <c r="O5">
        <v>23698.48</v>
      </c>
      <c r="P5">
        <v>588.58000000000004</v>
      </c>
      <c r="Q5">
        <v>4021.2</v>
      </c>
      <c r="R5">
        <v>359.11</v>
      </c>
      <c r="S5">
        <v>177.21</v>
      </c>
      <c r="T5">
        <v>83311.53</v>
      </c>
      <c r="U5">
        <v>0.49</v>
      </c>
      <c r="V5">
        <v>0.75</v>
      </c>
      <c r="W5">
        <v>14.78</v>
      </c>
      <c r="X5">
        <v>4.93</v>
      </c>
      <c r="Y5">
        <v>2</v>
      </c>
      <c r="Z5">
        <v>10</v>
      </c>
      <c r="AA5">
        <v>500.76562691260818</v>
      </c>
      <c r="AB5">
        <v>685.16962296210011</v>
      </c>
      <c r="AC5">
        <v>619.77799578820202</v>
      </c>
      <c r="AD5">
        <v>500765.62691260822</v>
      </c>
      <c r="AE5">
        <v>685169.62296210008</v>
      </c>
      <c r="AF5">
        <v>2.7319066571219159E-6</v>
      </c>
      <c r="AG5">
        <v>12</v>
      </c>
      <c r="AH5">
        <v>619777.99578820204</v>
      </c>
    </row>
    <row r="6" spans="1:34" x14ac:dyDescent="0.25">
      <c r="A6">
        <v>4</v>
      </c>
      <c r="B6">
        <v>95</v>
      </c>
      <c r="C6" t="s">
        <v>34</v>
      </c>
      <c r="D6">
        <v>1.9370000000000001</v>
      </c>
      <c r="E6">
        <v>51.63</v>
      </c>
      <c r="F6">
        <v>46.14</v>
      </c>
      <c r="G6">
        <v>34.18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23887.360000000001</v>
      </c>
      <c r="P6">
        <v>553.27</v>
      </c>
      <c r="Q6">
        <v>4021.49</v>
      </c>
      <c r="R6">
        <v>317.26</v>
      </c>
      <c r="S6">
        <v>177.21</v>
      </c>
      <c r="T6">
        <v>62516.03</v>
      </c>
      <c r="U6">
        <v>0.56000000000000005</v>
      </c>
      <c r="V6">
        <v>0.77</v>
      </c>
      <c r="W6">
        <v>14.73</v>
      </c>
      <c r="X6">
        <v>3.7</v>
      </c>
      <c r="Y6">
        <v>2</v>
      </c>
      <c r="Z6">
        <v>10</v>
      </c>
      <c r="AA6">
        <v>457.06498354825612</v>
      </c>
      <c r="AB6">
        <v>625.37647477467522</v>
      </c>
      <c r="AC6">
        <v>565.69142174357444</v>
      </c>
      <c r="AD6">
        <v>457064.9835482561</v>
      </c>
      <c r="AE6">
        <v>625376.47477467521</v>
      </c>
      <c r="AF6">
        <v>2.8483707583405908E-6</v>
      </c>
      <c r="AG6">
        <v>11</v>
      </c>
      <c r="AH6">
        <v>565691.42174357444</v>
      </c>
    </row>
    <row r="7" spans="1:34" x14ac:dyDescent="0.25">
      <c r="A7">
        <v>5</v>
      </c>
      <c r="B7">
        <v>95</v>
      </c>
      <c r="C7" t="s">
        <v>34</v>
      </c>
      <c r="D7">
        <v>1.9916</v>
      </c>
      <c r="E7">
        <v>50.21</v>
      </c>
      <c r="F7">
        <v>45.36</v>
      </c>
      <c r="G7">
        <v>42.52</v>
      </c>
      <c r="H7">
        <v>0.55000000000000004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</v>
      </c>
      <c r="Q7">
        <v>4021.11</v>
      </c>
      <c r="R7">
        <v>290.89</v>
      </c>
      <c r="S7">
        <v>177.21</v>
      </c>
      <c r="T7">
        <v>49415.41</v>
      </c>
      <c r="U7">
        <v>0.61</v>
      </c>
      <c r="V7">
        <v>0.79</v>
      </c>
      <c r="W7">
        <v>14.7</v>
      </c>
      <c r="X7">
        <v>2.92</v>
      </c>
      <c r="Y7">
        <v>2</v>
      </c>
      <c r="Z7">
        <v>10</v>
      </c>
      <c r="AA7">
        <v>432.12023641092861</v>
      </c>
      <c r="AB7">
        <v>591.24597125680828</v>
      </c>
      <c r="AC7">
        <v>534.81828557899007</v>
      </c>
      <c r="AD7">
        <v>432120.23641092848</v>
      </c>
      <c r="AE7">
        <v>591245.97125680826</v>
      </c>
      <c r="AF7">
        <v>2.9286604038777091E-6</v>
      </c>
      <c r="AG7">
        <v>11</v>
      </c>
      <c r="AH7">
        <v>534818.28557899012</v>
      </c>
    </row>
    <row r="8" spans="1:34" x14ac:dyDescent="0.25">
      <c r="A8">
        <v>6</v>
      </c>
      <c r="B8">
        <v>95</v>
      </c>
      <c r="C8" t="s">
        <v>34</v>
      </c>
      <c r="D8">
        <v>2.0331999999999999</v>
      </c>
      <c r="E8">
        <v>49.18</v>
      </c>
      <c r="F8">
        <v>44.78</v>
      </c>
      <c r="G8">
        <v>51.67</v>
      </c>
      <c r="H8">
        <v>0.64</v>
      </c>
      <c r="I8">
        <v>52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24267.279999999999</v>
      </c>
      <c r="P8">
        <v>491.66</v>
      </c>
      <c r="Q8">
        <v>4021.01</v>
      </c>
      <c r="R8">
        <v>271.70999999999998</v>
      </c>
      <c r="S8">
        <v>177.21</v>
      </c>
      <c r="T8">
        <v>39885.78</v>
      </c>
      <c r="U8">
        <v>0.65</v>
      </c>
      <c r="V8">
        <v>0.8</v>
      </c>
      <c r="W8">
        <v>14.67</v>
      </c>
      <c r="X8">
        <v>2.34</v>
      </c>
      <c r="Y8">
        <v>2</v>
      </c>
      <c r="Z8">
        <v>10</v>
      </c>
      <c r="AA8">
        <v>410.50219160179029</v>
      </c>
      <c r="AB8">
        <v>561.66720862811883</v>
      </c>
      <c r="AC8">
        <v>508.06247854152878</v>
      </c>
      <c r="AD8">
        <v>410502.19160179037</v>
      </c>
      <c r="AE8">
        <v>561667.20862811885</v>
      </c>
      <c r="AF8">
        <v>2.989833467144083E-6</v>
      </c>
      <c r="AG8">
        <v>11</v>
      </c>
      <c r="AH8">
        <v>508062.47854152869</v>
      </c>
    </row>
    <row r="9" spans="1:34" x14ac:dyDescent="0.25">
      <c r="A9">
        <v>7</v>
      </c>
      <c r="B9">
        <v>95</v>
      </c>
      <c r="C9" t="s">
        <v>34</v>
      </c>
      <c r="D9">
        <v>2.0568</v>
      </c>
      <c r="E9">
        <v>48.62</v>
      </c>
      <c r="F9">
        <v>44.48</v>
      </c>
      <c r="G9">
        <v>59.3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15</v>
      </c>
      <c r="N9">
        <v>39.979999999999997</v>
      </c>
      <c r="O9">
        <v>24458.36</v>
      </c>
      <c r="P9">
        <v>471.99</v>
      </c>
      <c r="Q9">
        <v>4021.38</v>
      </c>
      <c r="R9">
        <v>260.14999999999998</v>
      </c>
      <c r="S9">
        <v>177.21</v>
      </c>
      <c r="T9">
        <v>34139.83</v>
      </c>
      <c r="U9">
        <v>0.68</v>
      </c>
      <c r="V9">
        <v>0.8</v>
      </c>
      <c r="W9">
        <v>14.69</v>
      </c>
      <c r="X9">
        <v>2.04</v>
      </c>
      <c r="Y9">
        <v>2</v>
      </c>
      <c r="Z9">
        <v>10</v>
      </c>
      <c r="AA9">
        <v>397.89265254003868</v>
      </c>
      <c r="AB9">
        <v>544.41428099022789</v>
      </c>
      <c r="AC9">
        <v>492.45614610276232</v>
      </c>
      <c r="AD9">
        <v>397892.65254003869</v>
      </c>
      <c r="AE9">
        <v>544414.28099022794</v>
      </c>
      <c r="AF9">
        <v>3.024537416497123E-6</v>
      </c>
      <c r="AG9">
        <v>11</v>
      </c>
      <c r="AH9">
        <v>492456.14610276232</v>
      </c>
    </row>
    <row r="10" spans="1:34" x14ac:dyDescent="0.25">
      <c r="A10">
        <v>8</v>
      </c>
      <c r="B10">
        <v>95</v>
      </c>
      <c r="C10" t="s">
        <v>34</v>
      </c>
      <c r="D10">
        <v>2.0592000000000001</v>
      </c>
      <c r="E10">
        <v>48.56</v>
      </c>
      <c r="F10">
        <v>44.46</v>
      </c>
      <c r="G10">
        <v>60.62</v>
      </c>
      <c r="H10">
        <v>0.81</v>
      </c>
      <c r="I10">
        <v>44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471.56</v>
      </c>
      <c r="Q10">
        <v>4021.57</v>
      </c>
      <c r="R10">
        <v>258.73</v>
      </c>
      <c r="S10">
        <v>177.21</v>
      </c>
      <c r="T10">
        <v>33436.01</v>
      </c>
      <c r="U10">
        <v>0.68</v>
      </c>
      <c r="V10">
        <v>0.8</v>
      </c>
      <c r="W10">
        <v>14.71</v>
      </c>
      <c r="X10">
        <v>2.0099999999999998</v>
      </c>
      <c r="Y10">
        <v>2</v>
      </c>
      <c r="Z10">
        <v>10</v>
      </c>
      <c r="AA10">
        <v>397.31442082493629</v>
      </c>
      <c r="AB10">
        <v>543.62311884784208</v>
      </c>
      <c r="AC10">
        <v>491.74049136484263</v>
      </c>
      <c r="AD10">
        <v>397314.42082493642</v>
      </c>
      <c r="AE10">
        <v>543623.1188478421</v>
      </c>
      <c r="AF10">
        <v>3.0280666316855682E-6</v>
      </c>
      <c r="AG10">
        <v>11</v>
      </c>
      <c r="AH10">
        <v>491740.49136484257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0.78010000000000002</v>
      </c>
      <c r="E2">
        <v>128.19</v>
      </c>
      <c r="F2">
        <v>89.74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1252.1300000000001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  <c r="AA2">
        <v>2184.4597311911102</v>
      </c>
      <c r="AB2">
        <v>2988.8741757774528</v>
      </c>
      <c r="AC2">
        <v>2703.620219352505</v>
      </c>
      <c r="AD2">
        <v>2184459.7311911099</v>
      </c>
      <c r="AE2">
        <v>2988874.175777453</v>
      </c>
      <c r="AF2">
        <v>1.1380444189695769E-6</v>
      </c>
      <c r="AG2">
        <v>27</v>
      </c>
      <c r="AH2">
        <v>2703620.2193525052</v>
      </c>
    </row>
    <row r="3" spans="1:34" x14ac:dyDescent="0.25">
      <c r="A3">
        <v>1</v>
      </c>
      <c r="B3">
        <v>100</v>
      </c>
      <c r="C3" t="s">
        <v>34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39.950000000000003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0.28000000000000003</v>
      </c>
      <c r="V3">
        <v>0.64</v>
      </c>
      <c r="W3">
        <v>15.04</v>
      </c>
      <c r="X3">
        <v>12.92</v>
      </c>
      <c r="Y3">
        <v>2</v>
      </c>
      <c r="Z3">
        <v>10</v>
      </c>
      <c r="AA3">
        <v>765.3200871643503</v>
      </c>
      <c r="AB3">
        <v>1047.1447067976001</v>
      </c>
      <c r="AC3">
        <v>947.20668565766232</v>
      </c>
      <c r="AD3">
        <v>765320.08716435032</v>
      </c>
      <c r="AE3">
        <v>1047144.7067976</v>
      </c>
      <c r="AF3">
        <v>2.1269949530286411E-6</v>
      </c>
      <c r="AG3">
        <v>15</v>
      </c>
      <c r="AH3">
        <v>947206.68565766234</v>
      </c>
    </row>
    <row r="4" spans="1:34" x14ac:dyDescent="0.25">
      <c r="A4">
        <v>2</v>
      </c>
      <c r="B4">
        <v>100</v>
      </c>
      <c r="C4" t="s">
        <v>34</v>
      </c>
      <c r="D4">
        <v>1.7038</v>
      </c>
      <c r="E4">
        <v>58.69</v>
      </c>
      <c r="F4">
        <v>49.91</v>
      </c>
      <c r="G4">
        <v>18.600000000000001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  <c r="AA4">
        <v>594.27715762784896</v>
      </c>
      <c r="AB4">
        <v>813.11622472426893</v>
      </c>
      <c r="AC4">
        <v>735.51355345237289</v>
      </c>
      <c r="AD4">
        <v>594277.15762784891</v>
      </c>
      <c r="AE4">
        <v>813116.22472426889</v>
      </c>
      <c r="AF4">
        <v>2.4855788758368991E-6</v>
      </c>
      <c r="AG4">
        <v>13</v>
      </c>
      <c r="AH4">
        <v>735513.5534523729</v>
      </c>
    </row>
    <row r="5" spans="1:34" x14ac:dyDescent="0.25">
      <c r="A5">
        <v>3</v>
      </c>
      <c r="B5">
        <v>100</v>
      </c>
      <c r="C5" t="s">
        <v>34</v>
      </c>
      <c r="D5">
        <v>1.8355999999999999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  <c r="AA5">
        <v>522.17014518446865</v>
      </c>
      <c r="AB5">
        <v>714.45622916236027</v>
      </c>
      <c r="AC5">
        <v>646.26952939671946</v>
      </c>
      <c r="AD5">
        <v>522170.14518446871</v>
      </c>
      <c r="AE5">
        <v>714456.22916236031</v>
      </c>
      <c r="AF5">
        <v>2.677854551289007E-6</v>
      </c>
      <c r="AG5">
        <v>12</v>
      </c>
      <c r="AH5">
        <v>646269.52939671942</v>
      </c>
    </row>
    <row r="6" spans="1:34" x14ac:dyDescent="0.25">
      <c r="A6">
        <v>4</v>
      </c>
      <c r="B6">
        <v>100</v>
      </c>
      <c r="C6" t="s">
        <v>34</v>
      </c>
      <c r="D6">
        <v>1.9179999999999999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580.54999999999995</v>
      </c>
      <c r="Q6">
        <v>4021.2</v>
      </c>
      <c r="R6">
        <v>323.38</v>
      </c>
      <c r="S6">
        <v>177.21</v>
      </c>
      <c r="T6">
        <v>65555.460000000006</v>
      </c>
      <c r="U6">
        <v>0.55000000000000004</v>
      </c>
      <c r="V6">
        <v>0.77</v>
      </c>
      <c r="W6">
        <v>14.73</v>
      </c>
      <c r="X6">
        <v>3.87</v>
      </c>
      <c r="Y6">
        <v>2</v>
      </c>
      <c r="Z6">
        <v>10</v>
      </c>
      <c r="AA6">
        <v>476.38724653158869</v>
      </c>
      <c r="AB6">
        <v>651.81404742655172</v>
      </c>
      <c r="AC6">
        <v>589.60582956692224</v>
      </c>
      <c r="AD6">
        <v>476387.24653158872</v>
      </c>
      <c r="AE6">
        <v>651814.0474265517</v>
      </c>
      <c r="AF6">
        <v>2.7980633195534521E-6</v>
      </c>
      <c r="AG6">
        <v>11</v>
      </c>
      <c r="AH6">
        <v>589605.82956692227</v>
      </c>
    </row>
    <row r="7" spans="1:34" x14ac:dyDescent="0.25">
      <c r="A7">
        <v>5</v>
      </c>
      <c r="B7">
        <v>100</v>
      </c>
      <c r="C7" t="s">
        <v>34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295.77999999999997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  <c r="AA7">
        <v>449.92891814716478</v>
      </c>
      <c r="AB7">
        <v>615.61259527191567</v>
      </c>
      <c r="AC7">
        <v>556.85939319686736</v>
      </c>
      <c r="AD7">
        <v>449928.91814716492</v>
      </c>
      <c r="AE7">
        <v>615612.59527191566</v>
      </c>
      <c r="AF7">
        <v>2.882530403079075E-6</v>
      </c>
      <c r="AG7">
        <v>11</v>
      </c>
      <c r="AH7">
        <v>556859.39319686731</v>
      </c>
    </row>
    <row r="8" spans="1:34" x14ac:dyDescent="0.25">
      <c r="A8">
        <v>6</v>
      </c>
      <c r="B8">
        <v>100</v>
      </c>
      <c r="C8" t="s">
        <v>34</v>
      </c>
      <c r="D8">
        <v>2.0156999999999998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277.33999999999997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2.5099999999999998</v>
      </c>
      <c r="Y8">
        <v>2</v>
      </c>
      <c r="Z8">
        <v>10</v>
      </c>
      <c r="AA8">
        <v>429.3756424748276</v>
      </c>
      <c r="AB8">
        <v>587.49069675049611</v>
      </c>
      <c r="AC8">
        <v>531.42140920099962</v>
      </c>
      <c r="AD8">
        <v>429375.64247482759</v>
      </c>
      <c r="AE8">
        <v>587490.69675049616</v>
      </c>
      <c r="AF8">
        <v>2.940592405226221E-6</v>
      </c>
      <c r="AG8">
        <v>11</v>
      </c>
      <c r="AH8">
        <v>531421.40920099965</v>
      </c>
    </row>
    <row r="9" spans="1:34" x14ac:dyDescent="0.25">
      <c r="A9">
        <v>7</v>
      </c>
      <c r="B9">
        <v>100</v>
      </c>
      <c r="C9" t="s">
        <v>34</v>
      </c>
      <c r="D9">
        <v>2.0488</v>
      </c>
      <c r="E9">
        <v>48.81</v>
      </c>
      <c r="F9">
        <v>44.5</v>
      </c>
      <c r="G9">
        <v>58.05</v>
      </c>
      <c r="H9">
        <v>0.69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  <c r="AA9">
        <v>412.09467530917078</v>
      </c>
      <c r="AB9">
        <v>563.84611509197953</v>
      </c>
      <c r="AC9">
        <v>510.033433230593</v>
      </c>
      <c r="AD9">
        <v>412094.67530917091</v>
      </c>
      <c r="AE9">
        <v>563846.1150919795</v>
      </c>
      <c r="AF9">
        <v>2.9888801507305071E-6</v>
      </c>
      <c r="AG9">
        <v>11</v>
      </c>
      <c r="AH9">
        <v>510033.43323059299</v>
      </c>
    </row>
    <row r="10" spans="1:34" x14ac:dyDescent="0.25">
      <c r="A10">
        <v>8</v>
      </c>
      <c r="B10">
        <v>100</v>
      </c>
      <c r="C10" t="s">
        <v>34</v>
      </c>
      <c r="D10">
        <v>2.0621999999999998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0.69</v>
      </c>
      <c r="V10">
        <v>0.8</v>
      </c>
      <c r="W10">
        <v>14.69</v>
      </c>
      <c r="X10">
        <v>1.9</v>
      </c>
      <c r="Y10">
        <v>2</v>
      </c>
      <c r="Z10">
        <v>10</v>
      </c>
      <c r="AA10">
        <v>404.70903438305447</v>
      </c>
      <c r="AB10">
        <v>553.74075534538542</v>
      </c>
      <c r="AC10">
        <v>500.89251483525231</v>
      </c>
      <c r="AD10">
        <v>404709.03438305447</v>
      </c>
      <c r="AE10">
        <v>553740.75534538541</v>
      </c>
      <c r="AF10">
        <v>3.0084286640162301E-6</v>
      </c>
      <c r="AG10">
        <v>11</v>
      </c>
      <c r="AH10">
        <v>500892.51483525231</v>
      </c>
    </row>
    <row r="11" spans="1:34" x14ac:dyDescent="0.25">
      <c r="A11">
        <v>9</v>
      </c>
      <c r="B11">
        <v>100</v>
      </c>
      <c r="C11" t="s">
        <v>34</v>
      </c>
      <c r="D11">
        <v>2.0626000000000002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</v>
      </c>
      <c r="W11">
        <v>14.71</v>
      </c>
      <c r="X11">
        <v>1.89</v>
      </c>
      <c r="Y11">
        <v>2</v>
      </c>
      <c r="Z11">
        <v>10</v>
      </c>
      <c r="AA11">
        <v>405.1497084547882</v>
      </c>
      <c r="AB11">
        <v>554.34370505149968</v>
      </c>
      <c r="AC11">
        <v>501.43791986766018</v>
      </c>
      <c r="AD11">
        <v>405149.7084547882</v>
      </c>
      <c r="AE11">
        <v>554343.70505149965</v>
      </c>
      <c r="AF11">
        <v>3.009012201726252E-6</v>
      </c>
      <c r="AG11">
        <v>11</v>
      </c>
      <c r="AH11">
        <v>501437.91986766021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1.2818000000000001</v>
      </c>
      <c r="E2">
        <v>78.010000000000005</v>
      </c>
      <c r="F2">
        <v>64.87</v>
      </c>
      <c r="G2">
        <v>8.41</v>
      </c>
      <c r="H2">
        <v>0.15</v>
      </c>
      <c r="I2">
        <v>463</v>
      </c>
      <c r="J2">
        <v>116.05</v>
      </c>
      <c r="K2">
        <v>43.4</v>
      </c>
      <c r="L2">
        <v>1</v>
      </c>
      <c r="M2">
        <v>461</v>
      </c>
      <c r="N2">
        <v>16.649999999999999</v>
      </c>
      <c r="O2">
        <v>14546.17</v>
      </c>
      <c r="P2">
        <v>633.72</v>
      </c>
      <c r="Q2">
        <v>4023.7</v>
      </c>
      <c r="R2">
        <v>952.05</v>
      </c>
      <c r="S2">
        <v>177.21</v>
      </c>
      <c r="T2">
        <v>377999.8</v>
      </c>
      <c r="U2">
        <v>0.19</v>
      </c>
      <c r="V2">
        <v>0.55000000000000004</v>
      </c>
      <c r="W2">
        <v>15.38</v>
      </c>
      <c r="X2">
        <v>22.4</v>
      </c>
      <c r="Y2">
        <v>2</v>
      </c>
      <c r="Z2">
        <v>10</v>
      </c>
      <c r="AA2">
        <v>761.143729480037</v>
      </c>
      <c r="AB2">
        <v>1041.430429966025</v>
      </c>
      <c r="AC2">
        <v>942.03777138685507</v>
      </c>
      <c r="AD2">
        <v>761143.729480037</v>
      </c>
      <c r="AE2">
        <v>1041430.4299660251</v>
      </c>
      <c r="AF2">
        <v>2.039168075956195E-6</v>
      </c>
      <c r="AG2">
        <v>17</v>
      </c>
      <c r="AH2">
        <v>942037.77138685505</v>
      </c>
    </row>
    <row r="3" spans="1:34" x14ac:dyDescent="0.25">
      <c r="A3">
        <v>1</v>
      </c>
      <c r="B3">
        <v>55</v>
      </c>
      <c r="C3" t="s">
        <v>34</v>
      </c>
      <c r="D3">
        <v>1.7794000000000001</v>
      </c>
      <c r="E3">
        <v>56.2</v>
      </c>
      <c r="F3">
        <v>50.15</v>
      </c>
      <c r="G3">
        <v>18.13</v>
      </c>
      <c r="H3">
        <v>0.3</v>
      </c>
      <c r="I3">
        <v>166</v>
      </c>
      <c r="J3">
        <v>117.34</v>
      </c>
      <c r="K3">
        <v>43.4</v>
      </c>
      <c r="L3">
        <v>2</v>
      </c>
      <c r="M3">
        <v>164</v>
      </c>
      <c r="N3">
        <v>16.940000000000001</v>
      </c>
      <c r="O3">
        <v>14705.49</v>
      </c>
      <c r="P3">
        <v>457.88</v>
      </c>
      <c r="Q3">
        <v>4021.53</v>
      </c>
      <c r="R3">
        <v>452.79</v>
      </c>
      <c r="S3">
        <v>177.21</v>
      </c>
      <c r="T3">
        <v>129857.03</v>
      </c>
      <c r="U3">
        <v>0.39</v>
      </c>
      <c r="V3">
        <v>0.71</v>
      </c>
      <c r="W3">
        <v>14.88</v>
      </c>
      <c r="X3">
        <v>7.7</v>
      </c>
      <c r="Y3">
        <v>2</v>
      </c>
      <c r="Z3">
        <v>10</v>
      </c>
      <c r="AA3">
        <v>429.56828410243162</v>
      </c>
      <c r="AB3">
        <v>587.75427752413259</v>
      </c>
      <c r="AC3">
        <v>531.65983419553822</v>
      </c>
      <c r="AD3">
        <v>429568.28410243161</v>
      </c>
      <c r="AE3">
        <v>587754.27752413263</v>
      </c>
      <c r="AF3">
        <v>2.8307814591640312E-6</v>
      </c>
      <c r="AG3">
        <v>12</v>
      </c>
      <c r="AH3">
        <v>531659.83419553819</v>
      </c>
    </row>
    <row r="4" spans="1:34" x14ac:dyDescent="0.25">
      <c r="A4">
        <v>2</v>
      </c>
      <c r="B4">
        <v>55</v>
      </c>
      <c r="C4" t="s">
        <v>34</v>
      </c>
      <c r="D4">
        <v>1.9562999999999999</v>
      </c>
      <c r="E4">
        <v>51.12</v>
      </c>
      <c r="F4">
        <v>46.76</v>
      </c>
      <c r="G4">
        <v>29.54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92</v>
      </c>
      <c r="N4">
        <v>17.23</v>
      </c>
      <c r="O4">
        <v>14865.24</v>
      </c>
      <c r="P4">
        <v>390.64</v>
      </c>
      <c r="Q4">
        <v>4020.93</v>
      </c>
      <c r="R4">
        <v>339.11</v>
      </c>
      <c r="S4">
        <v>177.21</v>
      </c>
      <c r="T4">
        <v>73369.210000000006</v>
      </c>
      <c r="U4">
        <v>0.52</v>
      </c>
      <c r="V4">
        <v>0.76</v>
      </c>
      <c r="W4">
        <v>14.73</v>
      </c>
      <c r="X4">
        <v>4.32</v>
      </c>
      <c r="Y4">
        <v>2</v>
      </c>
      <c r="Z4">
        <v>10</v>
      </c>
      <c r="AA4">
        <v>355.11542979213471</v>
      </c>
      <c r="AB4">
        <v>485.88459762867001</v>
      </c>
      <c r="AC4">
        <v>439.5124535743048</v>
      </c>
      <c r="AD4">
        <v>355115.42979213467</v>
      </c>
      <c r="AE4">
        <v>485884.59762866999</v>
      </c>
      <c r="AF4">
        <v>3.112205107655723E-6</v>
      </c>
      <c r="AG4">
        <v>11</v>
      </c>
      <c r="AH4">
        <v>439512.45357430482</v>
      </c>
    </row>
    <row r="5" spans="1:34" x14ac:dyDescent="0.25">
      <c r="A5">
        <v>3</v>
      </c>
      <c r="B5">
        <v>55</v>
      </c>
      <c r="C5" t="s">
        <v>34</v>
      </c>
      <c r="D5">
        <v>2.0091999999999999</v>
      </c>
      <c r="E5">
        <v>49.77</v>
      </c>
      <c r="F5">
        <v>45.9</v>
      </c>
      <c r="G5">
        <v>36.72</v>
      </c>
      <c r="H5">
        <v>0.59</v>
      </c>
      <c r="I5">
        <v>75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364.61</v>
      </c>
      <c r="Q5">
        <v>4022.55</v>
      </c>
      <c r="R5">
        <v>306.66000000000003</v>
      </c>
      <c r="S5">
        <v>177.21</v>
      </c>
      <c r="T5">
        <v>57243.61</v>
      </c>
      <c r="U5">
        <v>0.57999999999999996</v>
      </c>
      <c r="V5">
        <v>0.78</v>
      </c>
      <c r="W5">
        <v>14.78</v>
      </c>
      <c r="X5">
        <v>3.45</v>
      </c>
      <c r="Y5">
        <v>2</v>
      </c>
      <c r="Z5">
        <v>10</v>
      </c>
      <c r="AA5">
        <v>335.28502124063232</v>
      </c>
      <c r="AB5">
        <v>458.75175779262321</v>
      </c>
      <c r="AC5">
        <v>414.96913389103042</v>
      </c>
      <c r="AD5">
        <v>335285.02124063228</v>
      </c>
      <c r="AE5">
        <v>458751.75779262319</v>
      </c>
      <c r="AF5">
        <v>3.1963617555088062E-6</v>
      </c>
      <c r="AG5">
        <v>11</v>
      </c>
      <c r="AH5">
        <v>414969.13389103039</v>
      </c>
    </row>
    <row r="6" spans="1:34" x14ac:dyDescent="0.25">
      <c r="A6">
        <v>4</v>
      </c>
      <c r="B6">
        <v>55</v>
      </c>
      <c r="C6" t="s">
        <v>34</v>
      </c>
      <c r="D6">
        <v>2.0089999999999999</v>
      </c>
      <c r="E6">
        <v>49.78</v>
      </c>
      <c r="F6">
        <v>45.9</v>
      </c>
      <c r="G6">
        <v>36.72</v>
      </c>
      <c r="H6">
        <v>0.73</v>
      </c>
      <c r="I6">
        <v>75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368.12</v>
      </c>
      <c r="Q6">
        <v>4022.25</v>
      </c>
      <c r="R6">
        <v>306.68</v>
      </c>
      <c r="S6">
        <v>177.21</v>
      </c>
      <c r="T6">
        <v>57253.14</v>
      </c>
      <c r="U6">
        <v>0.57999999999999996</v>
      </c>
      <c r="V6">
        <v>0.78</v>
      </c>
      <c r="W6">
        <v>14.79</v>
      </c>
      <c r="X6">
        <v>3.45</v>
      </c>
      <c r="Y6">
        <v>2</v>
      </c>
      <c r="Z6">
        <v>10</v>
      </c>
      <c r="AA6">
        <v>336.83055153198319</v>
      </c>
      <c r="AB6">
        <v>460.86642052123398</v>
      </c>
      <c r="AC6">
        <v>416.88197617677031</v>
      </c>
      <c r="AD6">
        <v>336830.55153198319</v>
      </c>
      <c r="AE6">
        <v>460866.42052123399</v>
      </c>
      <c r="AF6">
        <v>3.1960435829271308E-6</v>
      </c>
      <c r="AG6">
        <v>11</v>
      </c>
      <c r="AH6">
        <v>416881.97617677017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9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0.78010000000000002</v>
      </c>
      <c r="E2">
        <v>128.19</v>
      </c>
      <c r="F2">
        <v>89.74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1252.1300000000001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39.950000000000003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0.28000000000000003</v>
      </c>
      <c r="V3">
        <v>0.64</v>
      </c>
      <c r="W3">
        <v>15.04</v>
      </c>
      <c r="X3">
        <v>12.92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1.7038</v>
      </c>
      <c r="E4">
        <v>58.69</v>
      </c>
      <c r="F4">
        <v>49.91</v>
      </c>
      <c r="G4">
        <v>18.600000000000001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1.8355999999999999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1.9179999999999999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580.54999999999995</v>
      </c>
      <c r="Q6">
        <v>4021.2</v>
      </c>
      <c r="R6">
        <v>323.38</v>
      </c>
      <c r="S6">
        <v>177.21</v>
      </c>
      <c r="T6">
        <v>65555.460000000006</v>
      </c>
      <c r="U6">
        <v>0.55000000000000004</v>
      </c>
      <c r="V6">
        <v>0.77</v>
      </c>
      <c r="W6">
        <v>14.73</v>
      </c>
      <c r="X6">
        <v>3.87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295.77999999999997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2.0156999999999998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277.33999999999997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2.5099999999999998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2.0488</v>
      </c>
      <c r="E9">
        <v>48.81</v>
      </c>
      <c r="F9">
        <v>44.5</v>
      </c>
      <c r="G9">
        <v>58.05</v>
      </c>
      <c r="H9">
        <v>0.69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2.0621999999999998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0.69</v>
      </c>
      <c r="V10">
        <v>0.8</v>
      </c>
      <c r="W10">
        <v>14.69</v>
      </c>
      <c r="X10">
        <v>1.9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2.0626000000000002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</v>
      </c>
      <c r="W11">
        <v>14.71</v>
      </c>
      <c r="X11">
        <v>1.89</v>
      </c>
      <c r="Y11">
        <v>2</v>
      </c>
      <c r="Z11">
        <v>10</v>
      </c>
    </row>
    <row r="12" spans="1:26" x14ac:dyDescent="0.25">
      <c r="A12">
        <v>0</v>
      </c>
      <c r="B12">
        <v>40</v>
      </c>
      <c r="C12" t="s">
        <v>34</v>
      </c>
      <c r="D12">
        <v>1.488</v>
      </c>
      <c r="E12">
        <v>67.2</v>
      </c>
      <c r="F12">
        <v>58.79</v>
      </c>
      <c r="G12">
        <v>10.28</v>
      </c>
      <c r="H12">
        <v>0.2</v>
      </c>
      <c r="I12">
        <v>343</v>
      </c>
      <c r="J12">
        <v>89.87</v>
      </c>
      <c r="K12">
        <v>37.549999999999997</v>
      </c>
      <c r="L12">
        <v>1</v>
      </c>
      <c r="M12">
        <v>341</v>
      </c>
      <c r="N12">
        <v>11.32</v>
      </c>
      <c r="O12">
        <v>11317.98</v>
      </c>
      <c r="P12">
        <v>471.19</v>
      </c>
      <c r="Q12">
        <v>4022.74</v>
      </c>
      <c r="R12">
        <v>746.34</v>
      </c>
      <c r="S12">
        <v>177.21</v>
      </c>
      <c r="T12">
        <v>275746.43</v>
      </c>
      <c r="U12">
        <v>0.24</v>
      </c>
      <c r="V12">
        <v>0.61</v>
      </c>
      <c r="W12">
        <v>15.16</v>
      </c>
      <c r="X12">
        <v>16.329999999999998</v>
      </c>
      <c r="Y12">
        <v>2</v>
      </c>
      <c r="Z12">
        <v>10</v>
      </c>
    </row>
    <row r="13" spans="1:26" x14ac:dyDescent="0.25">
      <c r="A13">
        <v>1</v>
      </c>
      <c r="B13">
        <v>40</v>
      </c>
      <c r="C13" t="s">
        <v>34</v>
      </c>
      <c r="D13">
        <v>1.9077</v>
      </c>
      <c r="E13">
        <v>52.42</v>
      </c>
      <c r="F13">
        <v>48.14</v>
      </c>
      <c r="G13">
        <v>23.29</v>
      </c>
      <c r="H13">
        <v>0.39</v>
      </c>
      <c r="I13">
        <v>124</v>
      </c>
      <c r="J13">
        <v>91.1</v>
      </c>
      <c r="K13">
        <v>37.549999999999997</v>
      </c>
      <c r="L13">
        <v>2</v>
      </c>
      <c r="M13">
        <v>118</v>
      </c>
      <c r="N13">
        <v>11.54</v>
      </c>
      <c r="O13">
        <v>11468.97</v>
      </c>
      <c r="P13">
        <v>339.76</v>
      </c>
      <c r="Q13">
        <v>4021.53</v>
      </c>
      <c r="R13">
        <v>385.24</v>
      </c>
      <c r="S13">
        <v>177.21</v>
      </c>
      <c r="T13">
        <v>96290.7</v>
      </c>
      <c r="U13">
        <v>0.46</v>
      </c>
      <c r="V13">
        <v>0.74</v>
      </c>
      <c r="W13">
        <v>14.78</v>
      </c>
      <c r="X13">
        <v>5.69</v>
      </c>
      <c r="Y13">
        <v>2</v>
      </c>
      <c r="Z13">
        <v>10</v>
      </c>
    </row>
    <row r="14" spans="1:26" x14ac:dyDescent="0.25">
      <c r="A14">
        <v>2</v>
      </c>
      <c r="B14">
        <v>40</v>
      </c>
      <c r="C14" t="s">
        <v>34</v>
      </c>
      <c r="D14">
        <v>1.9601</v>
      </c>
      <c r="E14">
        <v>51.02</v>
      </c>
      <c r="F14">
        <v>47.15</v>
      </c>
      <c r="G14">
        <v>27.74</v>
      </c>
      <c r="H14">
        <v>0.56999999999999995</v>
      </c>
      <c r="I14">
        <v>102</v>
      </c>
      <c r="J14">
        <v>92.32</v>
      </c>
      <c r="K14">
        <v>37.549999999999997</v>
      </c>
      <c r="L14">
        <v>3</v>
      </c>
      <c r="M14">
        <v>0</v>
      </c>
      <c r="N14">
        <v>11.77</v>
      </c>
      <c r="O14">
        <v>11620.34</v>
      </c>
      <c r="P14">
        <v>321.56</v>
      </c>
      <c r="Q14">
        <v>4022.81</v>
      </c>
      <c r="R14">
        <v>346.7</v>
      </c>
      <c r="S14">
        <v>177.21</v>
      </c>
      <c r="T14">
        <v>77131.23</v>
      </c>
      <c r="U14">
        <v>0.51</v>
      </c>
      <c r="V14">
        <v>0.76</v>
      </c>
      <c r="W14">
        <v>14.9</v>
      </c>
      <c r="X14">
        <v>4.71</v>
      </c>
      <c r="Y14">
        <v>2</v>
      </c>
      <c r="Z14">
        <v>10</v>
      </c>
    </row>
    <row r="15" spans="1:26" x14ac:dyDescent="0.25">
      <c r="A15">
        <v>0</v>
      </c>
      <c r="B15">
        <v>30</v>
      </c>
      <c r="C15" t="s">
        <v>34</v>
      </c>
      <c r="D15">
        <v>1.6484000000000001</v>
      </c>
      <c r="E15">
        <v>60.67</v>
      </c>
      <c r="F15">
        <v>54.76</v>
      </c>
      <c r="G15">
        <v>12.59</v>
      </c>
      <c r="H15">
        <v>0.24</v>
      </c>
      <c r="I15">
        <v>261</v>
      </c>
      <c r="J15">
        <v>71.52</v>
      </c>
      <c r="K15">
        <v>32.270000000000003</v>
      </c>
      <c r="L15">
        <v>1</v>
      </c>
      <c r="M15">
        <v>259</v>
      </c>
      <c r="N15">
        <v>8.25</v>
      </c>
      <c r="O15">
        <v>9054.6</v>
      </c>
      <c r="P15">
        <v>358.88</v>
      </c>
      <c r="Q15">
        <v>4021.88</v>
      </c>
      <c r="R15">
        <v>609.32000000000005</v>
      </c>
      <c r="S15">
        <v>177.21</v>
      </c>
      <c r="T15">
        <v>207642.54</v>
      </c>
      <c r="U15">
        <v>0.28999999999999998</v>
      </c>
      <c r="V15">
        <v>0.65</v>
      </c>
      <c r="W15">
        <v>15.03</v>
      </c>
      <c r="X15">
        <v>12.31</v>
      </c>
      <c r="Y15">
        <v>2</v>
      </c>
      <c r="Z15">
        <v>10</v>
      </c>
    </row>
    <row r="16" spans="1:26" x14ac:dyDescent="0.25">
      <c r="A16">
        <v>1</v>
      </c>
      <c r="B16">
        <v>30</v>
      </c>
      <c r="C16" t="s">
        <v>34</v>
      </c>
      <c r="D16">
        <v>1.8982000000000001</v>
      </c>
      <c r="E16">
        <v>52.68</v>
      </c>
      <c r="F16">
        <v>48.74</v>
      </c>
      <c r="G16">
        <v>21.66</v>
      </c>
      <c r="H16">
        <v>0.48</v>
      </c>
      <c r="I16">
        <v>135</v>
      </c>
      <c r="J16">
        <v>72.7</v>
      </c>
      <c r="K16">
        <v>32.270000000000003</v>
      </c>
      <c r="L16">
        <v>2</v>
      </c>
      <c r="M16">
        <v>0</v>
      </c>
      <c r="N16">
        <v>8.43</v>
      </c>
      <c r="O16">
        <v>9200.25</v>
      </c>
      <c r="P16">
        <v>287.72000000000003</v>
      </c>
      <c r="Q16">
        <v>4024.02</v>
      </c>
      <c r="R16">
        <v>398.43</v>
      </c>
      <c r="S16">
        <v>177.21</v>
      </c>
      <c r="T16">
        <v>102829.68</v>
      </c>
      <c r="U16">
        <v>0.44</v>
      </c>
      <c r="V16">
        <v>0.73</v>
      </c>
      <c r="W16">
        <v>15</v>
      </c>
      <c r="X16">
        <v>6.29</v>
      </c>
      <c r="Y16">
        <v>2</v>
      </c>
      <c r="Z16">
        <v>10</v>
      </c>
    </row>
    <row r="17" spans="1:26" x14ac:dyDescent="0.25">
      <c r="A17">
        <v>0</v>
      </c>
      <c r="B17">
        <v>15</v>
      </c>
      <c r="C17" t="s">
        <v>34</v>
      </c>
      <c r="D17">
        <v>1.6759999999999999</v>
      </c>
      <c r="E17">
        <v>59.66</v>
      </c>
      <c r="F17">
        <v>54.98</v>
      </c>
      <c r="G17">
        <v>12.26</v>
      </c>
      <c r="H17">
        <v>0.43</v>
      </c>
      <c r="I17">
        <v>269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218.13</v>
      </c>
      <c r="Q17">
        <v>4025.89</v>
      </c>
      <c r="R17">
        <v>603.76</v>
      </c>
      <c r="S17">
        <v>177.21</v>
      </c>
      <c r="T17">
        <v>204825.29</v>
      </c>
      <c r="U17">
        <v>0.28999999999999998</v>
      </c>
      <c r="V17">
        <v>0.65</v>
      </c>
      <c r="W17">
        <v>15.38</v>
      </c>
      <c r="X17">
        <v>12.52</v>
      </c>
      <c r="Y17">
        <v>2</v>
      </c>
      <c r="Z17">
        <v>10</v>
      </c>
    </row>
    <row r="18" spans="1:26" x14ac:dyDescent="0.25">
      <c r="A18">
        <v>0</v>
      </c>
      <c r="B18">
        <v>70</v>
      </c>
      <c r="C18" t="s">
        <v>34</v>
      </c>
      <c r="D18">
        <v>1.1026</v>
      </c>
      <c r="E18">
        <v>90.7</v>
      </c>
      <c r="F18">
        <v>71.42</v>
      </c>
      <c r="G18">
        <v>7.26</v>
      </c>
      <c r="H18">
        <v>0.12</v>
      </c>
      <c r="I18">
        <v>590</v>
      </c>
      <c r="J18">
        <v>141.81</v>
      </c>
      <c r="K18">
        <v>47.83</v>
      </c>
      <c r="L18">
        <v>1</v>
      </c>
      <c r="M18">
        <v>588</v>
      </c>
      <c r="N18">
        <v>22.98</v>
      </c>
      <c r="O18">
        <v>17723.39</v>
      </c>
      <c r="P18">
        <v>804.94</v>
      </c>
      <c r="Q18">
        <v>4024.94</v>
      </c>
      <c r="R18">
        <v>1176.6500000000001</v>
      </c>
      <c r="S18">
        <v>177.21</v>
      </c>
      <c r="T18">
        <v>489662.96</v>
      </c>
      <c r="U18">
        <v>0.15</v>
      </c>
      <c r="V18">
        <v>0.5</v>
      </c>
      <c r="W18">
        <v>15.55</v>
      </c>
      <c r="X18">
        <v>28.95</v>
      </c>
      <c r="Y18">
        <v>2</v>
      </c>
      <c r="Z18">
        <v>10</v>
      </c>
    </row>
    <row r="19" spans="1:26" x14ac:dyDescent="0.25">
      <c r="A19">
        <v>1</v>
      </c>
      <c r="B19">
        <v>70</v>
      </c>
      <c r="C19" t="s">
        <v>34</v>
      </c>
      <c r="D19">
        <v>1.6648000000000001</v>
      </c>
      <c r="E19">
        <v>60.07</v>
      </c>
      <c r="F19">
        <v>51.94</v>
      </c>
      <c r="G19">
        <v>15.28</v>
      </c>
      <c r="H19">
        <v>0.25</v>
      </c>
      <c r="I19">
        <v>204</v>
      </c>
      <c r="J19">
        <v>143.16999999999999</v>
      </c>
      <c r="K19">
        <v>47.83</v>
      </c>
      <c r="L19">
        <v>2</v>
      </c>
      <c r="M19">
        <v>202</v>
      </c>
      <c r="N19">
        <v>23.34</v>
      </c>
      <c r="O19">
        <v>17891.86</v>
      </c>
      <c r="P19">
        <v>560.79</v>
      </c>
      <c r="Q19">
        <v>4022.21</v>
      </c>
      <c r="R19">
        <v>514.36</v>
      </c>
      <c r="S19">
        <v>177.21</v>
      </c>
      <c r="T19">
        <v>160448.70000000001</v>
      </c>
      <c r="U19">
        <v>0.34</v>
      </c>
      <c r="V19">
        <v>0.69</v>
      </c>
      <c r="W19">
        <v>14.91</v>
      </c>
      <c r="X19">
        <v>9.49</v>
      </c>
      <c r="Y19">
        <v>2</v>
      </c>
      <c r="Z19">
        <v>10</v>
      </c>
    </row>
    <row r="20" spans="1:26" x14ac:dyDescent="0.25">
      <c r="A20">
        <v>2</v>
      </c>
      <c r="B20">
        <v>70</v>
      </c>
      <c r="C20" t="s">
        <v>34</v>
      </c>
      <c r="D20">
        <v>1.8657999999999999</v>
      </c>
      <c r="E20">
        <v>53.6</v>
      </c>
      <c r="F20">
        <v>47.93</v>
      </c>
      <c r="G20">
        <v>24.17</v>
      </c>
      <c r="H20">
        <v>0.37</v>
      </c>
      <c r="I20">
        <v>119</v>
      </c>
      <c r="J20">
        <v>144.54</v>
      </c>
      <c r="K20">
        <v>47.83</v>
      </c>
      <c r="L20">
        <v>3</v>
      </c>
      <c r="M20">
        <v>117</v>
      </c>
      <c r="N20">
        <v>23.71</v>
      </c>
      <c r="O20">
        <v>18060.849999999999</v>
      </c>
      <c r="P20">
        <v>490.68</v>
      </c>
      <c r="Q20">
        <v>4021.68</v>
      </c>
      <c r="R20">
        <v>378.08</v>
      </c>
      <c r="S20">
        <v>177.21</v>
      </c>
      <c r="T20">
        <v>92734.48</v>
      </c>
      <c r="U20">
        <v>0.47</v>
      </c>
      <c r="V20">
        <v>0.74</v>
      </c>
      <c r="W20">
        <v>14.79</v>
      </c>
      <c r="X20">
        <v>5.49</v>
      </c>
      <c r="Y20">
        <v>2</v>
      </c>
      <c r="Z20">
        <v>10</v>
      </c>
    </row>
    <row r="21" spans="1:26" x14ac:dyDescent="0.25">
      <c r="A21">
        <v>3</v>
      </c>
      <c r="B21">
        <v>70</v>
      </c>
      <c r="C21" t="s">
        <v>34</v>
      </c>
      <c r="D21">
        <v>1.9728000000000001</v>
      </c>
      <c r="E21">
        <v>50.69</v>
      </c>
      <c r="F21">
        <v>46.12</v>
      </c>
      <c r="G21">
        <v>34.159999999999997</v>
      </c>
      <c r="H21">
        <v>0.49</v>
      </c>
      <c r="I21">
        <v>81</v>
      </c>
      <c r="J21">
        <v>145.91999999999999</v>
      </c>
      <c r="K21">
        <v>47.83</v>
      </c>
      <c r="L21">
        <v>4</v>
      </c>
      <c r="M21">
        <v>79</v>
      </c>
      <c r="N21">
        <v>24.09</v>
      </c>
      <c r="O21">
        <v>18230.349999999999</v>
      </c>
      <c r="P21">
        <v>443.31</v>
      </c>
      <c r="Q21">
        <v>4021.21</v>
      </c>
      <c r="R21">
        <v>316.85000000000002</v>
      </c>
      <c r="S21">
        <v>177.21</v>
      </c>
      <c r="T21">
        <v>62307.82</v>
      </c>
      <c r="U21">
        <v>0.56000000000000005</v>
      </c>
      <c r="V21">
        <v>0.77</v>
      </c>
      <c r="W21">
        <v>14.72</v>
      </c>
      <c r="X21">
        <v>3.68</v>
      </c>
      <c r="Y21">
        <v>2</v>
      </c>
      <c r="Z21">
        <v>10</v>
      </c>
    </row>
    <row r="22" spans="1:26" x14ac:dyDescent="0.25">
      <c r="A22">
        <v>4</v>
      </c>
      <c r="B22">
        <v>70</v>
      </c>
      <c r="C22" t="s">
        <v>34</v>
      </c>
      <c r="D22">
        <v>2.0318999999999998</v>
      </c>
      <c r="E22">
        <v>49.22</v>
      </c>
      <c r="F22">
        <v>45.23</v>
      </c>
      <c r="G22">
        <v>44.48</v>
      </c>
      <c r="H22">
        <v>0.6</v>
      </c>
      <c r="I22">
        <v>61</v>
      </c>
      <c r="J22">
        <v>147.30000000000001</v>
      </c>
      <c r="K22">
        <v>47.83</v>
      </c>
      <c r="L22">
        <v>5</v>
      </c>
      <c r="M22">
        <v>29</v>
      </c>
      <c r="N22">
        <v>24.47</v>
      </c>
      <c r="O22">
        <v>18400.38</v>
      </c>
      <c r="P22">
        <v>407.4</v>
      </c>
      <c r="Q22">
        <v>4021.16</v>
      </c>
      <c r="R22">
        <v>285.62</v>
      </c>
      <c r="S22">
        <v>177.21</v>
      </c>
      <c r="T22">
        <v>46793.02</v>
      </c>
      <c r="U22">
        <v>0.62</v>
      </c>
      <c r="V22">
        <v>0.79</v>
      </c>
      <c r="W22">
        <v>14.71</v>
      </c>
      <c r="X22">
        <v>2.78</v>
      </c>
      <c r="Y22">
        <v>2</v>
      </c>
      <c r="Z22">
        <v>10</v>
      </c>
    </row>
    <row r="23" spans="1:26" x14ac:dyDescent="0.25">
      <c r="A23">
        <v>5</v>
      </c>
      <c r="B23">
        <v>70</v>
      </c>
      <c r="C23" t="s">
        <v>34</v>
      </c>
      <c r="D23">
        <v>2.0367999999999999</v>
      </c>
      <c r="E23">
        <v>49.1</v>
      </c>
      <c r="F23">
        <v>45.16</v>
      </c>
      <c r="G23">
        <v>45.93</v>
      </c>
      <c r="H23">
        <v>0.71</v>
      </c>
      <c r="I23">
        <v>59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18570.939999999999</v>
      </c>
      <c r="P23">
        <v>405.61</v>
      </c>
      <c r="Q23">
        <v>4021.11</v>
      </c>
      <c r="R23">
        <v>281.52999999999997</v>
      </c>
      <c r="S23">
        <v>177.21</v>
      </c>
      <c r="T23">
        <v>44757.760000000002</v>
      </c>
      <c r="U23">
        <v>0.63</v>
      </c>
      <c r="V23">
        <v>0.79</v>
      </c>
      <c r="W23">
        <v>14.77</v>
      </c>
      <c r="X23">
        <v>2.72</v>
      </c>
      <c r="Y23">
        <v>2</v>
      </c>
      <c r="Z23">
        <v>10</v>
      </c>
    </row>
    <row r="24" spans="1:26" x14ac:dyDescent="0.25">
      <c r="A24">
        <v>0</v>
      </c>
      <c r="B24">
        <v>90</v>
      </c>
      <c r="C24" t="s">
        <v>34</v>
      </c>
      <c r="D24">
        <v>0.88329999999999997</v>
      </c>
      <c r="E24">
        <v>113.21</v>
      </c>
      <c r="F24">
        <v>82.53</v>
      </c>
      <c r="G24">
        <v>6.23</v>
      </c>
      <c r="H24">
        <v>0.1</v>
      </c>
      <c r="I24">
        <v>795</v>
      </c>
      <c r="J24">
        <v>176.73</v>
      </c>
      <c r="K24">
        <v>52.44</v>
      </c>
      <c r="L24">
        <v>1</v>
      </c>
      <c r="M24">
        <v>793</v>
      </c>
      <c r="N24">
        <v>33.29</v>
      </c>
      <c r="O24">
        <v>22031.19</v>
      </c>
      <c r="P24">
        <v>1080</v>
      </c>
      <c r="Q24">
        <v>4028.11</v>
      </c>
      <c r="R24">
        <v>1554.83</v>
      </c>
      <c r="S24">
        <v>177.21</v>
      </c>
      <c r="T24">
        <v>677727.38</v>
      </c>
      <c r="U24">
        <v>0.11</v>
      </c>
      <c r="V24">
        <v>0.43</v>
      </c>
      <c r="W24">
        <v>15.9</v>
      </c>
      <c r="X24">
        <v>40.03</v>
      </c>
      <c r="Y24">
        <v>2</v>
      </c>
      <c r="Z24">
        <v>10</v>
      </c>
    </row>
    <row r="25" spans="1:26" x14ac:dyDescent="0.25">
      <c r="A25">
        <v>1</v>
      </c>
      <c r="B25">
        <v>90</v>
      </c>
      <c r="C25" t="s">
        <v>34</v>
      </c>
      <c r="D25">
        <v>1.5254000000000001</v>
      </c>
      <c r="E25">
        <v>65.56</v>
      </c>
      <c r="F25">
        <v>54.21</v>
      </c>
      <c r="G25">
        <v>12.96</v>
      </c>
      <c r="H25">
        <v>0.2</v>
      </c>
      <c r="I25">
        <v>251</v>
      </c>
      <c r="J25">
        <v>178.21</v>
      </c>
      <c r="K25">
        <v>52.44</v>
      </c>
      <c r="L25">
        <v>2</v>
      </c>
      <c r="M25">
        <v>249</v>
      </c>
      <c r="N25">
        <v>33.770000000000003</v>
      </c>
      <c r="O25">
        <v>22213.89</v>
      </c>
      <c r="P25">
        <v>690.6</v>
      </c>
      <c r="Q25">
        <v>4022.44</v>
      </c>
      <c r="R25">
        <v>590.9</v>
      </c>
      <c r="S25">
        <v>177.21</v>
      </c>
      <c r="T25">
        <v>198484.81</v>
      </c>
      <c r="U25">
        <v>0.3</v>
      </c>
      <c r="V25">
        <v>0.66</v>
      </c>
      <c r="W25">
        <v>15</v>
      </c>
      <c r="X25">
        <v>11.76</v>
      </c>
      <c r="Y25">
        <v>2</v>
      </c>
      <c r="Z25">
        <v>10</v>
      </c>
    </row>
    <row r="26" spans="1:26" x14ac:dyDescent="0.25">
      <c r="A26">
        <v>2</v>
      </c>
      <c r="B26">
        <v>90</v>
      </c>
      <c r="C26" t="s">
        <v>34</v>
      </c>
      <c r="D26">
        <v>1.758</v>
      </c>
      <c r="E26">
        <v>56.88</v>
      </c>
      <c r="F26">
        <v>49.23</v>
      </c>
      <c r="G26">
        <v>20.100000000000001</v>
      </c>
      <c r="H26">
        <v>0.3</v>
      </c>
      <c r="I26">
        <v>147</v>
      </c>
      <c r="J26">
        <v>179.7</v>
      </c>
      <c r="K26">
        <v>52.44</v>
      </c>
      <c r="L26">
        <v>3</v>
      </c>
      <c r="M26">
        <v>145</v>
      </c>
      <c r="N26">
        <v>34.26</v>
      </c>
      <c r="O26">
        <v>22397.24</v>
      </c>
      <c r="P26">
        <v>607.92999999999995</v>
      </c>
      <c r="Q26">
        <v>4021.7</v>
      </c>
      <c r="R26">
        <v>422.26</v>
      </c>
      <c r="S26">
        <v>177.21</v>
      </c>
      <c r="T26">
        <v>114683.04</v>
      </c>
      <c r="U26">
        <v>0.42</v>
      </c>
      <c r="V26">
        <v>0.72</v>
      </c>
      <c r="W26">
        <v>14.83</v>
      </c>
      <c r="X26">
        <v>6.79</v>
      </c>
      <c r="Y26">
        <v>2</v>
      </c>
      <c r="Z26">
        <v>10</v>
      </c>
    </row>
    <row r="27" spans="1:26" x14ac:dyDescent="0.25">
      <c r="A27">
        <v>3</v>
      </c>
      <c r="B27">
        <v>90</v>
      </c>
      <c r="C27" t="s">
        <v>34</v>
      </c>
      <c r="D27">
        <v>1.8808</v>
      </c>
      <c r="E27">
        <v>53.17</v>
      </c>
      <c r="F27">
        <v>47.12</v>
      </c>
      <c r="G27">
        <v>27.72</v>
      </c>
      <c r="H27">
        <v>0.39</v>
      </c>
      <c r="I27">
        <v>102</v>
      </c>
      <c r="J27">
        <v>181.19</v>
      </c>
      <c r="K27">
        <v>52.44</v>
      </c>
      <c r="L27">
        <v>4</v>
      </c>
      <c r="M27">
        <v>100</v>
      </c>
      <c r="N27">
        <v>34.75</v>
      </c>
      <c r="O27">
        <v>22581.25</v>
      </c>
      <c r="P27">
        <v>561.33000000000004</v>
      </c>
      <c r="Q27">
        <v>4021.45</v>
      </c>
      <c r="R27">
        <v>350.41</v>
      </c>
      <c r="S27">
        <v>177.21</v>
      </c>
      <c r="T27">
        <v>78983.259999999995</v>
      </c>
      <c r="U27">
        <v>0.51</v>
      </c>
      <c r="V27">
        <v>0.76</v>
      </c>
      <c r="W27">
        <v>14.76</v>
      </c>
      <c r="X27">
        <v>4.68</v>
      </c>
      <c r="Y27">
        <v>2</v>
      </c>
      <c r="Z27">
        <v>10</v>
      </c>
    </row>
    <row r="28" spans="1:26" x14ac:dyDescent="0.25">
      <c r="A28">
        <v>4</v>
      </c>
      <c r="B28">
        <v>90</v>
      </c>
      <c r="C28" t="s">
        <v>34</v>
      </c>
      <c r="D28">
        <v>1.9565999999999999</v>
      </c>
      <c r="E28">
        <v>51.11</v>
      </c>
      <c r="F28">
        <v>45.95</v>
      </c>
      <c r="G28">
        <v>35.81</v>
      </c>
      <c r="H28">
        <v>0.49</v>
      </c>
      <c r="I28">
        <v>77</v>
      </c>
      <c r="J28">
        <v>182.69</v>
      </c>
      <c r="K28">
        <v>52.44</v>
      </c>
      <c r="L28">
        <v>5</v>
      </c>
      <c r="M28">
        <v>75</v>
      </c>
      <c r="N28">
        <v>35.25</v>
      </c>
      <c r="O28">
        <v>22766.06</v>
      </c>
      <c r="P28">
        <v>525.83000000000004</v>
      </c>
      <c r="Q28">
        <v>4021.31</v>
      </c>
      <c r="R28">
        <v>311.33999999999997</v>
      </c>
      <c r="S28">
        <v>177.21</v>
      </c>
      <c r="T28">
        <v>59577.29</v>
      </c>
      <c r="U28">
        <v>0.56999999999999995</v>
      </c>
      <c r="V28">
        <v>0.78</v>
      </c>
      <c r="W28">
        <v>14.71</v>
      </c>
      <c r="X28">
        <v>3.51</v>
      </c>
      <c r="Y28">
        <v>2</v>
      </c>
      <c r="Z28">
        <v>10</v>
      </c>
    </row>
    <row r="29" spans="1:26" x14ac:dyDescent="0.25">
      <c r="A29">
        <v>5</v>
      </c>
      <c r="B29">
        <v>90</v>
      </c>
      <c r="C29" t="s">
        <v>34</v>
      </c>
      <c r="D29">
        <v>2.0110999999999999</v>
      </c>
      <c r="E29">
        <v>49.72</v>
      </c>
      <c r="F29">
        <v>45.17</v>
      </c>
      <c r="G29">
        <v>45.17</v>
      </c>
      <c r="H29">
        <v>0.57999999999999996</v>
      </c>
      <c r="I29">
        <v>60</v>
      </c>
      <c r="J29">
        <v>184.19</v>
      </c>
      <c r="K29">
        <v>52.44</v>
      </c>
      <c r="L29">
        <v>6</v>
      </c>
      <c r="M29">
        <v>58</v>
      </c>
      <c r="N29">
        <v>35.75</v>
      </c>
      <c r="O29">
        <v>22951.43</v>
      </c>
      <c r="P29">
        <v>493.58</v>
      </c>
      <c r="Q29">
        <v>4021.31</v>
      </c>
      <c r="R29">
        <v>284.75</v>
      </c>
      <c r="S29">
        <v>177.21</v>
      </c>
      <c r="T29">
        <v>46363</v>
      </c>
      <c r="U29">
        <v>0.62</v>
      </c>
      <c r="V29">
        <v>0.79</v>
      </c>
      <c r="W29">
        <v>14.68</v>
      </c>
      <c r="X29">
        <v>2.73</v>
      </c>
      <c r="Y29">
        <v>2</v>
      </c>
      <c r="Z29">
        <v>10</v>
      </c>
    </row>
    <row r="30" spans="1:26" x14ac:dyDescent="0.25">
      <c r="A30">
        <v>6</v>
      </c>
      <c r="B30">
        <v>90</v>
      </c>
      <c r="C30" t="s">
        <v>34</v>
      </c>
      <c r="D30">
        <v>2.0489000000000002</v>
      </c>
      <c r="E30">
        <v>48.81</v>
      </c>
      <c r="F30">
        <v>44.64</v>
      </c>
      <c r="G30">
        <v>54.66</v>
      </c>
      <c r="H30">
        <v>0.67</v>
      </c>
      <c r="I30">
        <v>49</v>
      </c>
      <c r="J30">
        <v>185.7</v>
      </c>
      <c r="K30">
        <v>52.44</v>
      </c>
      <c r="L30">
        <v>7</v>
      </c>
      <c r="M30">
        <v>34</v>
      </c>
      <c r="N30">
        <v>36.26</v>
      </c>
      <c r="O30">
        <v>23137.49</v>
      </c>
      <c r="P30">
        <v>463.29</v>
      </c>
      <c r="Q30">
        <v>4021.16</v>
      </c>
      <c r="R30">
        <v>266.10000000000002</v>
      </c>
      <c r="S30">
        <v>177.21</v>
      </c>
      <c r="T30">
        <v>37092.959999999999</v>
      </c>
      <c r="U30">
        <v>0.67</v>
      </c>
      <c r="V30">
        <v>0.8</v>
      </c>
      <c r="W30">
        <v>14.69</v>
      </c>
      <c r="X30">
        <v>2.2000000000000002</v>
      </c>
      <c r="Y30">
        <v>2</v>
      </c>
      <c r="Z30">
        <v>10</v>
      </c>
    </row>
    <row r="31" spans="1:26" x14ac:dyDescent="0.25">
      <c r="A31">
        <v>7</v>
      </c>
      <c r="B31">
        <v>90</v>
      </c>
      <c r="C31" t="s">
        <v>34</v>
      </c>
      <c r="D31">
        <v>2.0573000000000001</v>
      </c>
      <c r="E31">
        <v>48.61</v>
      </c>
      <c r="F31">
        <v>44.55</v>
      </c>
      <c r="G31">
        <v>58.11</v>
      </c>
      <c r="H31">
        <v>0.76</v>
      </c>
      <c r="I31">
        <v>46</v>
      </c>
      <c r="J31">
        <v>187.22</v>
      </c>
      <c r="K31">
        <v>52.44</v>
      </c>
      <c r="L31">
        <v>8</v>
      </c>
      <c r="M31">
        <v>4</v>
      </c>
      <c r="N31">
        <v>36.78</v>
      </c>
      <c r="O31">
        <v>23324.240000000002</v>
      </c>
      <c r="P31">
        <v>456.93</v>
      </c>
      <c r="Q31">
        <v>4021.82</v>
      </c>
      <c r="R31">
        <v>261.83</v>
      </c>
      <c r="S31">
        <v>177.21</v>
      </c>
      <c r="T31">
        <v>34977.230000000003</v>
      </c>
      <c r="U31">
        <v>0.68</v>
      </c>
      <c r="V31">
        <v>0.8</v>
      </c>
      <c r="W31">
        <v>14.72</v>
      </c>
      <c r="X31">
        <v>2.11</v>
      </c>
      <c r="Y31">
        <v>2</v>
      </c>
      <c r="Z31">
        <v>10</v>
      </c>
    </row>
    <row r="32" spans="1:26" x14ac:dyDescent="0.25">
      <c r="A32">
        <v>8</v>
      </c>
      <c r="B32">
        <v>90</v>
      </c>
      <c r="C32" t="s">
        <v>34</v>
      </c>
      <c r="D32">
        <v>2.0571000000000002</v>
      </c>
      <c r="E32">
        <v>48.61</v>
      </c>
      <c r="F32">
        <v>44.56</v>
      </c>
      <c r="G32">
        <v>58.12</v>
      </c>
      <c r="H32">
        <v>0.85</v>
      </c>
      <c r="I32">
        <v>46</v>
      </c>
      <c r="J32">
        <v>188.74</v>
      </c>
      <c r="K32">
        <v>52.44</v>
      </c>
      <c r="L32">
        <v>9</v>
      </c>
      <c r="M32">
        <v>0</v>
      </c>
      <c r="N32">
        <v>37.299999999999997</v>
      </c>
      <c r="O32">
        <v>23511.69</v>
      </c>
      <c r="P32">
        <v>460.4</v>
      </c>
      <c r="Q32">
        <v>4021.41</v>
      </c>
      <c r="R32">
        <v>261.72000000000003</v>
      </c>
      <c r="S32">
        <v>177.21</v>
      </c>
      <c r="T32">
        <v>34918.660000000003</v>
      </c>
      <c r="U32">
        <v>0.68</v>
      </c>
      <c r="V32">
        <v>0.8</v>
      </c>
      <c r="W32">
        <v>14.73</v>
      </c>
      <c r="X32">
        <v>2.11</v>
      </c>
      <c r="Y32">
        <v>2</v>
      </c>
      <c r="Z32">
        <v>10</v>
      </c>
    </row>
    <row r="33" spans="1:26" x14ac:dyDescent="0.25">
      <c r="A33">
        <v>0</v>
      </c>
      <c r="B33">
        <v>10</v>
      </c>
      <c r="C33" t="s">
        <v>34</v>
      </c>
      <c r="D33">
        <v>1.486</v>
      </c>
      <c r="E33">
        <v>67.3</v>
      </c>
      <c r="F33">
        <v>61.18</v>
      </c>
      <c r="G33">
        <v>9.1300000000000008</v>
      </c>
      <c r="H33">
        <v>0.64</v>
      </c>
      <c r="I33">
        <v>402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177.65</v>
      </c>
      <c r="Q33">
        <v>4028.04</v>
      </c>
      <c r="R33">
        <v>806.43</v>
      </c>
      <c r="S33">
        <v>177.21</v>
      </c>
      <c r="T33">
        <v>305496.03000000003</v>
      </c>
      <c r="U33">
        <v>0.22</v>
      </c>
      <c r="V33">
        <v>0.57999999999999996</v>
      </c>
      <c r="W33">
        <v>15.8</v>
      </c>
      <c r="X33">
        <v>18.71</v>
      </c>
      <c r="Y33">
        <v>2</v>
      </c>
      <c r="Z33">
        <v>10</v>
      </c>
    </row>
    <row r="34" spans="1:26" x14ac:dyDescent="0.25">
      <c r="A34">
        <v>0</v>
      </c>
      <c r="B34">
        <v>45</v>
      </c>
      <c r="C34" t="s">
        <v>34</v>
      </c>
      <c r="D34">
        <v>1.4144000000000001</v>
      </c>
      <c r="E34">
        <v>70.7</v>
      </c>
      <c r="F34">
        <v>60.84</v>
      </c>
      <c r="G34">
        <v>9.5299999999999994</v>
      </c>
      <c r="H34">
        <v>0.18</v>
      </c>
      <c r="I34">
        <v>383</v>
      </c>
      <c r="J34">
        <v>98.71</v>
      </c>
      <c r="K34">
        <v>39.72</v>
      </c>
      <c r="L34">
        <v>1</v>
      </c>
      <c r="M34">
        <v>381</v>
      </c>
      <c r="N34">
        <v>12.99</v>
      </c>
      <c r="O34">
        <v>12407.75</v>
      </c>
      <c r="P34">
        <v>525.73</v>
      </c>
      <c r="Q34">
        <v>4023.63</v>
      </c>
      <c r="R34">
        <v>815.24</v>
      </c>
      <c r="S34">
        <v>177.21</v>
      </c>
      <c r="T34">
        <v>309996.03000000003</v>
      </c>
      <c r="U34">
        <v>0.22</v>
      </c>
      <c r="V34">
        <v>0.59</v>
      </c>
      <c r="W34">
        <v>15.24</v>
      </c>
      <c r="X34">
        <v>18.38</v>
      </c>
      <c r="Y34">
        <v>2</v>
      </c>
      <c r="Z34">
        <v>10</v>
      </c>
    </row>
    <row r="35" spans="1:26" x14ac:dyDescent="0.25">
      <c r="A35">
        <v>1</v>
      </c>
      <c r="B35">
        <v>45</v>
      </c>
      <c r="C35" t="s">
        <v>34</v>
      </c>
      <c r="D35">
        <v>1.8623000000000001</v>
      </c>
      <c r="E35">
        <v>53.7</v>
      </c>
      <c r="F35">
        <v>48.85</v>
      </c>
      <c r="G35">
        <v>21.09</v>
      </c>
      <c r="H35">
        <v>0.35</v>
      </c>
      <c r="I35">
        <v>139</v>
      </c>
      <c r="J35">
        <v>99.95</v>
      </c>
      <c r="K35">
        <v>39.72</v>
      </c>
      <c r="L35">
        <v>2</v>
      </c>
      <c r="M35">
        <v>137</v>
      </c>
      <c r="N35">
        <v>13.24</v>
      </c>
      <c r="O35">
        <v>12561.45</v>
      </c>
      <c r="P35">
        <v>382.15</v>
      </c>
      <c r="Q35">
        <v>4021.93</v>
      </c>
      <c r="R35">
        <v>409.91</v>
      </c>
      <c r="S35">
        <v>177.21</v>
      </c>
      <c r="T35">
        <v>108550.77</v>
      </c>
      <c r="U35">
        <v>0.43</v>
      </c>
      <c r="V35">
        <v>0.73</v>
      </c>
      <c r="W35">
        <v>14.8</v>
      </c>
      <c r="X35">
        <v>6.4</v>
      </c>
      <c r="Y35">
        <v>2</v>
      </c>
      <c r="Z35">
        <v>10</v>
      </c>
    </row>
    <row r="36" spans="1:26" x14ac:dyDescent="0.25">
      <c r="A36">
        <v>2</v>
      </c>
      <c r="B36">
        <v>45</v>
      </c>
      <c r="C36" t="s">
        <v>34</v>
      </c>
      <c r="D36">
        <v>1.9783999999999999</v>
      </c>
      <c r="E36">
        <v>50.55</v>
      </c>
      <c r="F36">
        <v>46.69</v>
      </c>
      <c r="G36">
        <v>30.78</v>
      </c>
      <c r="H36">
        <v>0.52</v>
      </c>
      <c r="I36">
        <v>91</v>
      </c>
      <c r="J36">
        <v>101.2</v>
      </c>
      <c r="K36">
        <v>39.72</v>
      </c>
      <c r="L36">
        <v>3</v>
      </c>
      <c r="M36">
        <v>8</v>
      </c>
      <c r="N36">
        <v>13.49</v>
      </c>
      <c r="O36">
        <v>12715.54</v>
      </c>
      <c r="P36">
        <v>335.21</v>
      </c>
      <c r="Q36">
        <v>4021.86</v>
      </c>
      <c r="R36">
        <v>332.12</v>
      </c>
      <c r="S36">
        <v>177.21</v>
      </c>
      <c r="T36">
        <v>69894.31</v>
      </c>
      <c r="U36">
        <v>0.53</v>
      </c>
      <c r="V36">
        <v>0.76</v>
      </c>
      <c r="W36">
        <v>14.85</v>
      </c>
      <c r="X36">
        <v>4.24</v>
      </c>
      <c r="Y36">
        <v>2</v>
      </c>
      <c r="Z36">
        <v>10</v>
      </c>
    </row>
    <row r="37" spans="1:26" x14ac:dyDescent="0.25">
      <c r="A37">
        <v>3</v>
      </c>
      <c r="B37">
        <v>45</v>
      </c>
      <c r="C37" t="s">
        <v>34</v>
      </c>
      <c r="D37">
        <v>1.9784999999999999</v>
      </c>
      <c r="E37">
        <v>50.54</v>
      </c>
      <c r="F37">
        <v>46.69</v>
      </c>
      <c r="G37">
        <v>30.78</v>
      </c>
      <c r="H37">
        <v>0.69</v>
      </c>
      <c r="I37">
        <v>91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339.05</v>
      </c>
      <c r="Q37">
        <v>4022.71</v>
      </c>
      <c r="R37">
        <v>331.68</v>
      </c>
      <c r="S37">
        <v>177.21</v>
      </c>
      <c r="T37">
        <v>69675.3</v>
      </c>
      <c r="U37">
        <v>0.53</v>
      </c>
      <c r="V37">
        <v>0.76</v>
      </c>
      <c r="W37">
        <v>14.86</v>
      </c>
      <c r="X37">
        <v>4.24</v>
      </c>
      <c r="Y37">
        <v>2</v>
      </c>
      <c r="Z37">
        <v>10</v>
      </c>
    </row>
    <row r="38" spans="1:26" x14ac:dyDescent="0.25">
      <c r="A38">
        <v>0</v>
      </c>
      <c r="B38">
        <v>60</v>
      </c>
      <c r="C38" t="s">
        <v>34</v>
      </c>
      <c r="D38">
        <v>1.2212000000000001</v>
      </c>
      <c r="E38">
        <v>81.88</v>
      </c>
      <c r="F38">
        <v>66.900000000000006</v>
      </c>
      <c r="G38">
        <v>7.98</v>
      </c>
      <c r="H38">
        <v>0.14000000000000001</v>
      </c>
      <c r="I38">
        <v>503</v>
      </c>
      <c r="J38">
        <v>124.63</v>
      </c>
      <c r="K38">
        <v>45</v>
      </c>
      <c r="L38">
        <v>1</v>
      </c>
      <c r="M38">
        <v>501</v>
      </c>
      <c r="N38">
        <v>18.64</v>
      </c>
      <c r="O38">
        <v>15605.44</v>
      </c>
      <c r="P38">
        <v>688.25</v>
      </c>
      <c r="Q38">
        <v>4024.58</v>
      </c>
      <c r="R38">
        <v>1021.28</v>
      </c>
      <c r="S38">
        <v>177.21</v>
      </c>
      <c r="T38">
        <v>412412.67</v>
      </c>
      <c r="U38">
        <v>0.17</v>
      </c>
      <c r="V38">
        <v>0.53</v>
      </c>
      <c r="W38">
        <v>15.44</v>
      </c>
      <c r="X38">
        <v>24.43</v>
      </c>
      <c r="Y38">
        <v>2</v>
      </c>
      <c r="Z38">
        <v>10</v>
      </c>
    </row>
    <row r="39" spans="1:26" x14ac:dyDescent="0.25">
      <c r="A39">
        <v>1</v>
      </c>
      <c r="B39">
        <v>60</v>
      </c>
      <c r="C39" t="s">
        <v>34</v>
      </c>
      <c r="D39">
        <v>1.7395</v>
      </c>
      <c r="E39">
        <v>57.49</v>
      </c>
      <c r="F39">
        <v>50.78</v>
      </c>
      <c r="G39">
        <v>17.02</v>
      </c>
      <c r="H39">
        <v>0.28000000000000003</v>
      </c>
      <c r="I39">
        <v>179</v>
      </c>
      <c r="J39">
        <v>125.95</v>
      </c>
      <c r="K39">
        <v>45</v>
      </c>
      <c r="L39">
        <v>2</v>
      </c>
      <c r="M39">
        <v>177</v>
      </c>
      <c r="N39">
        <v>18.95</v>
      </c>
      <c r="O39">
        <v>15767.7</v>
      </c>
      <c r="P39">
        <v>493.26</v>
      </c>
      <c r="Q39">
        <v>4022.15</v>
      </c>
      <c r="R39">
        <v>474.38</v>
      </c>
      <c r="S39">
        <v>177.21</v>
      </c>
      <c r="T39">
        <v>140586.04</v>
      </c>
      <c r="U39">
        <v>0.37</v>
      </c>
      <c r="V39">
        <v>0.7</v>
      </c>
      <c r="W39">
        <v>14.88</v>
      </c>
      <c r="X39">
        <v>8.33</v>
      </c>
      <c r="Y39">
        <v>2</v>
      </c>
      <c r="Z39">
        <v>10</v>
      </c>
    </row>
    <row r="40" spans="1:26" x14ac:dyDescent="0.25">
      <c r="A40">
        <v>2</v>
      </c>
      <c r="B40">
        <v>60</v>
      </c>
      <c r="C40" t="s">
        <v>34</v>
      </c>
      <c r="D40">
        <v>1.9220999999999999</v>
      </c>
      <c r="E40">
        <v>52.03</v>
      </c>
      <c r="F40">
        <v>47.24</v>
      </c>
      <c r="G40">
        <v>27.25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102</v>
      </c>
      <c r="N40">
        <v>19.27</v>
      </c>
      <c r="O40">
        <v>15930.42</v>
      </c>
      <c r="P40">
        <v>426.98</v>
      </c>
      <c r="Q40">
        <v>4021.58</v>
      </c>
      <c r="R40">
        <v>355.17</v>
      </c>
      <c r="S40">
        <v>177.21</v>
      </c>
      <c r="T40">
        <v>81357.33</v>
      </c>
      <c r="U40">
        <v>0.5</v>
      </c>
      <c r="V40">
        <v>0.76</v>
      </c>
      <c r="W40">
        <v>14.75</v>
      </c>
      <c r="X40">
        <v>4.79</v>
      </c>
      <c r="Y40">
        <v>2</v>
      </c>
      <c r="Z40">
        <v>10</v>
      </c>
    </row>
    <row r="41" spans="1:26" x14ac:dyDescent="0.25">
      <c r="A41">
        <v>3</v>
      </c>
      <c r="B41">
        <v>60</v>
      </c>
      <c r="C41" t="s">
        <v>34</v>
      </c>
      <c r="D41">
        <v>2.0142000000000002</v>
      </c>
      <c r="E41">
        <v>49.65</v>
      </c>
      <c r="F41">
        <v>45.7</v>
      </c>
      <c r="G41">
        <v>38.619999999999997</v>
      </c>
      <c r="H41">
        <v>0.55000000000000004</v>
      </c>
      <c r="I41">
        <v>71</v>
      </c>
      <c r="J41">
        <v>128.59</v>
      </c>
      <c r="K41">
        <v>45</v>
      </c>
      <c r="L41">
        <v>4</v>
      </c>
      <c r="M41">
        <v>34</v>
      </c>
      <c r="N41">
        <v>19.59</v>
      </c>
      <c r="O41">
        <v>16093.6</v>
      </c>
      <c r="P41">
        <v>379.84</v>
      </c>
      <c r="Q41">
        <v>4022.37</v>
      </c>
      <c r="R41">
        <v>300.92</v>
      </c>
      <c r="S41">
        <v>177.21</v>
      </c>
      <c r="T41">
        <v>54397.17</v>
      </c>
      <c r="U41">
        <v>0.59</v>
      </c>
      <c r="V41">
        <v>0.78</v>
      </c>
      <c r="W41">
        <v>14.75</v>
      </c>
      <c r="X41">
        <v>3.26</v>
      </c>
      <c r="Y41">
        <v>2</v>
      </c>
      <c r="Z41">
        <v>10</v>
      </c>
    </row>
    <row r="42" spans="1:26" x14ac:dyDescent="0.25">
      <c r="A42">
        <v>4</v>
      </c>
      <c r="B42">
        <v>60</v>
      </c>
      <c r="C42" t="s">
        <v>34</v>
      </c>
      <c r="D42">
        <v>2.0186000000000002</v>
      </c>
      <c r="E42">
        <v>49.54</v>
      </c>
      <c r="F42">
        <v>45.64</v>
      </c>
      <c r="G42">
        <v>39.69</v>
      </c>
      <c r="H42">
        <v>0.68</v>
      </c>
      <c r="I42">
        <v>69</v>
      </c>
      <c r="J42">
        <v>129.91999999999999</v>
      </c>
      <c r="K42">
        <v>45</v>
      </c>
      <c r="L42">
        <v>5</v>
      </c>
      <c r="M42">
        <v>0</v>
      </c>
      <c r="N42">
        <v>19.920000000000002</v>
      </c>
      <c r="O42">
        <v>16257.24</v>
      </c>
      <c r="P42">
        <v>379.27</v>
      </c>
      <c r="Q42">
        <v>4022.62</v>
      </c>
      <c r="R42">
        <v>297.49</v>
      </c>
      <c r="S42">
        <v>177.21</v>
      </c>
      <c r="T42">
        <v>52692.14</v>
      </c>
      <c r="U42">
        <v>0.6</v>
      </c>
      <c r="V42">
        <v>0.78</v>
      </c>
      <c r="W42">
        <v>14.79</v>
      </c>
      <c r="X42">
        <v>3.2</v>
      </c>
      <c r="Y42">
        <v>2</v>
      </c>
      <c r="Z42">
        <v>10</v>
      </c>
    </row>
    <row r="43" spans="1:26" x14ac:dyDescent="0.25">
      <c r="A43">
        <v>0</v>
      </c>
      <c r="B43">
        <v>80</v>
      </c>
      <c r="C43" t="s">
        <v>34</v>
      </c>
      <c r="D43">
        <v>0.99009999999999998</v>
      </c>
      <c r="E43">
        <v>101</v>
      </c>
      <c r="F43">
        <v>76.569999999999993</v>
      </c>
      <c r="G43">
        <v>6.7</v>
      </c>
      <c r="H43">
        <v>0.11</v>
      </c>
      <c r="I43">
        <v>686</v>
      </c>
      <c r="J43">
        <v>159.12</v>
      </c>
      <c r="K43">
        <v>50.28</v>
      </c>
      <c r="L43">
        <v>1</v>
      </c>
      <c r="M43">
        <v>684</v>
      </c>
      <c r="N43">
        <v>27.84</v>
      </c>
      <c r="O43">
        <v>19859.16</v>
      </c>
      <c r="P43">
        <v>933.88</v>
      </c>
      <c r="Q43">
        <v>4025.12</v>
      </c>
      <c r="R43">
        <v>1351.88</v>
      </c>
      <c r="S43">
        <v>177.21</v>
      </c>
      <c r="T43">
        <v>576800.49</v>
      </c>
      <c r="U43">
        <v>0.13</v>
      </c>
      <c r="V43">
        <v>0.47</v>
      </c>
      <c r="W43">
        <v>15.71</v>
      </c>
      <c r="X43">
        <v>34.090000000000003</v>
      </c>
      <c r="Y43">
        <v>2</v>
      </c>
      <c r="Z43">
        <v>10</v>
      </c>
    </row>
    <row r="44" spans="1:26" x14ac:dyDescent="0.25">
      <c r="A44">
        <v>1</v>
      </c>
      <c r="B44">
        <v>80</v>
      </c>
      <c r="C44" t="s">
        <v>34</v>
      </c>
      <c r="D44">
        <v>1.5964</v>
      </c>
      <c r="E44">
        <v>62.64</v>
      </c>
      <c r="F44">
        <v>53</v>
      </c>
      <c r="G44">
        <v>14.01</v>
      </c>
      <c r="H44">
        <v>0.22</v>
      </c>
      <c r="I44">
        <v>227</v>
      </c>
      <c r="J44">
        <v>160.54</v>
      </c>
      <c r="K44">
        <v>50.28</v>
      </c>
      <c r="L44">
        <v>2</v>
      </c>
      <c r="M44">
        <v>225</v>
      </c>
      <c r="N44">
        <v>28.26</v>
      </c>
      <c r="O44">
        <v>20034.400000000001</v>
      </c>
      <c r="P44">
        <v>625.02</v>
      </c>
      <c r="Q44">
        <v>4022.42</v>
      </c>
      <c r="R44">
        <v>550.41999999999996</v>
      </c>
      <c r="S44">
        <v>177.21</v>
      </c>
      <c r="T44">
        <v>178363.75</v>
      </c>
      <c r="U44">
        <v>0.32</v>
      </c>
      <c r="V44">
        <v>0.67</v>
      </c>
      <c r="W44">
        <v>14.94</v>
      </c>
      <c r="X44">
        <v>10.55</v>
      </c>
      <c r="Y44">
        <v>2</v>
      </c>
      <c r="Z44">
        <v>10</v>
      </c>
    </row>
    <row r="45" spans="1:26" x14ac:dyDescent="0.25">
      <c r="A45">
        <v>2</v>
      </c>
      <c r="B45">
        <v>80</v>
      </c>
      <c r="C45" t="s">
        <v>34</v>
      </c>
      <c r="D45">
        <v>1.8122</v>
      </c>
      <c r="E45">
        <v>55.18</v>
      </c>
      <c r="F45">
        <v>48.57</v>
      </c>
      <c r="G45">
        <v>21.91</v>
      </c>
      <c r="H45">
        <v>0.33</v>
      </c>
      <c r="I45">
        <v>133</v>
      </c>
      <c r="J45">
        <v>161.97</v>
      </c>
      <c r="K45">
        <v>50.28</v>
      </c>
      <c r="L45">
        <v>3</v>
      </c>
      <c r="M45">
        <v>131</v>
      </c>
      <c r="N45">
        <v>28.69</v>
      </c>
      <c r="O45">
        <v>20210.21</v>
      </c>
      <c r="P45">
        <v>550.39</v>
      </c>
      <c r="Q45">
        <v>4021.77</v>
      </c>
      <c r="R45">
        <v>399.58</v>
      </c>
      <c r="S45">
        <v>177.21</v>
      </c>
      <c r="T45">
        <v>103414.72</v>
      </c>
      <c r="U45">
        <v>0.44</v>
      </c>
      <c r="V45">
        <v>0.73</v>
      </c>
      <c r="W45">
        <v>14.81</v>
      </c>
      <c r="X45">
        <v>6.12</v>
      </c>
      <c r="Y45">
        <v>2</v>
      </c>
      <c r="Z45">
        <v>10</v>
      </c>
    </row>
    <row r="46" spans="1:26" x14ac:dyDescent="0.25">
      <c r="A46">
        <v>3</v>
      </c>
      <c r="B46">
        <v>80</v>
      </c>
      <c r="C46" t="s">
        <v>34</v>
      </c>
      <c r="D46">
        <v>1.9265000000000001</v>
      </c>
      <c r="E46">
        <v>51.91</v>
      </c>
      <c r="F46">
        <v>46.62</v>
      </c>
      <c r="G46">
        <v>30.4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504.68</v>
      </c>
      <c r="Q46">
        <v>4021.01</v>
      </c>
      <c r="R46">
        <v>333.79</v>
      </c>
      <c r="S46">
        <v>177.21</v>
      </c>
      <c r="T46">
        <v>70724.83</v>
      </c>
      <c r="U46">
        <v>0.53</v>
      </c>
      <c r="V46">
        <v>0.77</v>
      </c>
      <c r="W46">
        <v>14.73</v>
      </c>
      <c r="X46">
        <v>4.18</v>
      </c>
      <c r="Y46">
        <v>2</v>
      </c>
      <c r="Z46">
        <v>10</v>
      </c>
    </row>
    <row r="47" spans="1:26" x14ac:dyDescent="0.25">
      <c r="A47">
        <v>4</v>
      </c>
      <c r="B47">
        <v>80</v>
      </c>
      <c r="C47" t="s">
        <v>34</v>
      </c>
      <c r="D47">
        <v>1.9995000000000001</v>
      </c>
      <c r="E47">
        <v>50.01</v>
      </c>
      <c r="F47">
        <v>45.5</v>
      </c>
      <c r="G47">
        <v>40.14</v>
      </c>
      <c r="H47">
        <v>0.54</v>
      </c>
      <c r="I47">
        <v>68</v>
      </c>
      <c r="J47">
        <v>164.83</v>
      </c>
      <c r="K47">
        <v>50.28</v>
      </c>
      <c r="L47">
        <v>5</v>
      </c>
      <c r="M47">
        <v>66</v>
      </c>
      <c r="N47">
        <v>29.55</v>
      </c>
      <c r="O47">
        <v>20563.61</v>
      </c>
      <c r="P47">
        <v>465.99</v>
      </c>
      <c r="Q47">
        <v>4021.08</v>
      </c>
      <c r="R47">
        <v>295.95</v>
      </c>
      <c r="S47">
        <v>177.21</v>
      </c>
      <c r="T47">
        <v>51926.26</v>
      </c>
      <c r="U47">
        <v>0.6</v>
      </c>
      <c r="V47">
        <v>0.78</v>
      </c>
      <c r="W47">
        <v>14.69</v>
      </c>
      <c r="X47">
        <v>3.05</v>
      </c>
      <c r="Y47">
        <v>2</v>
      </c>
      <c r="Z47">
        <v>10</v>
      </c>
    </row>
    <row r="48" spans="1:26" x14ac:dyDescent="0.25">
      <c r="A48">
        <v>5</v>
      </c>
      <c r="B48">
        <v>80</v>
      </c>
      <c r="C48" t="s">
        <v>34</v>
      </c>
      <c r="D48">
        <v>2.0424000000000002</v>
      </c>
      <c r="E48">
        <v>48.96</v>
      </c>
      <c r="F48">
        <v>44.9</v>
      </c>
      <c r="G48">
        <v>49.89</v>
      </c>
      <c r="H48">
        <v>0.64</v>
      </c>
      <c r="I48">
        <v>54</v>
      </c>
      <c r="J48">
        <v>166.27</v>
      </c>
      <c r="K48">
        <v>50.28</v>
      </c>
      <c r="L48">
        <v>6</v>
      </c>
      <c r="M48">
        <v>31</v>
      </c>
      <c r="N48">
        <v>29.99</v>
      </c>
      <c r="O48">
        <v>20741.2</v>
      </c>
      <c r="P48">
        <v>435.14</v>
      </c>
      <c r="Q48">
        <v>4021.13</v>
      </c>
      <c r="R48">
        <v>274.14999999999998</v>
      </c>
      <c r="S48">
        <v>177.21</v>
      </c>
      <c r="T48">
        <v>41094.11</v>
      </c>
      <c r="U48">
        <v>0.65</v>
      </c>
      <c r="V48">
        <v>0.79</v>
      </c>
      <c r="W48">
        <v>14.71</v>
      </c>
      <c r="X48">
        <v>2.46</v>
      </c>
      <c r="Y48">
        <v>2</v>
      </c>
      <c r="Z48">
        <v>10</v>
      </c>
    </row>
    <row r="49" spans="1:26" x14ac:dyDescent="0.25">
      <c r="A49">
        <v>6</v>
      </c>
      <c r="B49">
        <v>80</v>
      </c>
      <c r="C49" t="s">
        <v>34</v>
      </c>
      <c r="D49">
        <v>2.0482999999999998</v>
      </c>
      <c r="E49">
        <v>48.82</v>
      </c>
      <c r="F49">
        <v>44.82</v>
      </c>
      <c r="G49">
        <v>51.72</v>
      </c>
      <c r="H49">
        <v>0.74</v>
      </c>
      <c r="I49">
        <v>52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432</v>
      </c>
      <c r="Q49">
        <v>4022.15</v>
      </c>
      <c r="R49">
        <v>270.39999999999998</v>
      </c>
      <c r="S49">
        <v>177.21</v>
      </c>
      <c r="T49">
        <v>39230.17</v>
      </c>
      <c r="U49">
        <v>0.66</v>
      </c>
      <c r="V49">
        <v>0.8</v>
      </c>
      <c r="W49">
        <v>14.74</v>
      </c>
      <c r="X49">
        <v>2.38</v>
      </c>
      <c r="Y49">
        <v>2</v>
      </c>
      <c r="Z49">
        <v>10</v>
      </c>
    </row>
    <row r="50" spans="1:26" x14ac:dyDescent="0.25">
      <c r="A50">
        <v>0</v>
      </c>
      <c r="B50">
        <v>35</v>
      </c>
      <c r="C50" t="s">
        <v>34</v>
      </c>
      <c r="D50">
        <v>1.5641</v>
      </c>
      <c r="E50">
        <v>63.94</v>
      </c>
      <c r="F50">
        <v>56.83</v>
      </c>
      <c r="G50">
        <v>11.25</v>
      </c>
      <c r="H50">
        <v>0.22</v>
      </c>
      <c r="I50">
        <v>303</v>
      </c>
      <c r="J50">
        <v>80.84</v>
      </c>
      <c r="K50">
        <v>35.1</v>
      </c>
      <c r="L50">
        <v>1</v>
      </c>
      <c r="M50">
        <v>301</v>
      </c>
      <c r="N50">
        <v>9.74</v>
      </c>
      <c r="O50">
        <v>10204.209999999999</v>
      </c>
      <c r="P50">
        <v>416.58</v>
      </c>
      <c r="Q50">
        <v>4022.54</v>
      </c>
      <c r="R50">
        <v>679.63</v>
      </c>
      <c r="S50">
        <v>177.21</v>
      </c>
      <c r="T50">
        <v>242589.86</v>
      </c>
      <c r="U50">
        <v>0.26</v>
      </c>
      <c r="V50">
        <v>0.63</v>
      </c>
      <c r="W50">
        <v>15.09</v>
      </c>
      <c r="X50">
        <v>14.37</v>
      </c>
      <c r="Y50">
        <v>2</v>
      </c>
      <c r="Z50">
        <v>10</v>
      </c>
    </row>
    <row r="51" spans="1:26" x14ac:dyDescent="0.25">
      <c r="A51">
        <v>1</v>
      </c>
      <c r="B51">
        <v>35</v>
      </c>
      <c r="C51" t="s">
        <v>34</v>
      </c>
      <c r="D51">
        <v>1.9267000000000001</v>
      </c>
      <c r="E51">
        <v>51.9</v>
      </c>
      <c r="F51">
        <v>47.96</v>
      </c>
      <c r="G51">
        <v>24.18</v>
      </c>
      <c r="H51">
        <v>0.43</v>
      </c>
      <c r="I51">
        <v>119</v>
      </c>
      <c r="J51">
        <v>82.04</v>
      </c>
      <c r="K51">
        <v>35.1</v>
      </c>
      <c r="L51">
        <v>2</v>
      </c>
      <c r="M51">
        <v>28</v>
      </c>
      <c r="N51">
        <v>9.94</v>
      </c>
      <c r="O51">
        <v>10352.530000000001</v>
      </c>
      <c r="P51">
        <v>305.89</v>
      </c>
      <c r="Q51">
        <v>4023.09</v>
      </c>
      <c r="R51">
        <v>375.02</v>
      </c>
      <c r="S51">
        <v>177.21</v>
      </c>
      <c r="T51">
        <v>91204.96</v>
      </c>
      <c r="U51">
        <v>0.47</v>
      </c>
      <c r="V51">
        <v>0.74</v>
      </c>
      <c r="W51">
        <v>14.9</v>
      </c>
      <c r="X51">
        <v>5.51</v>
      </c>
      <c r="Y51">
        <v>2</v>
      </c>
      <c r="Z51">
        <v>10</v>
      </c>
    </row>
    <row r="52" spans="1:26" x14ac:dyDescent="0.25">
      <c r="A52">
        <v>2</v>
      </c>
      <c r="B52">
        <v>35</v>
      </c>
      <c r="C52" t="s">
        <v>34</v>
      </c>
      <c r="D52">
        <v>1.9331</v>
      </c>
      <c r="E52">
        <v>51.73</v>
      </c>
      <c r="F52">
        <v>47.84</v>
      </c>
      <c r="G52">
        <v>24.75</v>
      </c>
      <c r="H52">
        <v>0.63</v>
      </c>
      <c r="I52">
        <v>116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307.92</v>
      </c>
      <c r="Q52">
        <v>4022.54</v>
      </c>
      <c r="R52">
        <v>369.24</v>
      </c>
      <c r="S52">
        <v>177.21</v>
      </c>
      <c r="T52">
        <v>88327.94</v>
      </c>
      <c r="U52">
        <v>0.48</v>
      </c>
      <c r="V52">
        <v>0.75</v>
      </c>
      <c r="W52">
        <v>14.94</v>
      </c>
      <c r="X52">
        <v>5.39</v>
      </c>
      <c r="Y52">
        <v>2</v>
      </c>
      <c r="Z52">
        <v>10</v>
      </c>
    </row>
    <row r="53" spans="1:26" x14ac:dyDescent="0.25">
      <c r="A53">
        <v>0</v>
      </c>
      <c r="B53">
        <v>50</v>
      </c>
      <c r="C53" t="s">
        <v>34</v>
      </c>
      <c r="D53">
        <v>1.3481000000000001</v>
      </c>
      <c r="E53">
        <v>74.180000000000007</v>
      </c>
      <c r="F53">
        <v>62.76</v>
      </c>
      <c r="G53">
        <v>8.92</v>
      </c>
      <c r="H53">
        <v>0.16</v>
      </c>
      <c r="I53">
        <v>422</v>
      </c>
      <c r="J53">
        <v>107.41</v>
      </c>
      <c r="K53">
        <v>41.65</v>
      </c>
      <c r="L53">
        <v>1</v>
      </c>
      <c r="M53">
        <v>420</v>
      </c>
      <c r="N53">
        <v>14.77</v>
      </c>
      <c r="O53">
        <v>13481.73</v>
      </c>
      <c r="P53">
        <v>578.67999999999995</v>
      </c>
      <c r="Q53">
        <v>4024.14</v>
      </c>
      <c r="R53">
        <v>880.89</v>
      </c>
      <c r="S53">
        <v>177.21</v>
      </c>
      <c r="T53">
        <v>342627.19</v>
      </c>
      <c r="U53">
        <v>0.2</v>
      </c>
      <c r="V53">
        <v>0.56999999999999995</v>
      </c>
      <c r="W53">
        <v>15.3</v>
      </c>
      <c r="X53">
        <v>20.3</v>
      </c>
      <c r="Y53">
        <v>2</v>
      </c>
      <c r="Z53">
        <v>10</v>
      </c>
    </row>
    <row r="54" spans="1:26" x14ac:dyDescent="0.25">
      <c r="A54">
        <v>1</v>
      </c>
      <c r="B54">
        <v>50</v>
      </c>
      <c r="C54" t="s">
        <v>34</v>
      </c>
      <c r="D54">
        <v>1.8190999999999999</v>
      </c>
      <c r="E54">
        <v>54.97</v>
      </c>
      <c r="F54">
        <v>49.54</v>
      </c>
      <c r="G54">
        <v>19.43</v>
      </c>
      <c r="H54">
        <v>0.32</v>
      </c>
      <c r="I54">
        <v>153</v>
      </c>
      <c r="J54">
        <v>108.68</v>
      </c>
      <c r="K54">
        <v>41.65</v>
      </c>
      <c r="L54">
        <v>2</v>
      </c>
      <c r="M54">
        <v>151</v>
      </c>
      <c r="N54">
        <v>15.03</v>
      </c>
      <c r="O54">
        <v>13638.32</v>
      </c>
      <c r="P54">
        <v>421.41</v>
      </c>
      <c r="Q54">
        <v>4021.51</v>
      </c>
      <c r="R54">
        <v>432.53</v>
      </c>
      <c r="S54">
        <v>177.21</v>
      </c>
      <c r="T54">
        <v>119791.57</v>
      </c>
      <c r="U54">
        <v>0.41</v>
      </c>
      <c r="V54">
        <v>0.72</v>
      </c>
      <c r="W54">
        <v>14.84</v>
      </c>
      <c r="X54">
        <v>7.09</v>
      </c>
      <c r="Y54">
        <v>2</v>
      </c>
      <c r="Z54">
        <v>10</v>
      </c>
    </row>
    <row r="55" spans="1:26" x14ac:dyDescent="0.25">
      <c r="A55">
        <v>2</v>
      </c>
      <c r="B55">
        <v>50</v>
      </c>
      <c r="C55" t="s">
        <v>34</v>
      </c>
      <c r="D55">
        <v>1.9802999999999999</v>
      </c>
      <c r="E55">
        <v>50.5</v>
      </c>
      <c r="F55">
        <v>46.51</v>
      </c>
      <c r="G55">
        <v>31.71</v>
      </c>
      <c r="H55">
        <v>0.48</v>
      </c>
      <c r="I55">
        <v>88</v>
      </c>
      <c r="J55">
        <v>109.96</v>
      </c>
      <c r="K55">
        <v>41.65</v>
      </c>
      <c r="L55">
        <v>3</v>
      </c>
      <c r="M55">
        <v>55</v>
      </c>
      <c r="N55">
        <v>15.31</v>
      </c>
      <c r="O55">
        <v>13795.21</v>
      </c>
      <c r="P55">
        <v>357.07</v>
      </c>
      <c r="Q55">
        <v>4021.61</v>
      </c>
      <c r="R55">
        <v>327.96</v>
      </c>
      <c r="S55">
        <v>177.21</v>
      </c>
      <c r="T55">
        <v>67828.87</v>
      </c>
      <c r="U55">
        <v>0.54</v>
      </c>
      <c r="V55">
        <v>0.77</v>
      </c>
      <c r="W55">
        <v>14.79</v>
      </c>
      <c r="X55">
        <v>4.0599999999999996</v>
      </c>
      <c r="Y55">
        <v>2</v>
      </c>
      <c r="Z55">
        <v>10</v>
      </c>
    </row>
    <row r="56" spans="1:26" x14ac:dyDescent="0.25">
      <c r="A56">
        <v>3</v>
      </c>
      <c r="B56">
        <v>50</v>
      </c>
      <c r="C56" t="s">
        <v>34</v>
      </c>
      <c r="D56">
        <v>1.9972000000000001</v>
      </c>
      <c r="E56">
        <v>50.07</v>
      </c>
      <c r="F56">
        <v>46.21</v>
      </c>
      <c r="G56">
        <v>33.81</v>
      </c>
      <c r="H56">
        <v>0.63</v>
      </c>
      <c r="I56">
        <v>82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352.09</v>
      </c>
      <c r="Q56">
        <v>4022.51</v>
      </c>
      <c r="R56">
        <v>315.85000000000002</v>
      </c>
      <c r="S56">
        <v>177.21</v>
      </c>
      <c r="T56">
        <v>61803.199999999997</v>
      </c>
      <c r="U56">
        <v>0.56000000000000005</v>
      </c>
      <c r="V56">
        <v>0.77</v>
      </c>
      <c r="W56">
        <v>14.84</v>
      </c>
      <c r="X56">
        <v>3.77</v>
      </c>
      <c r="Y56">
        <v>2</v>
      </c>
      <c r="Z56">
        <v>10</v>
      </c>
    </row>
    <row r="57" spans="1:26" x14ac:dyDescent="0.25">
      <c r="A57">
        <v>0</v>
      </c>
      <c r="B57">
        <v>25</v>
      </c>
      <c r="C57" t="s">
        <v>34</v>
      </c>
      <c r="D57">
        <v>1.7450000000000001</v>
      </c>
      <c r="E57">
        <v>57.3</v>
      </c>
      <c r="F57">
        <v>52.52</v>
      </c>
      <c r="G57">
        <v>14.66</v>
      </c>
      <c r="H57">
        <v>0.28000000000000003</v>
      </c>
      <c r="I57">
        <v>215</v>
      </c>
      <c r="J57">
        <v>61.76</v>
      </c>
      <c r="K57">
        <v>28.92</v>
      </c>
      <c r="L57">
        <v>1</v>
      </c>
      <c r="M57">
        <v>203</v>
      </c>
      <c r="N57">
        <v>6.84</v>
      </c>
      <c r="O57">
        <v>7851.41</v>
      </c>
      <c r="P57">
        <v>296.02</v>
      </c>
      <c r="Q57">
        <v>4022.13</v>
      </c>
      <c r="R57">
        <v>533.29</v>
      </c>
      <c r="S57">
        <v>177.21</v>
      </c>
      <c r="T57">
        <v>169861.75</v>
      </c>
      <c r="U57">
        <v>0.33</v>
      </c>
      <c r="V57">
        <v>0.68</v>
      </c>
      <c r="W57">
        <v>14.95</v>
      </c>
      <c r="X57">
        <v>10.08</v>
      </c>
      <c r="Y57">
        <v>2</v>
      </c>
      <c r="Z57">
        <v>10</v>
      </c>
    </row>
    <row r="58" spans="1:26" x14ac:dyDescent="0.25">
      <c r="A58">
        <v>1</v>
      </c>
      <c r="B58">
        <v>25</v>
      </c>
      <c r="C58" t="s">
        <v>34</v>
      </c>
      <c r="D58">
        <v>1.8507</v>
      </c>
      <c r="E58">
        <v>54.03</v>
      </c>
      <c r="F58">
        <v>49.99</v>
      </c>
      <c r="G58">
        <v>18.510000000000002</v>
      </c>
      <c r="H58">
        <v>0.55000000000000004</v>
      </c>
      <c r="I58">
        <v>162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270.33999999999997</v>
      </c>
      <c r="Q58">
        <v>4024.21</v>
      </c>
      <c r="R58">
        <v>439.68</v>
      </c>
      <c r="S58">
        <v>177.21</v>
      </c>
      <c r="T58">
        <v>123321.13</v>
      </c>
      <c r="U58">
        <v>0.4</v>
      </c>
      <c r="V58">
        <v>0.71</v>
      </c>
      <c r="W58">
        <v>15.08</v>
      </c>
      <c r="X58">
        <v>7.53</v>
      </c>
      <c r="Y58">
        <v>2</v>
      </c>
      <c r="Z58">
        <v>10</v>
      </c>
    </row>
    <row r="59" spans="1:26" x14ac:dyDescent="0.25">
      <c r="A59">
        <v>0</v>
      </c>
      <c r="B59">
        <v>85</v>
      </c>
      <c r="C59" t="s">
        <v>34</v>
      </c>
      <c r="D59">
        <v>0.93669999999999998</v>
      </c>
      <c r="E59">
        <v>106.76</v>
      </c>
      <c r="F59">
        <v>79.38</v>
      </c>
      <c r="G59">
        <v>6.45</v>
      </c>
      <c r="H59">
        <v>0.11</v>
      </c>
      <c r="I59">
        <v>738</v>
      </c>
      <c r="J59">
        <v>167.88</v>
      </c>
      <c r="K59">
        <v>51.39</v>
      </c>
      <c r="L59">
        <v>1</v>
      </c>
      <c r="M59">
        <v>736</v>
      </c>
      <c r="N59">
        <v>30.49</v>
      </c>
      <c r="O59">
        <v>20939.59</v>
      </c>
      <c r="P59">
        <v>1003.76</v>
      </c>
      <c r="Q59">
        <v>4026.64</v>
      </c>
      <c r="R59">
        <v>1446.95</v>
      </c>
      <c r="S59">
        <v>177.21</v>
      </c>
      <c r="T59">
        <v>624074.85</v>
      </c>
      <c r="U59">
        <v>0.12</v>
      </c>
      <c r="V59">
        <v>0.45</v>
      </c>
      <c r="W59">
        <v>15.81</v>
      </c>
      <c r="X59">
        <v>36.89</v>
      </c>
      <c r="Y59">
        <v>2</v>
      </c>
      <c r="Z59">
        <v>10</v>
      </c>
    </row>
    <row r="60" spans="1:26" x14ac:dyDescent="0.25">
      <c r="A60">
        <v>1</v>
      </c>
      <c r="B60">
        <v>85</v>
      </c>
      <c r="C60" t="s">
        <v>34</v>
      </c>
      <c r="D60">
        <v>1.5566</v>
      </c>
      <c r="E60">
        <v>64.239999999999995</v>
      </c>
      <c r="F60">
        <v>53.73</v>
      </c>
      <c r="G60">
        <v>13.43</v>
      </c>
      <c r="H60">
        <v>0.21</v>
      </c>
      <c r="I60">
        <v>240</v>
      </c>
      <c r="J60">
        <v>169.33</v>
      </c>
      <c r="K60">
        <v>51.39</v>
      </c>
      <c r="L60">
        <v>2</v>
      </c>
      <c r="M60">
        <v>238</v>
      </c>
      <c r="N60">
        <v>30.94</v>
      </c>
      <c r="O60">
        <v>21118.46</v>
      </c>
      <c r="P60">
        <v>659.41</v>
      </c>
      <c r="Q60">
        <v>4022.33</v>
      </c>
      <c r="R60">
        <v>574.79</v>
      </c>
      <c r="S60">
        <v>177.21</v>
      </c>
      <c r="T60">
        <v>190483.96</v>
      </c>
      <c r="U60">
        <v>0.31</v>
      </c>
      <c r="V60">
        <v>0.66</v>
      </c>
      <c r="W60">
        <v>14.98</v>
      </c>
      <c r="X60">
        <v>11.28</v>
      </c>
      <c r="Y60">
        <v>2</v>
      </c>
      <c r="Z60">
        <v>10</v>
      </c>
    </row>
    <row r="61" spans="1:26" x14ac:dyDescent="0.25">
      <c r="A61">
        <v>2</v>
      </c>
      <c r="B61">
        <v>85</v>
      </c>
      <c r="C61" t="s">
        <v>34</v>
      </c>
      <c r="D61">
        <v>1.7847999999999999</v>
      </c>
      <c r="E61">
        <v>56.03</v>
      </c>
      <c r="F61">
        <v>48.91</v>
      </c>
      <c r="G61">
        <v>20.96</v>
      </c>
      <c r="H61">
        <v>0.31</v>
      </c>
      <c r="I61">
        <v>140</v>
      </c>
      <c r="J61">
        <v>170.79</v>
      </c>
      <c r="K61">
        <v>51.39</v>
      </c>
      <c r="L61">
        <v>3</v>
      </c>
      <c r="M61">
        <v>138</v>
      </c>
      <c r="N61">
        <v>31.4</v>
      </c>
      <c r="O61">
        <v>21297.94</v>
      </c>
      <c r="P61">
        <v>579.16999999999996</v>
      </c>
      <c r="Q61">
        <v>4021.72</v>
      </c>
      <c r="R61">
        <v>411.17</v>
      </c>
      <c r="S61">
        <v>177.21</v>
      </c>
      <c r="T61">
        <v>109176.74</v>
      </c>
      <c r="U61">
        <v>0.43</v>
      </c>
      <c r="V61">
        <v>0.73</v>
      </c>
      <c r="W61">
        <v>14.82</v>
      </c>
      <c r="X61">
        <v>6.47</v>
      </c>
      <c r="Y61">
        <v>2</v>
      </c>
      <c r="Z61">
        <v>10</v>
      </c>
    </row>
    <row r="62" spans="1:26" x14ac:dyDescent="0.25">
      <c r="A62">
        <v>3</v>
      </c>
      <c r="B62">
        <v>85</v>
      </c>
      <c r="C62" t="s">
        <v>34</v>
      </c>
      <c r="D62">
        <v>1.9044000000000001</v>
      </c>
      <c r="E62">
        <v>52.51</v>
      </c>
      <c r="F62">
        <v>46.85</v>
      </c>
      <c r="G62">
        <v>28.98</v>
      </c>
      <c r="H62">
        <v>0.41</v>
      </c>
      <c r="I62">
        <v>97</v>
      </c>
      <c r="J62">
        <v>172.25</v>
      </c>
      <c r="K62">
        <v>51.39</v>
      </c>
      <c r="L62">
        <v>4</v>
      </c>
      <c r="M62">
        <v>95</v>
      </c>
      <c r="N62">
        <v>31.86</v>
      </c>
      <c r="O62">
        <v>21478.05</v>
      </c>
      <c r="P62">
        <v>533.16999999999996</v>
      </c>
      <c r="Q62">
        <v>4021.22</v>
      </c>
      <c r="R62">
        <v>340.99</v>
      </c>
      <c r="S62">
        <v>177.21</v>
      </c>
      <c r="T62">
        <v>74298.100000000006</v>
      </c>
      <c r="U62">
        <v>0.52</v>
      </c>
      <c r="V62">
        <v>0.76</v>
      </c>
      <c r="W62">
        <v>14.76</v>
      </c>
      <c r="X62">
        <v>4.41</v>
      </c>
      <c r="Y62">
        <v>2</v>
      </c>
      <c r="Z62">
        <v>10</v>
      </c>
    </row>
    <row r="63" spans="1:26" x14ac:dyDescent="0.25">
      <c r="A63">
        <v>4</v>
      </c>
      <c r="B63">
        <v>85</v>
      </c>
      <c r="C63" t="s">
        <v>34</v>
      </c>
      <c r="D63">
        <v>1.9770000000000001</v>
      </c>
      <c r="E63">
        <v>50.58</v>
      </c>
      <c r="F63">
        <v>45.73</v>
      </c>
      <c r="G63">
        <v>37.590000000000003</v>
      </c>
      <c r="H63">
        <v>0.51</v>
      </c>
      <c r="I63">
        <v>73</v>
      </c>
      <c r="J63">
        <v>173.71</v>
      </c>
      <c r="K63">
        <v>51.39</v>
      </c>
      <c r="L63">
        <v>5</v>
      </c>
      <c r="M63">
        <v>71</v>
      </c>
      <c r="N63">
        <v>32.32</v>
      </c>
      <c r="O63">
        <v>21658.78</v>
      </c>
      <c r="P63">
        <v>496.56</v>
      </c>
      <c r="Q63">
        <v>4021.47</v>
      </c>
      <c r="R63">
        <v>304.08999999999997</v>
      </c>
      <c r="S63">
        <v>177.21</v>
      </c>
      <c r="T63">
        <v>55968.78</v>
      </c>
      <c r="U63">
        <v>0.57999999999999996</v>
      </c>
      <c r="V63">
        <v>0.78</v>
      </c>
      <c r="W63">
        <v>14.7</v>
      </c>
      <c r="X63">
        <v>3.29</v>
      </c>
      <c r="Y63">
        <v>2</v>
      </c>
      <c r="Z63">
        <v>10</v>
      </c>
    </row>
    <row r="64" spans="1:26" x14ac:dyDescent="0.25">
      <c r="A64">
        <v>5</v>
      </c>
      <c r="B64">
        <v>85</v>
      </c>
      <c r="C64" t="s">
        <v>34</v>
      </c>
      <c r="D64">
        <v>2.0264000000000002</v>
      </c>
      <c r="E64">
        <v>49.35</v>
      </c>
      <c r="F64">
        <v>45.05</v>
      </c>
      <c r="G64">
        <v>47.42</v>
      </c>
      <c r="H64">
        <v>0.61</v>
      </c>
      <c r="I64">
        <v>57</v>
      </c>
      <c r="J64">
        <v>175.18</v>
      </c>
      <c r="K64">
        <v>51.39</v>
      </c>
      <c r="L64">
        <v>6</v>
      </c>
      <c r="M64">
        <v>53</v>
      </c>
      <c r="N64">
        <v>32.79</v>
      </c>
      <c r="O64">
        <v>21840.16</v>
      </c>
      <c r="P64">
        <v>461.78</v>
      </c>
      <c r="Q64">
        <v>4021.1</v>
      </c>
      <c r="R64">
        <v>280.26</v>
      </c>
      <c r="S64">
        <v>177.21</v>
      </c>
      <c r="T64">
        <v>44135.13</v>
      </c>
      <c r="U64">
        <v>0.63</v>
      </c>
      <c r="V64">
        <v>0.79</v>
      </c>
      <c r="W64">
        <v>14.69</v>
      </c>
      <c r="X64">
        <v>2.6</v>
      </c>
      <c r="Y64">
        <v>2</v>
      </c>
      <c r="Z64">
        <v>10</v>
      </c>
    </row>
    <row r="65" spans="1:26" x14ac:dyDescent="0.25">
      <c r="A65">
        <v>6</v>
      </c>
      <c r="B65">
        <v>85</v>
      </c>
      <c r="C65" t="s">
        <v>34</v>
      </c>
      <c r="D65">
        <v>2.0541</v>
      </c>
      <c r="E65">
        <v>48.68</v>
      </c>
      <c r="F65">
        <v>44.65</v>
      </c>
      <c r="G65">
        <v>54.67</v>
      </c>
      <c r="H65">
        <v>0.7</v>
      </c>
      <c r="I65">
        <v>49</v>
      </c>
      <c r="J65">
        <v>176.66</v>
      </c>
      <c r="K65">
        <v>51.39</v>
      </c>
      <c r="L65">
        <v>7</v>
      </c>
      <c r="M65">
        <v>9</v>
      </c>
      <c r="N65">
        <v>33.270000000000003</v>
      </c>
      <c r="O65">
        <v>22022.17</v>
      </c>
      <c r="P65">
        <v>443.02</v>
      </c>
      <c r="Q65">
        <v>4021.3</v>
      </c>
      <c r="R65">
        <v>265.55</v>
      </c>
      <c r="S65">
        <v>177.21</v>
      </c>
      <c r="T65">
        <v>36820.93</v>
      </c>
      <c r="U65">
        <v>0.67</v>
      </c>
      <c r="V65">
        <v>0.8</v>
      </c>
      <c r="W65">
        <v>14.71</v>
      </c>
      <c r="X65">
        <v>2.21</v>
      </c>
      <c r="Y65">
        <v>2</v>
      </c>
      <c r="Z65">
        <v>10</v>
      </c>
    </row>
    <row r="66" spans="1:26" x14ac:dyDescent="0.25">
      <c r="A66">
        <v>7</v>
      </c>
      <c r="B66">
        <v>85</v>
      </c>
      <c r="C66" t="s">
        <v>34</v>
      </c>
      <c r="D66">
        <v>2.052</v>
      </c>
      <c r="E66">
        <v>48.73</v>
      </c>
      <c r="F66">
        <v>44.7</v>
      </c>
      <c r="G66">
        <v>54.74</v>
      </c>
      <c r="H66">
        <v>0.8</v>
      </c>
      <c r="I66">
        <v>49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445.43</v>
      </c>
      <c r="Q66">
        <v>4021.73</v>
      </c>
      <c r="R66">
        <v>266.89999999999998</v>
      </c>
      <c r="S66">
        <v>177.21</v>
      </c>
      <c r="T66">
        <v>37496.300000000003</v>
      </c>
      <c r="U66">
        <v>0.66</v>
      </c>
      <c r="V66">
        <v>0.8</v>
      </c>
      <c r="W66">
        <v>14.72</v>
      </c>
      <c r="X66">
        <v>2.2599999999999998</v>
      </c>
      <c r="Y66">
        <v>2</v>
      </c>
      <c r="Z66">
        <v>10</v>
      </c>
    </row>
    <row r="67" spans="1:26" x14ac:dyDescent="0.25">
      <c r="A67">
        <v>0</v>
      </c>
      <c r="B67">
        <v>20</v>
      </c>
      <c r="C67" t="s">
        <v>34</v>
      </c>
      <c r="D67">
        <v>1.7808999999999999</v>
      </c>
      <c r="E67">
        <v>56.15</v>
      </c>
      <c r="F67">
        <v>51.91</v>
      </c>
      <c r="G67">
        <v>15.27</v>
      </c>
      <c r="H67">
        <v>0.34</v>
      </c>
      <c r="I67">
        <v>204</v>
      </c>
      <c r="J67">
        <v>51.33</v>
      </c>
      <c r="K67">
        <v>24.83</v>
      </c>
      <c r="L67">
        <v>1</v>
      </c>
      <c r="M67">
        <v>16</v>
      </c>
      <c r="N67">
        <v>5.51</v>
      </c>
      <c r="O67">
        <v>6564.78</v>
      </c>
      <c r="P67">
        <v>246.14</v>
      </c>
      <c r="Q67">
        <v>4024.15</v>
      </c>
      <c r="R67">
        <v>503.53</v>
      </c>
      <c r="S67">
        <v>177.21</v>
      </c>
      <c r="T67">
        <v>155037.31</v>
      </c>
      <c r="U67">
        <v>0.35</v>
      </c>
      <c r="V67">
        <v>0.69</v>
      </c>
      <c r="W67">
        <v>15.18</v>
      </c>
      <c r="X67">
        <v>9.4600000000000009</v>
      </c>
      <c r="Y67">
        <v>2</v>
      </c>
      <c r="Z67">
        <v>10</v>
      </c>
    </row>
    <row r="68" spans="1:26" x14ac:dyDescent="0.25">
      <c r="A68">
        <v>1</v>
      </c>
      <c r="B68">
        <v>20</v>
      </c>
      <c r="C68" t="s">
        <v>34</v>
      </c>
      <c r="D68">
        <v>1.7843</v>
      </c>
      <c r="E68">
        <v>56.04</v>
      </c>
      <c r="F68">
        <v>51.83</v>
      </c>
      <c r="G68">
        <v>15.39</v>
      </c>
      <c r="H68">
        <v>0.66</v>
      </c>
      <c r="I68">
        <v>202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249.93</v>
      </c>
      <c r="Q68">
        <v>4025.18</v>
      </c>
      <c r="R68">
        <v>499.49</v>
      </c>
      <c r="S68">
        <v>177.21</v>
      </c>
      <c r="T68">
        <v>153023.14000000001</v>
      </c>
      <c r="U68">
        <v>0.35</v>
      </c>
      <c r="V68">
        <v>0.69</v>
      </c>
      <c r="W68">
        <v>15.21</v>
      </c>
      <c r="X68">
        <v>9.3699999999999992</v>
      </c>
      <c r="Y68">
        <v>2</v>
      </c>
      <c r="Z68">
        <v>10</v>
      </c>
    </row>
    <row r="69" spans="1:26" x14ac:dyDescent="0.25">
      <c r="A69">
        <v>0</v>
      </c>
      <c r="B69">
        <v>65</v>
      </c>
      <c r="C69" t="s">
        <v>34</v>
      </c>
      <c r="D69">
        <v>1.1601999999999999</v>
      </c>
      <c r="E69">
        <v>86.19</v>
      </c>
      <c r="F69">
        <v>69.150000000000006</v>
      </c>
      <c r="G69">
        <v>7.6</v>
      </c>
      <c r="H69">
        <v>0.13</v>
      </c>
      <c r="I69">
        <v>546</v>
      </c>
      <c r="J69">
        <v>133.21</v>
      </c>
      <c r="K69">
        <v>46.47</v>
      </c>
      <c r="L69">
        <v>1</v>
      </c>
      <c r="M69">
        <v>544</v>
      </c>
      <c r="N69">
        <v>20.75</v>
      </c>
      <c r="O69">
        <v>16663.419999999998</v>
      </c>
      <c r="P69">
        <v>745.89</v>
      </c>
      <c r="Q69">
        <v>4024.65</v>
      </c>
      <c r="R69">
        <v>1097.6500000000001</v>
      </c>
      <c r="S69">
        <v>177.21</v>
      </c>
      <c r="T69">
        <v>450383.28</v>
      </c>
      <c r="U69">
        <v>0.16</v>
      </c>
      <c r="V69">
        <v>0.52</v>
      </c>
      <c r="W69">
        <v>15.51</v>
      </c>
      <c r="X69">
        <v>26.68</v>
      </c>
      <c r="Y69">
        <v>2</v>
      </c>
      <c r="Z69">
        <v>10</v>
      </c>
    </row>
    <row r="70" spans="1:26" x14ac:dyDescent="0.25">
      <c r="A70">
        <v>1</v>
      </c>
      <c r="B70">
        <v>65</v>
      </c>
      <c r="C70" t="s">
        <v>34</v>
      </c>
      <c r="D70">
        <v>1.7001999999999999</v>
      </c>
      <c r="E70">
        <v>58.82</v>
      </c>
      <c r="F70">
        <v>51.41</v>
      </c>
      <c r="G70">
        <v>16.07</v>
      </c>
      <c r="H70">
        <v>0.26</v>
      </c>
      <c r="I70">
        <v>192</v>
      </c>
      <c r="J70">
        <v>134.55000000000001</v>
      </c>
      <c r="K70">
        <v>46.47</v>
      </c>
      <c r="L70">
        <v>2</v>
      </c>
      <c r="M70">
        <v>190</v>
      </c>
      <c r="N70">
        <v>21.09</v>
      </c>
      <c r="O70">
        <v>16828.84</v>
      </c>
      <c r="P70">
        <v>527.78</v>
      </c>
      <c r="Q70">
        <v>4022.29</v>
      </c>
      <c r="R70">
        <v>495.64</v>
      </c>
      <c r="S70">
        <v>177.21</v>
      </c>
      <c r="T70">
        <v>151149.46</v>
      </c>
      <c r="U70">
        <v>0.36</v>
      </c>
      <c r="V70">
        <v>0.69</v>
      </c>
      <c r="W70">
        <v>14.91</v>
      </c>
      <c r="X70">
        <v>8.9600000000000009</v>
      </c>
      <c r="Y70">
        <v>2</v>
      </c>
      <c r="Z70">
        <v>10</v>
      </c>
    </row>
    <row r="71" spans="1:26" x14ac:dyDescent="0.25">
      <c r="A71">
        <v>2</v>
      </c>
      <c r="B71">
        <v>65</v>
      </c>
      <c r="C71" t="s">
        <v>34</v>
      </c>
      <c r="D71">
        <v>1.8963000000000001</v>
      </c>
      <c r="E71">
        <v>52.73</v>
      </c>
      <c r="F71">
        <v>47.53</v>
      </c>
      <c r="G71">
        <v>25.69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109</v>
      </c>
      <c r="N71">
        <v>21.43</v>
      </c>
      <c r="O71">
        <v>16994.64</v>
      </c>
      <c r="P71">
        <v>458.5</v>
      </c>
      <c r="Q71">
        <v>4021.77</v>
      </c>
      <c r="R71">
        <v>364.4</v>
      </c>
      <c r="S71">
        <v>177.21</v>
      </c>
      <c r="T71">
        <v>85932.71</v>
      </c>
      <c r="U71">
        <v>0.49</v>
      </c>
      <c r="V71">
        <v>0.75</v>
      </c>
      <c r="W71">
        <v>14.78</v>
      </c>
      <c r="X71">
        <v>5.09</v>
      </c>
      <c r="Y71">
        <v>2</v>
      </c>
      <c r="Z71">
        <v>10</v>
      </c>
    </row>
    <row r="72" spans="1:26" x14ac:dyDescent="0.25">
      <c r="A72">
        <v>3</v>
      </c>
      <c r="B72">
        <v>65</v>
      </c>
      <c r="C72" t="s">
        <v>34</v>
      </c>
      <c r="D72">
        <v>1.9976</v>
      </c>
      <c r="E72">
        <v>50.06</v>
      </c>
      <c r="F72">
        <v>45.84</v>
      </c>
      <c r="G72">
        <v>36.67</v>
      </c>
      <c r="H72">
        <v>0.52</v>
      </c>
      <c r="I72">
        <v>75</v>
      </c>
      <c r="J72">
        <v>137.25</v>
      </c>
      <c r="K72">
        <v>46.47</v>
      </c>
      <c r="L72">
        <v>4</v>
      </c>
      <c r="M72">
        <v>72</v>
      </c>
      <c r="N72">
        <v>21.78</v>
      </c>
      <c r="O72">
        <v>17160.919999999998</v>
      </c>
      <c r="P72">
        <v>409.51</v>
      </c>
      <c r="Q72">
        <v>4021.13</v>
      </c>
      <c r="R72">
        <v>307.31</v>
      </c>
      <c r="S72">
        <v>177.21</v>
      </c>
      <c r="T72">
        <v>57568.36</v>
      </c>
      <c r="U72">
        <v>0.57999999999999996</v>
      </c>
      <c r="V72">
        <v>0.78</v>
      </c>
      <c r="W72">
        <v>14.71</v>
      </c>
      <c r="X72">
        <v>3.39</v>
      </c>
      <c r="Y72">
        <v>2</v>
      </c>
      <c r="Z72">
        <v>10</v>
      </c>
    </row>
    <row r="73" spans="1:26" x14ac:dyDescent="0.25">
      <c r="A73">
        <v>4</v>
      </c>
      <c r="B73">
        <v>65</v>
      </c>
      <c r="C73" t="s">
        <v>34</v>
      </c>
      <c r="D73">
        <v>2.0316000000000001</v>
      </c>
      <c r="E73">
        <v>49.22</v>
      </c>
      <c r="F73">
        <v>45.33</v>
      </c>
      <c r="G73">
        <v>43.17</v>
      </c>
      <c r="H73">
        <v>0.64</v>
      </c>
      <c r="I73">
        <v>63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17327.689999999999</v>
      </c>
      <c r="P73">
        <v>390.07</v>
      </c>
      <c r="Q73">
        <v>4022.13</v>
      </c>
      <c r="R73">
        <v>287.41000000000003</v>
      </c>
      <c r="S73">
        <v>177.21</v>
      </c>
      <c r="T73">
        <v>47678.74</v>
      </c>
      <c r="U73">
        <v>0.62</v>
      </c>
      <c r="V73">
        <v>0.79</v>
      </c>
      <c r="W73">
        <v>14.76</v>
      </c>
      <c r="X73">
        <v>2.88</v>
      </c>
      <c r="Y73">
        <v>2</v>
      </c>
      <c r="Z73">
        <v>10</v>
      </c>
    </row>
    <row r="74" spans="1:26" x14ac:dyDescent="0.25">
      <c r="A74">
        <v>5</v>
      </c>
      <c r="B74">
        <v>65</v>
      </c>
      <c r="C74" t="s">
        <v>34</v>
      </c>
      <c r="D74">
        <v>2.0318000000000001</v>
      </c>
      <c r="E74">
        <v>49.22</v>
      </c>
      <c r="F74">
        <v>45.32</v>
      </c>
      <c r="G74">
        <v>43.16</v>
      </c>
      <c r="H74">
        <v>0.76</v>
      </c>
      <c r="I74">
        <v>63</v>
      </c>
      <c r="J74">
        <v>139.94999999999999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393.38</v>
      </c>
      <c r="Q74">
        <v>4021.87</v>
      </c>
      <c r="R74">
        <v>287.27999999999997</v>
      </c>
      <c r="S74">
        <v>177.21</v>
      </c>
      <c r="T74">
        <v>47615.6</v>
      </c>
      <c r="U74">
        <v>0.62</v>
      </c>
      <c r="V74">
        <v>0.79</v>
      </c>
      <c r="W74">
        <v>14.76</v>
      </c>
      <c r="X74">
        <v>2.88</v>
      </c>
      <c r="Y74">
        <v>2</v>
      </c>
      <c r="Z74">
        <v>10</v>
      </c>
    </row>
    <row r="75" spans="1:26" x14ac:dyDescent="0.25">
      <c r="A75">
        <v>0</v>
      </c>
      <c r="B75">
        <v>75</v>
      </c>
      <c r="C75" t="s">
        <v>34</v>
      </c>
      <c r="D75">
        <v>1.0451999999999999</v>
      </c>
      <c r="E75">
        <v>95.68</v>
      </c>
      <c r="F75">
        <v>73.94</v>
      </c>
      <c r="G75">
        <v>6.96</v>
      </c>
      <c r="H75">
        <v>0.12</v>
      </c>
      <c r="I75">
        <v>637</v>
      </c>
      <c r="J75">
        <v>150.44</v>
      </c>
      <c r="K75">
        <v>49.1</v>
      </c>
      <c r="L75">
        <v>1</v>
      </c>
      <c r="M75">
        <v>635</v>
      </c>
      <c r="N75">
        <v>25.34</v>
      </c>
      <c r="O75">
        <v>18787.759999999998</v>
      </c>
      <c r="P75">
        <v>868.06</v>
      </c>
      <c r="Q75">
        <v>4026.94</v>
      </c>
      <c r="R75">
        <v>1261.3800000000001</v>
      </c>
      <c r="S75">
        <v>177.21</v>
      </c>
      <c r="T75">
        <v>531796.76</v>
      </c>
      <c r="U75">
        <v>0.14000000000000001</v>
      </c>
      <c r="V75">
        <v>0.48</v>
      </c>
      <c r="W75">
        <v>15.64</v>
      </c>
      <c r="X75">
        <v>31.46</v>
      </c>
      <c r="Y75">
        <v>2</v>
      </c>
      <c r="Z75">
        <v>10</v>
      </c>
    </row>
    <row r="76" spans="1:26" x14ac:dyDescent="0.25">
      <c r="A76">
        <v>1</v>
      </c>
      <c r="B76">
        <v>75</v>
      </c>
      <c r="C76" t="s">
        <v>34</v>
      </c>
      <c r="D76">
        <v>1.6314</v>
      </c>
      <c r="E76">
        <v>61.3</v>
      </c>
      <c r="F76">
        <v>52.45</v>
      </c>
      <c r="G76">
        <v>14.64</v>
      </c>
      <c r="H76">
        <v>0.23</v>
      </c>
      <c r="I76">
        <v>215</v>
      </c>
      <c r="J76">
        <v>151.83000000000001</v>
      </c>
      <c r="K76">
        <v>49.1</v>
      </c>
      <c r="L76">
        <v>2</v>
      </c>
      <c r="M76">
        <v>213</v>
      </c>
      <c r="N76">
        <v>25.73</v>
      </c>
      <c r="O76">
        <v>18959.54</v>
      </c>
      <c r="P76">
        <v>592.47</v>
      </c>
      <c r="Q76">
        <v>4022.16</v>
      </c>
      <c r="R76">
        <v>531.24</v>
      </c>
      <c r="S76">
        <v>177.21</v>
      </c>
      <c r="T76">
        <v>168835</v>
      </c>
      <c r="U76">
        <v>0.33</v>
      </c>
      <c r="V76">
        <v>0.68</v>
      </c>
      <c r="W76">
        <v>14.94</v>
      </c>
      <c r="X76">
        <v>10</v>
      </c>
      <c r="Y76">
        <v>2</v>
      </c>
      <c r="Z76">
        <v>10</v>
      </c>
    </row>
    <row r="77" spans="1:26" x14ac:dyDescent="0.25">
      <c r="A77">
        <v>2</v>
      </c>
      <c r="B77">
        <v>75</v>
      </c>
      <c r="C77" t="s">
        <v>34</v>
      </c>
      <c r="D77">
        <v>1.8389</v>
      </c>
      <c r="E77">
        <v>54.38</v>
      </c>
      <c r="F77">
        <v>48.25</v>
      </c>
      <c r="G77">
        <v>22.98</v>
      </c>
      <c r="H77">
        <v>0.35</v>
      </c>
      <c r="I77">
        <v>126</v>
      </c>
      <c r="J77">
        <v>153.22999999999999</v>
      </c>
      <c r="K77">
        <v>49.1</v>
      </c>
      <c r="L77">
        <v>3</v>
      </c>
      <c r="M77">
        <v>124</v>
      </c>
      <c r="N77">
        <v>26.13</v>
      </c>
      <c r="O77">
        <v>19131.849999999999</v>
      </c>
      <c r="P77">
        <v>520.92999999999995</v>
      </c>
      <c r="Q77">
        <v>4021.72</v>
      </c>
      <c r="R77">
        <v>389.19</v>
      </c>
      <c r="S77">
        <v>177.21</v>
      </c>
      <c r="T77">
        <v>98253.18</v>
      </c>
      <c r="U77">
        <v>0.46</v>
      </c>
      <c r="V77">
        <v>0.74</v>
      </c>
      <c r="W77">
        <v>14.79</v>
      </c>
      <c r="X77">
        <v>5.81</v>
      </c>
      <c r="Y77">
        <v>2</v>
      </c>
      <c r="Z77">
        <v>10</v>
      </c>
    </row>
    <row r="78" spans="1:26" x14ac:dyDescent="0.25">
      <c r="A78">
        <v>3</v>
      </c>
      <c r="B78">
        <v>75</v>
      </c>
      <c r="C78" t="s">
        <v>34</v>
      </c>
      <c r="D78">
        <v>1.9466000000000001</v>
      </c>
      <c r="E78">
        <v>51.37</v>
      </c>
      <c r="F78">
        <v>46.44</v>
      </c>
      <c r="G78">
        <v>32.03</v>
      </c>
      <c r="H78">
        <v>0.46</v>
      </c>
      <c r="I78">
        <v>87</v>
      </c>
      <c r="J78">
        <v>154.63</v>
      </c>
      <c r="K78">
        <v>49.1</v>
      </c>
      <c r="L78">
        <v>4</v>
      </c>
      <c r="M78">
        <v>85</v>
      </c>
      <c r="N78">
        <v>26.53</v>
      </c>
      <c r="O78">
        <v>19304.72</v>
      </c>
      <c r="P78">
        <v>475.17</v>
      </c>
      <c r="Q78">
        <v>4021.07</v>
      </c>
      <c r="R78">
        <v>327.38</v>
      </c>
      <c r="S78">
        <v>177.21</v>
      </c>
      <c r="T78">
        <v>67544.820000000007</v>
      </c>
      <c r="U78">
        <v>0.54</v>
      </c>
      <c r="V78">
        <v>0.77</v>
      </c>
      <c r="W78">
        <v>14.74</v>
      </c>
      <c r="X78">
        <v>3.99</v>
      </c>
      <c r="Y78">
        <v>2</v>
      </c>
      <c r="Z78">
        <v>10</v>
      </c>
    </row>
    <row r="79" spans="1:26" x14ac:dyDescent="0.25">
      <c r="A79">
        <v>4</v>
      </c>
      <c r="B79">
        <v>75</v>
      </c>
      <c r="C79" t="s">
        <v>34</v>
      </c>
      <c r="D79">
        <v>2.0179999999999998</v>
      </c>
      <c r="E79">
        <v>49.55</v>
      </c>
      <c r="F79">
        <v>45.32</v>
      </c>
      <c r="G79">
        <v>42.49</v>
      </c>
      <c r="H79">
        <v>0.56999999999999995</v>
      </c>
      <c r="I79">
        <v>64</v>
      </c>
      <c r="J79">
        <v>156.03</v>
      </c>
      <c r="K79">
        <v>49.1</v>
      </c>
      <c r="L79">
        <v>5</v>
      </c>
      <c r="M79">
        <v>57</v>
      </c>
      <c r="N79">
        <v>26.94</v>
      </c>
      <c r="O79">
        <v>19478.150000000001</v>
      </c>
      <c r="P79">
        <v>435.02</v>
      </c>
      <c r="Q79">
        <v>4021.13</v>
      </c>
      <c r="R79">
        <v>289.69</v>
      </c>
      <c r="S79">
        <v>177.21</v>
      </c>
      <c r="T79">
        <v>48812.73</v>
      </c>
      <c r="U79">
        <v>0.61</v>
      </c>
      <c r="V79">
        <v>0.79</v>
      </c>
      <c r="W79">
        <v>14.7</v>
      </c>
      <c r="X79">
        <v>2.88</v>
      </c>
      <c r="Y79">
        <v>2</v>
      </c>
      <c r="Z79">
        <v>10</v>
      </c>
    </row>
    <row r="80" spans="1:26" x14ac:dyDescent="0.25">
      <c r="A80">
        <v>5</v>
      </c>
      <c r="B80">
        <v>75</v>
      </c>
      <c r="C80" t="s">
        <v>34</v>
      </c>
      <c r="D80">
        <v>2.0442</v>
      </c>
      <c r="E80">
        <v>48.92</v>
      </c>
      <c r="F80">
        <v>44.96</v>
      </c>
      <c r="G80">
        <v>49.05</v>
      </c>
      <c r="H80">
        <v>0.67</v>
      </c>
      <c r="I80">
        <v>55</v>
      </c>
      <c r="J80">
        <v>157.44</v>
      </c>
      <c r="K80">
        <v>49.1</v>
      </c>
      <c r="L80">
        <v>6</v>
      </c>
      <c r="M80">
        <v>6</v>
      </c>
      <c r="N80">
        <v>27.35</v>
      </c>
      <c r="O80">
        <v>19652.13</v>
      </c>
      <c r="P80">
        <v>415.99</v>
      </c>
      <c r="Q80">
        <v>4021.67</v>
      </c>
      <c r="R80">
        <v>275.70999999999998</v>
      </c>
      <c r="S80">
        <v>177.21</v>
      </c>
      <c r="T80">
        <v>41868.22</v>
      </c>
      <c r="U80">
        <v>0.64</v>
      </c>
      <c r="V80">
        <v>0.79</v>
      </c>
      <c r="W80">
        <v>14.73</v>
      </c>
      <c r="X80">
        <v>2.52</v>
      </c>
      <c r="Y80">
        <v>2</v>
      </c>
      <c r="Z80">
        <v>10</v>
      </c>
    </row>
    <row r="81" spans="1:26" x14ac:dyDescent="0.25">
      <c r="A81">
        <v>6</v>
      </c>
      <c r="B81">
        <v>75</v>
      </c>
      <c r="C81" t="s">
        <v>34</v>
      </c>
      <c r="D81">
        <v>2.0434999999999999</v>
      </c>
      <c r="E81">
        <v>48.94</v>
      </c>
      <c r="F81">
        <v>44.98</v>
      </c>
      <c r="G81">
        <v>49.07</v>
      </c>
      <c r="H81">
        <v>0.78</v>
      </c>
      <c r="I81">
        <v>55</v>
      </c>
      <c r="J81">
        <v>158.86000000000001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419.79</v>
      </c>
      <c r="Q81">
        <v>4022.25</v>
      </c>
      <c r="R81">
        <v>275.89999999999998</v>
      </c>
      <c r="S81">
        <v>177.21</v>
      </c>
      <c r="T81">
        <v>41965.78</v>
      </c>
      <c r="U81">
        <v>0.64</v>
      </c>
      <c r="V81">
        <v>0.79</v>
      </c>
      <c r="W81">
        <v>14.74</v>
      </c>
      <c r="X81">
        <v>2.54</v>
      </c>
      <c r="Y81">
        <v>2</v>
      </c>
      <c r="Z81">
        <v>10</v>
      </c>
    </row>
    <row r="82" spans="1:26" x14ac:dyDescent="0.25">
      <c r="A82">
        <v>0</v>
      </c>
      <c r="B82">
        <v>95</v>
      </c>
      <c r="C82" t="s">
        <v>34</v>
      </c>
      <c r="D82">
        <v>0.83099999999999996</v>
      </c>
      <c r="E82">
        <v>120.34</v>
      </c>
      <c r="F82">
        <v>85.97</v>
      </c>
      <c r="G82">
        <v>6.02</v>
      </c>
      <c r="H82">
        <v>0.1</v>
      </c>
      <c r="I82">
        <v>857</v>
      </c>
      <c r="J82">
        <v>185.69</v>
      </c>
      <c r="K82">
        <v>53.44</v>
      </c>
      <c r="L82">
        <v>1</v>
      </c>
      <c r="M82">
        <v>855</v>
      </c>
      <c r="N82">
        <v>36.26</v>
      </c>
      <c r="O82">
        <v>23136.14</v>
      </c>
      <c r="P82">
        <v>1162.45</v>
      </c>
      <c r="Q82">
        <v>4026.22</v>
      </c>
      <c r="R82">
        <v>1673.5</v>
      </c>
      <c r="S82">
        <v>177.21</v>
      </c>
      <c r="T82">
        <v>736754.12</v>
      </c>
      <c r="U82">
        <v>0.11</v>
      </c>
      <c r="V82">
        <v>0.42</v>
      </c>
      <c r="W82">
        <v>15.98</v>
      </c>
      <c r="X82">
        <v>43.48</v>
      </c>
      <c r="Y82">
        <v>2</v>
      </c>
      <c r="Z82">
        <v>10</v>
      </c>
    </row>
    <row r="83" spans="1:26" x14ac:dyDescent="0.25">
      <c r="A83">
        <v>1</v>
      </c>
      <c r="B83">
        <v>95</v>
      </c>
      <c r="C83" t="s">
        <v>34</v>
      </c>
      <c r="D83">
        <v>1.4903</v>
      </c>
      <c r="E83">
        <v>67.099999999999994</v>
      </c>
      <c r="F83">
        <v>54.84</v>
      </c>
      <c r="G83">
        <v>12.51</v>
      </c>
      <c r="H83">
        <v>0.19</v>
      </c>
      <c r="I83">
        <v>263</v>
      </c>
      <c r="J83">
        <v>187.21</v>
      </c>
      <c r="K83">
        <v>53.44</v>
      </c>
      <c r="L83">
        <v>2</v>
      </c>
      <c r="M83">
        <v>261</v>
      </c>
      <c r="N83">
        <v>36.770000000000003</v>
      </c>
      <c r="O83">
        <v>23322.880000000001</v>
      </c>
      <c r="P83">
        <v>723.81</v>
      </c>
      <c r="Q83">
        <v>4023.01</v>
      </c>
      <c r="R83">
        <v>611.69000000000005</v>
      </c>
      <c r="S83">
        <v>177.21</v>
      </c>
      <c r="T83">
        <v>208817.4</v>
      </c>
      <c r="U83">
        <v>0.28999999999999998</v>
      </c>
      <c r="V83">
        <v>0.65</v>
      </c>
      <c r="W83">
        <v>15.03</v>
      </c>
      <c r="X83">
        <v>12.38</v>
      </c>
      <c r="Y83">
        <v>2</v>
      </c>
      <c r="Z83">
        <v>10</v>
      </c>
    </row>
    <row r="84" spans="1:26" x14ac:dyDescent="0.25">
      <c r="A84">
        <v>2</v>
      </c>
      <c r="B84">
        <v>95</v>
      </c>
      <c r="C84" t="s">
        <v>34</v>
      </c>
      <c r="D84">
        <v>1.7313000000000001</v>
      </c>
      <c r="E84">
        <v>57.76</v>
      </c>
      <c r="F84">
        <v>49.56</v>
      </c>
      <c r="G84">
        <v>19.309999999999999</v>
      </c>
      <c r="H84">
        <v>0.28000000000000003</v>
      </c>
      <c r="I84">
        <v>154</v>
      </c>
      <c r="J84">
        <v>188.73</v>
      </c>
      <c r="K84">
        <v>53.44</v>
      </c>
      <c r="L84">
        <v>3</v>
      </c>
      <c r="M84">
        <v>152</v>
      </c>
      <c r="N84">
        <v>37.29</v>
      </c>
      <c r="O84">
        <v>23510.33</v>
      </c>
      <c r="P84">
        <v>635.85</v>
      </c>
      <c r="Q84">
        <v>4021.73</v>
      </c>
      <c r="R84">
        <v>433.3</v>
      </c>
      <c r="S84">
        <v>177.21</v>
      </c>
      <c r="T84">
        <v>120171.88</v>
      </c>
      <c r="U84">
        <v>0.41</v>
      </c>
      <c r="V84">
        <v>0.72</v>
      </c>
      <c r="W84">
        <v>14.84</v>
      </c>
      <c r="X84">
        <v>7.11</v>
      </c>
      <c r="Y84">
        <v>2</v>
      </c>
      <c r="Z84">
        <v>10</v>
      </c>
    </row>
    <row r="85" spans="1:26" x14ac:dyDescent="0.25">
      <c r="A85">
        <v>3</v>
      </c>
      <c r="B85">
        <v>95</v>
      </c>
      <c r="C85" t="s">
        <v>34</v>
      </c>
      <c r="D85">
        <v>1.8577999999999999</v>
      </c>
      <c r="E85">
        <v>53.83</v>
      </c>
      <c r="F85">
        <v>47.38</v>
      </c>
      <c r="G85">
        <v>26.57</v>
      </c>
      <c r="H85">
        <v>0.37</v>
      </c>
      <c r="I85">
        <v>107</v>
      </c>
      <c r="J85">
        <v>190.25</v>
      </c>
      <c r="K85">
        <v>53.44</v>
      </c>
      <c r="L85">
        <v>4</v>
      </c>
      <c r="M85">
        <v>105</v>
      </c>
      <c r="N85">
        <v>37.82</v>
      </c>
      <c r="O85">
        <v>23698.48</v>
      </c>
      <c r="P85">
        <v>588.58000000000004</v>
      </c>
      <c r="Q85">
        <v>4021.2</v>
      </c>
      <c r="R85">
        <v>359.11</v>
      </c>
      <c r="S85">
        <v>177.21</v>
      </c>
      <c r="T85">
        <v>83311.53</v>
      </c>
      <c r="U85">
        <v>0.49</v>
      </c>
      <c r="V85">
        <v>0.75</v>
      </c>
      <c r="W85">
        <v>14.78</v>
      </c>
      <c r="X85">
        <v>4.93</v>
      </c>
      <c r="Y85">
        <v>2</v>
      </c>
      <c r="Z85">
        <v>10</v>
      </c>
    </row>
    <row r="86" spans="1:26" x14ac:dyDescent="0.25">
      <c r="A86">
        <v>4</v>
      </c>
      <c r="B86">
        <v>95</v>
      </c>
      <c r="C86" t="s">
        <v>34</v>
      </c>
      <c r="D86">
        <v>1.9370000000000001</v>
      </c>
      <c r="E86">
        <v>51.63</v>
      </c>
      <c r="F86">
        <v>46.14</v>
      </c>
      <c r="G86">
        <v>34.18</v>
      </c>
      <c r="H86">
        <v>0.46</v>
      </c>
      <c r="I86">
        <v>81</v>
      </c>
      <c r="J86">
        <v>191.78</v>
      </c>
      <c r="K86">
        <v>53.44</v>
      </c>
      <c r="L86">
        <v>5</v>
      </c>
      <c r="M86">
        <v>79</v>
      </c>
      <c r="N86">
        <v>38.35</v>
      </c>
      <c r="O86">
        <v>23887.360000000001</v>
      </c>
      <c r="P86">
        <v>553.27</v>
      </c>
      <c r="Q86">
        <v>4021.49</v>
      </c>
      <c r="R86">
        <v>317.26</v>
      </c>
      <c r="S86">
        <v>177.21</v>
      </c>
      <c r="T86">
        <v>62516.03</v>
      </c>
      <c r="U86">
        <v>0.56000000000000005</v>
      </c>
      <c r="V86">
        <v>0.77</v>
      </c>
      <c r="W86">
        <v>14.73</v>
      </c>
      <c r="X86">
        <v>3.7</v>
      </c>
      <c r="Y86">
        <v>2</v>
      </c>
      <c r="Z86">
        <v>10</v>
      </c>
    </row>
    <row r="87" spans="1:26" x14ac:dyDescent="0.25">
      <c r="A87">
        <v>5</v>
      </c>
      <c r="B87">
        <v>95</v>
      </c>
      <c r="C87" t="s">
        <v>34</v>
      </c>
      <c r="D87">
        <v>1.9916</v>
      </c>
      <c r="E87">
        <v>50.21</v>
      </c>
      <c r="F87">
        <v>45.36</v>
      </c>
      <c r="G87">
        <v>42.52</v>
      </c>
      <c r="H87">
        <v>0.55000000000000004</v>
      </c>
      <c r="I87">
        <v>64</v>
      </c>
      <c r="J87">
        <v>193.32</v>
      </c>
      <c r="K87">
        <v>53.44</v>
      </c>
      <c r="L87">
        <v>6</v>
      </c>
      <c r="M87">
        <v>62</v>
      </c>
      <c r="N87">
        <v>38.89</v>
      </c>
      <c r="O87">
        <v>24076.95</v>
      </c>
      <c r="P87">
        <v>523</v>
      </c>
      <c r="Q87">
        <v>4021.11</v>
      </c>
      <c r="R87">
        <v>290.89</v>
      </c>
      <c r="S87">
        <v>177.21</v>
      </c>
      <c r="T87">
        <v>49415.41</v>
      </c>
      <c r="U87">
        <v>0.61</v>
      </c>
      <c r="V87">
        <v>0.79</v>
      </c>
      <c r="W87">
        <v>14.7</v>
      </c>
      <c r="X87">
        <v>2.92</v>
      </c>
      <c r="Y87">
        <v>2</v>
      </c>
      <c r="Z87">
        <v>10</v>
      </c>
    </row>
    <row r="88" spans="1:26" x14ac:dyDescent="0.25">
      <c r="A88">
        <v>6</v>
      </c>
      <c r="B88">
        <v>95</v>
      </c>
      <c r="C88" t="s">
        <v>34</v>
      </c>
      <c r="D88">
        <v>2.0331999999999999</v>
      </c>
      <c r="E88">
        <v>49.18</v>
      </c>
      <c r="F88">
        <v>44.78</v>
      </c>
      <c r="G88">
        <v>51.67</v>
      </c>
      <c r="H88">
        <v>0.64</v>
      </c>
      <c r="I88">
        <v>52</v>
      </c>
      <c r="J88">
        <v>194.86</v>
      </c>
      <c r="K88">
        <v>53.44</v>
      </c>
      <c r="L88">
        <v>7</v>
      </c>
      <c r="M88">
        <v>49</v>
      </c>
      <c r="N88">
        <v>39.43</v>
      </c>
      <c r="O88">
        <v>24267.279999999999</v>
      </c>
      <c r="P88">
        <v>491.66</v>
      </c>
      <c r="Q88">
        <v>4021.01</v>
      </c>
      <c r="R88">
        <v>271.70999999999998</v>
      </c>
      <c r="S88">
        <v>177.21</v>
      </c>
      <c r="T88">
        <v>39885.78</v>
      </c>
      <c r="U88">
        <v>0.65</v>
      </c>
      <c r="V88">
        <v>0.8</v>
      </c>
      <c r="W88">
        <v>14.67</v>
      </c>
      <c r="X88">
        <v>2.34</v>
      </c>
      <c r="Y88">
        <v>2</v>
      </c>
      <c r="Z88">
        <v>10</v>
      </c>
    </row>
    <row r="89" spans="1:26" x14ac:dyDescent="0.25">
      <c r="A89">
        <v>7</v>
      </c>
      <c r="B89">
        <v>95</v>
      </c>
      <c r="C89" t="s">
        <v>34</v>
      </c>
      <c r="D89">
        <v>2.0568</v>
      </c>
      <c r="E89">
        <v>48.62</v>
      </c>
      <c r="F89">
        <v>44.48</v>
      </c>
      <c r="G89">
        <v>59.3</v>
      </c>
      <c r="H89">
        <v>0.72</v>
      </c>
      <c r="I89">
        <v>45</v>
      </c>
      <c r="J89">
        <v>196.41</v>
      </c>
      <c r="K89">
        <v>53.44</v>
      </c>
      <c r="L89">
        <v>8</v>
      </c>
      <c r="M89">
        <v>15</v>
      </c>
      <c r="N89">
        <v>39.979999999999997</v>
      </c>
      <c r="O89">
        <v>24458.36</v>
      </c>
      <c r="P89">
        <v>471.99</v>
      </c>
      <c r="Q89">
        <v>4021.38</v>
      </c>
      <c r="R89">
        <v>260.14999999999998</v>
      </c>
      <c r="S89">
        <v>177.21</v>
      </c>
      <c r="T89">
        <v>34139.83</v>
      </c>
      <c r="U89">
        <v>0.68</v>
      </c>
      <c r="V89">
        <v>0.8</v>
      </c>
      <c r="W89">
        <v>14.69</v>
      </c>
      <c r="X89">
        <v>2.04</v>
      </c>
      <c r="Y89">
        <v>2</v>
      </c>
      <c r="Z89">
        <v>10</v>
      </c>
    </row>
    <row r="90" spans="1:26" x14ac:dyDescent="0.25">
      <c r="A90">
        <v>8</v>
      </c>
      <c r="B90">
        <v>95</v>
      </c>
      <c r="C90" t="s">
        <v>34</v>
      </c>
      <c r="D90">
        <v>2.0592000000000001</v>
      </c>
      <c r="E90">
        <v>48.56</v>
      </c>
      <c r="F90">
        <v>44.46</v>
      </c>
      <c r="G90">
        <v>60.62</v>
      </c>
      <c r="H90">
        <v>0.81</v>
      </c>
      <c r="I90">
        <v>44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471.56</v>
      </c>
      <c r="Q90">
        <v>4021.57</v>
      </c>
      <c r="R90">
        <v>258.73</v>
      </c>
      <c r="S90">
        <v>177.21</v>
      </c>
      <c r="T90">
        <v>33436.01</v>
      </c>
      <c r="U90">
        <v>0.68</v>
      </c>
      <c r="V90">
        <v>0.8</v>
      </c>
      <c r="W90">
        <v>14.71</v>
      </c>
      <c r="X90">
        <v>2.0099999999999998</v>
      </c>
      <c r="Y90">
        <v>2</v>
      </c>
      <c r="Z90">
        <v>10</v>
      </c>
    </row>
    <row r="91" spans="1:26" x14ac:dyDescent="0.25">
      <c r="A91">
        <v>0</v>
      </c>
      <c r="B91">
        <v>55</v>
      </c>
      <c r="C91" t="s">
        <v>34</v>
      </c>
      <c r="D91">
        <v>1.2818000000000001</v>
      </c>
      <c r="E91">
        <v>78.010000000000005</v>
      </c>
      <c r="F91">
        <v>64.87</v>
      </c>
      <c r="G91">
        <v>8.41</v>
      </c>
      <c r="H91">
        <v>0.15</v>
      </c>
      <c r="I91">
        <v>463</v>
      </c>
      <c r="J91">
        <v>116.05</v>
      </c>
      <c r="K91">
        <v>43.4</v>
      </c>
      <c r="L91">
        <v>1</v>
      </c>
      <c r="M91">
        <v>461</v>
      </c>
      <c r="N91">
        <v>16.649999999999999</v>
      </c>
      <c r="O91">
        <v>14546.17</v>
      </c>
      <c r="P91">
        <v>633.72</v>
      </c>
      <c r="Q91">
        <v>4023.7</v>
      </c>
      <c r="R91">
        <v>952.05</v>
      </c>
      <c r="S91">
        <v>177.21</v>
      </c>
      <c r="T91">
        <v>377999.8</v>
      </c>
      <c r="U91">
        <v>0.19</v>
      </c>
      <c r="V91">
        <v>0.55000000000000004</v>
      </c>
      <c r="W91">
        <v>15.38</v>
      </c>
      <c r="X91">
        <v>22.4</v>
      </c>
      <c r="Y91">
        <v>2</v>
      </c>
      <c r="Z91">
        <v>10</v>
      </c>
    </row>
    <row r="92" spans="1:26" x14ac:dyDescent="0.25">
      <c r="A92">
        <v>1</v>
      </c>
      <c r="B92">
        <v>55</v>
      </c>
      <c r="C92" t="s">
        <v>34</v>
      </c>
      <c r="D92">
        <v>1.7794000000000001</v>
      </c>
      <c r="E92">
        <v>56.2</v>
      </c>
      <c r="F92">
        <v>50.15</v>
      </c>
      <c r="G92">
        <v>18.13</v>
      </c>
      <c r="H92">
        <v>0.3</v>
      </c>
      <c r="I92">
        <v>166</v>
      </c>
      <c r="J92">
        <v>117.34</v>
      </c>
      <c r="K92">
        <v>43.4</v>
      </c>
      <c r="L92">
        <v>2</v>
      </c>
      <c r="M92">
        <v>164</v>
      </c>
      <c r="N92">
        <v>16.940000000000001</v>
      </c>
      <c r="O92">
        <v>14705.49</v>
      </c>
      <c r="P92">
        <v>457.88</v>
      </c>
      <c r="Q92">
        <v>4021.53</v>
      </c>
      <c r="R92">
        <v>452.79</v>
      </c>
      <c r="S92">
        <v>177.21</v>
      </c>
      <c r="T92">
        <v>129857.03</v>
      </c>
      <c r="U92">
        <v>0.39</v>
      </c>
      <c r="V92">
        <v>0.71</v>
      </c>
      <c r="W92">
        <v>14.88</v>
      </c>
      <c r="X92">
        <v>7.7</v>
      </c>
      <c r="Y92">
        <v>2</v>
      </c>
      <c r="Z92">
        <v>10</v>
      </c>
    </row>
    <row r="93" spans="1:26" x14ac:dyDescent="0.25">
      <c r="A93">
        <v>2</v>
      </c>
      <c r="B93">
        <v>55</v>
      </c>
      <c r="C93" t="s">
        <v>34</v>
      </c>
      <c r="D93">
        <v>1.9562999999999999</v>
      </c>
      <c r="E93">
        <v>51.12</v>
      </c>
      <c r="F93">
        <v>46.76</v>
      </c>
      <c r="G93">
        <v>29.54</v>
      </c>
      <c r="H93">
        <v>0.45</v>
      </c>
      <c r="I93">
        <v>95</v>
      </c>
      <c r="J93">
        <v>118.63</v>
      </c>
      <c r="K93">
        <v>43.4</v>
      </c>
      <c r="L93">
        <v>3</v>
      </c>
      <c r="M93">
        <v>92</v>
      </c>
      <c r="N93">
        <v>17.23</v>
      </c>
      <c r="O93">
        <v>14865.24</v>
      </c>
      <c r="P93">
        <v>390.64</v>
      </c>
      <c r="Q93">
        <v>4020.93</v>
      </c>
      <c r="R93">
        <v>339.11</v>
      </c>
      <c r="S93">
        <v>177.21</v>
      </c>
      <c r="T93">
        <v>73369.210000000006</v>
      </c>
      <c r="U93">
        <v>0.52</v>
      </c>
      <c r="V93">
        <v>0.76</v>
      </c>
      <c r="W93">
        <v>14.73</v>
      </c>
      <c r="X93">
        <v>4.32</v>
      </c>
      <c r="Y93">
        <v>2</v>
      </c>
      <c r="Z93">
        <v>10</v>
      </c>
    </row>
    <row r="94" spans="1:26" x14ac:dyDescent="0.25">
      <c r="A94">
        <v>3</v>
      </c>
      <c r="B94">
        <v>55</v>
      </c>
      <c r="C94" t="s">
        <v>34</v>
      </c>
      <c r="D94">
        <v>2.0091999999999999</v>
      </c>
      <c r="E94">
        <v>49.77</v>
      </c>
      <c r="F94">
        <v>45.9</v>
      </c>
      <c r="G94">
        <v>36.72</v>
      </c>
      <c r="H94">
        <v>0.59</v>
      </c>
      <c r="I94">
        <v>75</v>
      </c>
      <c r="J94">
        <v>119.93</v>
      </c>
      <c r="K94">
        <v>43.4</v>
      </c>
      <c r="L94">
        <v>4</v>
      </c>
      <c r="M94">
        <v>2</v>
      </c>
      <c r="N94">
        <v>17.53</v>
      </c>
      <c r="O94">
        <v>15025.44</v>
      </c>
      <c r="P94">
        <v>364.61</v>
      </c>
      <c r="Q94">
        <v>4022.55</v>
      </c>
      <c r="R94">
        <v>306.66000000000003</v>
      </c>
      <c r="S94">
        <v>177.21</v>
      </c>
      <c r="T94">
        <v>57243.61</v>
      </c>
      <c r="U94">
        <v>0.57999999999999996</v>
      </c>
      <c r="V94">
        <v>0.78</v>
      </c>
      <c r="W94">
        <v>14.78</v>
      </c>
      <c r="X94">
        <v>3.45</v>
      </c>
      <c r="Y94">
        <v>2</v>
      </c>
      <c r="Z94">
        <v>10</v>
      </c>
    </row>
    <row r="95" spans="1:26" x14ac:dyDescent="0.25">
      <c r="A95">
        <v>4</v>
      </c>
      <c r="B95">
        <v>55</v>
      </c>
      <c r="C95" t="s">
        <v>34</v>
      </c>
      <c r="D95">
        <v>2.0089999999999999</v>
      </c>
      <c r="E95">
        <v>49.78</v>
      </c>
      <c r="F95">
        <v>45.9</v>
      </c>
      <c r="G95">
        <v>36.72</v>
      </c>
      <c r="H95">
        <v>0.73</v>
      </c>
      <c r="I95">
        <v>75</v>
      </c>
      <c r="J95">
        <v>121.23</v>
      </c>
      <c r="K95">
        <v>43.4</v>
      </c>
      <c r="L95">
        <v>5</v>
      </c>
      <c r="M95">
        <v>0</v>
      </c>
      <c r="N95">
        <v>17.829999999999998</v>
      </c>
      <c r="O95">
        <v>15186.08</v>
      </c>
      <c r="P95">
        <v>368.12</v>
      </c>
      <c r="Q95">
        <v>4022.25</v>
      </c>
      <c r="R95">
        <v>306.68</v>
      </c>
      <c r="S95">
        <v>177.21</v>
      </c>
      <c r="T95">
        <v>57253.14</v>
      </c>
      <c r="U95">
        <v>0.57999999999999996</v>
      </c>
      <c r="V95">
        <v>0.78</v>
      </c>
      <c r="W95">
        <v>14.79</v>
      </c>
      <c r="X95">
        <v>3.45</v>
      </c>
      <c r="Y95">
        <v>2</v>
      </c>
      <c r="Z9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INDEX(resultados!$A$2:$ZZ$95, 1, MATCH($B$1, resultados!$A$1:$ZZ$1, 0))</f>
        <v>#N/A</v>
      </c>
      <c r="B7" t="e">
        <f>INDEX(resultados!$A$2:$ZZ$95, 1, MATCH($B$2, resultados!$A$1:$ZZ$1, 0))</f>
        <v>#N/A</v>
      </c>
      <c r="C7" t="e">
        <f>INDEX(resultados!$A$2:$ZZ$95, 1, MATCH($B$3, resultados!$A$1:$ZZ$1, 0))</f>
        <v>#N/A</v>
      </c>
    </row>
    <row r="8" spans="1:3" x14ac:dyDescent="0.25">
      <c r="A8" t="e">
        <f>INDEX(resultados!$A$2:$ZZ$95, 2, MATCH($B$1, resultados!$A$1:$ZZ$1, 0))</f>
        <v>#N/A</v>
      </c>
      <c r="B8" t="e">
        <f>INDEX(resultados!$A$2:$ZZ$95, 2, MATCH($B$2, resultados!$A$1:$ZZ$1, 0))</f>
        <v>#N/A</v>
      </c>
      <c r="C8" t="e">
        <f>INDEX(resultados!$A$2:$ZZ$95, 2, MATCH($B$3, resultados!$A$1:$ZZ$1, 0))</f>
        <v>#N/A</v>
      </c>
    </row>
    <row r="9" spans="1:3" x14ac:dyDescent="0.25">
      <c r="A9" t="e">
        <f>INDEX(resultados!$A$2:$ZZ$95, 3, MATCH($B$1, resultados!$A$1:$ZZ$1, 0))</f>
        <v>#N/A</v>
      </c>
      <c r="B9" t="e">
        <f>INDEX(resultados!$A$2:$ZZ$95, 3, MATCH($B$2, resultados!$A$1:$ZZ$1, 0))</f>
        <v>#N/A</v>
      </c>
      <c r="C9" t="e">
        <f>INDEX(resultados!$A$2:$ZZ$95, 3, MATCH($B$3, resultados!$A$1:$ZZ$1, 0))</f>
        <v>#N/A</v>
      </c>
    </row>
    <row r="10" spans="1:3" x14ac:dyDescent="0.25">
      <c r="A10" t="e">
        <f>INDEX(resultados!$A$2:$ZZ$95, 4, MATCH($B$1, resultados!$A$1:$ZZ$1, 0))</f>
        <v>#N/A</v>
      </c>
      <c r="B10" t="e">
        <f>INDEX(resultados!$A$2:$ZZ$95, 4, MATCH($B$2, resultados!$A$1:$ZZ$1, 0))</f>
        <v>#N/A</v>
      </c>
      <c r="C10" t="e">
        <f>INDEX(resultados!$A$2:$ZZ$95, 4, MATCH($B$3, resultados!$A$1:$ZZ$1, 0))</f>
        <v>#N/A</v>
      </c>
    </row>
    <row r="11" spans="1:3" x14ac:dyDescent="0.25">
      <c r="A11" t="e">
        <f>INDEX(resultados!$A$2:$ZZ$95, 5, MATCH($B$1, resultados!$A$1:$ZZ$1, 0))</f>
        <v>#N/A</v>
      </c>
      <c r="B11" t="e">
        <f>INDEX(resultados!$A$2:$ZZ$95, 5, MATCH($B$2, resultados!$A$1:$ZZ$1, 0))</f>
        <v>#N/A</v>
      </c>
      <c r="C11" t="e">
        <f>INDEX(resultados!$A$2:$ZZ$95, 5, MATCH($B$3, resultados!$A$1:$ZZ$1, 0))</f>
        <v>#N/A</v>
      </c>
    </row>
    <row r="12" spans="1:3" x14ac:dyDescent="0.25">
      <c r="A12" t="e">
        <f>INDEX(resultados!$A$2:$ZZ$95, 6, MATCH($B$1, resultados!$A$1:$ZZ$1, 0))</f>
        <v>#N/A</v>
      </c>
      <c r="B12" t="e">
        <f>INDEX(resultados!$A$2:$ZZ$95, 6, MATCH($B$2, resultados!$A$1:$ZZ$1, 0))</f>
        <v>#N/A</v>
      </c>
      <c r="C12" t="e">
        <f>INDEX(resultados!$A$2:$ZZ$95, 6, MATCH($B$3, resultados!$A$1:$ZZ$1, 0))</f>
        <v>#N/A</v>
      </c>
    </row>
    <row r="13" spans="1:3" x14ac:dyDescent="0.25">
      <c r="A13" t="e">
        <f>INDEX(resultados!$A$2:$ZZ$95, 7, MATCH($B$1, resultados!$A$1:$ZZ$1, 0))</f>
        <v>#N/A</v>
      </c>
      <c r="B13" t="e">
        <f>INDEX(resultados!$A$2:$ZZ$95, 7, MATCH($B$2, resultados!$A$1:$ZZ$1, 0))</f>
        <v>#N/A</v>
      </c>
      <c r="C13" t="e">
        <f>INDEX(resultados!$A$2:$ZZ$95, 7, MATCH($B$3, resultados!$A$1:$ZZ$1, 0))</f>
        <v>#N/A</v>
      </c>
    </row>
    <row r="14" spans="1:3" x14ac:dyDescent="0.25">
      <c r="A14" t="e">
        <f>INDEX(resultados!$A$2:$ZZ$95, 8, MATCH($B$1, resultados!$A$1:$ZZ$1, 0))</f>
        <v>#N/A</v>
      </c>
      <c r="B14" t="e">
        <f>INDEX(resultados!$A$2:$ZZ$95, 8, MATCH($B$2, resultados!$A$1:$ZZ$1, 0))</f>
        <v>#N/A</v>
      </c>
      <c r="C14" t="e">
        <f>INDEX(resultados!$A$2:$ZZ$95, 8, MATCH($B$3, resultados!$A$1:$ZZ$1, 0))</f>
        <v>#N/A</v>
      </c>
    </row>
    <row r="15" spans="1:3" x14ac:dyDescent="0.25">
      <c r="A15" t="e">
        <f>INDEX(resultados!$A$2:$ZZ$95, 9, MATCH($B$1, resultados!$A$1:$ZZ$1, 0))</f>
        <v>#N/A</v>
      </c>
      <c r="B15" t="e">
        <f>INDEX(resultados!$A$2:$ZZ$95, 9, MATCH($B$2, resultados!$A$1:$ZZ$1, 0))</f>
        <v>#N/A</v>
      </c>
      <c r="C15" t="e">
        <f>INDEX(resultados!$A$2:$ZZ$95, 9, MATCH($B$3, resultados!$A$1:$ZZ$1, 0))</f>
        <v>#N/A</v>
      </c>
    </row>
    <row r="16" spans="1:3" x14ac:dyDescent="0.25">
      <c r="A16" t="e">
        <f>INDEX(resultados!$A$2:$ZZ$95, 10, MATCH($B$1, resultados!$A$1:$ZZ$1, 0))</f>
        <v>#N/A</v>
      </c>
      <c r="B16" t="e">
        <f>INDEX(resultados!$A$2:$ZZ$95, 10, MATCH($B$2, resultados!$A$1:$ZZ$1, 0))</f>
        <v>#N/A</v>
      </c>
      <c r="C16" t="e">
        <f>INDEX(resultados!$A$2:$ZZ$95, 10, MATCH($B$3, resultados!$A$1:$ZZ$1, 0))</f>
        <v>#N/A</v>
      </c>
    </row>
    <row r="17" spans="1:3" x14ac:dyDescent="0.25">
      <c r="A17" t="e">
        <f>INDEX(resultados!$A$2:$ZZ$95, 11, MATCH($B$1, resultados!$A$1:$ZZ$1, 0))</f>
        <v>#N/A</v>
      </c>
      <c r="B17" t="e">
        <f>INDEX(resultados!$A$2:$ZZ$95, 11, MATCH($B$2, resultados!$A$1:$ZZ$1, 0))</f>
        <v>#N/A</v>
      </c>
      <c r="C17" t="e">
        <f>INDEX(resultados!$A$2:$ZZ$95, 11, MATCH($B$3, resultados!$A$1:$ZZ$1, 0))</f>
        <v>#N/A</v>
      </c>
    </row>
    <row r="18" spans="1:3" x14ac:dyDescent="0.25">
      <c r="A18" t="e">
        <f>INDEX(resultados!$A$2:$ZZ$95, 12, MATCH($B$1, resultados!$A$1:$ZZ$1, 0))</f>
        <v>#N/A</v>
      </c>
      <c r="B18" t="e">
        <f>INDEX(resultados!$A$2:$ZZ$95, 12, MATCH($B$2, resultados!$A$1:$ZZ$1, 0))</f>
        <v>#N/A</v>
      </c>
      <c r="C18" t="e">
        <f>INDEX(resultados!$A$2:$ZZ$95, 12, MATCH($B$3, resultados!$A$1:$ZZ$1, 0))</f>
        <v>#N/A</v>
      </c>
    </row>
    <row r="19" spans="1:3" x14ac:dyDescent="0.25">
      <c r="A19" t="e">
        <f>INDEX(resultados!$A$2:$ZZ$95, 13, MATCH($B$1, resultados!$A$1:$ZZ$1, 0))</f>
        <v>#N/A</v>
      </c>
      <c r="B19" t="e">
        <f>INDEX(resultados!$A$2:$ZZ$95, 13, MATCH($B$2, resultados!$A$1:$ZZ$1, 0))</f>
        <v>#N/A</v>
      </c>
      <c r="C19" t="e">
        <f>INDEX(resultados!$A$2:$ZZ$95, 13, MATCH($B$3, resultados!$A$1:$ZZ$1, 0))</f>
        <v>#N/A</v>
      </c>
    </row>
    <row r="20" spans="1:3" x14ac:dyDescent="0.25">
      <c r="A20" t="e">
        <f>INDEX(resultados!$A$2:$ZZ$95, 14, MATCH($B$1, resultados!$A$1:$ZZ$1, 0))</f>
        <v>#N/A</v>
      </c>
      <c r="B20" t="e">
        <f>INDEX(resultados!$A$2:$ZZ$95, 14, MATCH($B$2, resultados!$A$1:$ZZ$1, 0))</f>
        <v>#N/A</v>
      </c>
      <c r="C20" t="e">
        <f>INDEX(resultados!$A$2:$ZZ$95, 14, MATCH($B$3, resultados!$A$1:$ZZ$1, 0))</f>
        <v>#N/A</v>
      </c>
    </row>
    <row r="21" spans="1:3" x14ac:dyDescent="0.25">
      <c r="A21" t="e">
        <f>INDEX(resultados!$A$2:$ZZ$95, 15, MATCH($B$1, resultados!$A$1:$ZZ$1, 0))</f>
        <v>#N/A</v>
      </c>
      <c r="B21" t="e">
        <f>INDEX(resultados!$A$2:$ZZ$95, 15, MATCH($B$2, resultados!$A$1:$ZZ$1, 0))</f>
        <v>#N/A</v>
      </c>
      <c r="C21" t="e">
        <f>INDEX(resultados!$A$2:$ZZ$95, 15, MATCH($B$3, resultados!$A$1:$ZZ$1, 0))</f>
        <v>#N/A</v>
      </c>
    </row>
    <row r="22" spans="1:3" x14ac:dyDescent="0.25">
      <c r="A22" t="e">
        <f>INDEX(resultados!$A$2:$ZZ$95, 16, MATCH($B$1, resultados!$A$1:$ZZ$1, 0))</f>
        <v>#N/A</v>
      </c>
      <c r="B22" t="e">
        <f>INDEX(resultados!$A$2:$ZZ$95, 16, MATCH($B$2, resultados!$A$1:$ZZ$1, 0))</f>
        <v>#N/A</v>
      </c>
      <c r="C22" t="e">
        <f>INDEX(resultados!$A$2:$ZZ$95, 16, MATCH($B$3, resultados!$A$1:$ZZ$1, 0))</f>
        <v>#N/A</v>
      </c>
    </row>
    <row r="23" spans="1:3" x14ac:dyDescent="0.25">
      <c r="A23" t="e">
        <f>INDEX(resultados!$A$2:$ZZ$95, 17, MATCH($B$1, resultados!$A$1:$ZZ$1, 0))</f>
        <v>#N/A</v>
      </c>
      <c r="B23" t="e">
        <f>INDEX(resultados!$A$2:$ZZ$95, 17, MATCH($B$2, resultados!$A$1:$ZZ$1, 0))</f>
        <v>#N/A</v>
      </c>
      <c r="C23" t="e">
        <f>INDEX(resultados!$A$2:$ZZ$95, 17, MATCH($B$3, resultados!$A$1:$ZZ$1, 0))</f>
        <v>#N/A</v>
      </c>
    </row>
    <row r="24" spans="1:3" x14ac:dyDescent="0.25">
      <c r="A24" t="e">
        <f>INDEX(resultados!$A$2:$ZZ$95, 18, MATCH($B$1, resultados!$A$1:$ZZ$1, 0))</f>
        <v>#N/A</v>
      </c>
      <c r="B24" t="e">
        <f>INDEX(resultados!$A$2:$ZZ$95, 18, MATCH($B$2, resultados!$A$1:$ZZ$1, 0))</f>
        <v>#N/A</v>
      </c>
      <c r="C24" t="e">
        <f>INDEX(resultados!$A$2:$ZZ$95, 18, MATCH($B$3, resultados!$A$1:$ZZ$1, 0))</f>
        <v>#N/A</v>
      </c>
    </row>
    <row r="25" spans="1:3" x14ac:dyDescent="0.25">
      <c r="A25" t="e">
        <f>INDEX(resultados!$A$2:$ZZ$95, 19, MATCH($B$1, resultados!$A$1:$ZZ$1, 0))</f>
        <v>#N/A</v>
      </c>
      <c r="B25" t="e">
        <f>INDEX(resultados!$A$2:$ZZ$95, 19, MATCH($B$2, resultados!$A$1:$ZZ$1, 0))</f>
        <v>#N/A</v>
      </c>
      <c r="C25" t="e">
        <f>INDEX(resultados!$A$2:$ZZ$95, 19, MATCH($B$3, resultados!$A$1:$ZZ$1, 0))</f>
        <v>#N/A</v>
      </c>
    </row>
    <row r="26" spans="1:3" x14ac:dyDescent="0.25">
      <c r="A26" t="e">
        <f>INDEX(resultados!$A$2:$ZZ$95, 20, MATCH($B$1, resultados!$A$1:$ZZ$1, 0))</f>
        <v>#N/A</v>
      </c>
      <c r="B26" t="e">
        <f>INDEX(resultados!$A$2:$ZZ$95, 20, MATCH($B$2, resultados!$A$1:$ZZ$1, 0))</f>
        <v>#N/A</v>
      </c>
      <c r="C26" t="e">
        <f>INDEX(resultados!$A$2:$ZZ$95, 20, MATCH($B$3, resultados!$A$1:$ZZ$1, 0))</f>
        <v>#N/A</v>
      </c>
    </row>
    <row r="27" spans="1:3" x14ac:dyDescent="0.25">
      <c r="A27" t="e">
        <f>INDEX(resultados!$A$2:$ZZ$95, 21, MATCH($B$1, resultados!$A$1:$ZZ$1, 0))</f>
        <v>#N/A</v>
      </c>
      <c r="B27" t="e">
        <f>INDEX(resultados!$A$2:$ZZ$95, 21, MATCH($B$2, resultados!$A$1:$ZZ$1, 0))</f>
        <v>#N/A</v>
      </c>
      <c r="C27" t="e">
        <f>INDEX(resultados!$A$2:$ZZ$95, 21, MATCH($B$3, resultados!$A$1:$ZZ$1, 0))</f>
        <v>#N/A</v>
      </c>
    </row>
    <row r="28" spans="1:3" x14ac:dyDescent="0.25">
      <c r="A28" t="e">
        <f>INDEX(resultados!$A$2:$ZZ$95, 22, MATCH($B$1, resultados!$A$1:$ZZ$1, 0))</f>
        <v>#N/A</v>
      </c>
      <c r="B28" t="e">
        <f>INDEX(resultados!$A$2:$ZZ$95, 22, MATCH($B$2, resultados!$A$1:$ZZ$1, 0))</f>
        <v>#N/A</v>
      </c>
      <c r="C28" t="e">
        <f>INDEX(resultados!$A$2:$ZZ$95, 22, MATCH($B$3, resultados!$A$1:$ZZ$1, 0))</f>
        <v>#N/A</v>
      </c>
    </row>
    <row r="29" spans="1:3" x14ac:dyDescent="0.25">
      <c r="A29" t="e">
        <f>INDEX(resultados!$A$2:$ZZ$95, 23, MATCH($B$1, resultados!$A$1:$ZZ$1, 0))</f>
        <v>#N/A</v>
      </c>
      <c r="B29" t="e">
        <f>INDEX(resultados!$A$2:$ZZ$95, 23, MATCH($B$2, resultados!$A$1:$ZZ$1, 0))</f>
        <v>#N/A</v>
      </c>
      <c r="C29" t="e">
        <f>INDEX(resultados!$A$2:$ZZ$95, 23, MATCH($B$3, resultados!$A$1:$ZZ$1, 0))</f>
        <v>#N/A</v>
      </c>
    </row>
    <row r="30" spans="1:3" x14ac:dyDescent="0.25">
      <c r="A30" t="e">
        <f>INDEX(resultados!$A$2:$ZZ$95, 24, MATCH($B$1, resultados!$A$1:$ZZ$1, 0))</f>
        <v>#N/A</v>
      </c>
      <c r="B30" t="e">
        <f>INDEX(resultados!$A$2:$ZZ$95, 24, MATCH($B$2, resultados!$A$1:$ZZ$1, 0))</f>
        <v>#N/A</v>
      </c>
      <c r="C30" t="e">
        <f>INDEX(resultados!$A$2:$ZZ$95, 24, MATCH($B$3, resultados!$A$1:$ZZ$1, 0))</f>
        <v>#N/A</v>
      </c>
    </row>
    <row r="31" spans="1:3" x14ac:dyDescent="0.25">
      <c r="A31" t="e">
        <f>INDEX(resultados!$A$2:$ZZ$95, 25, MATCH($B$1, resultados!$A$1:$ZZ$1, 0))</f>
        <v>#N/A</v>
      </c>
      <c r="B31" t="e">
        <f>INDEX(resultados!$A$2:$ZZ$95, 25, MATCH($B$2, resultados!$A$1:$ZZ$1, 0))</f>
        <v>#N/A</v>
      </c>
      <c r="C31" t="e">
        <f>INDEX(resultados!$A$2:$ZZ$95, 25, MATCH($B$3, resultados!$A$1:$ZZ$1, 0))</f>
        <v>#N/A</v>
      </c>
    </row>
    <row r="32" spans="1:3" x14ac:dyDescent="0.25">
      <c r="A32" t="e">
        <f>INDEX(resultados!$A$2:$ZZ$95, 26, MATCH($B$1, resultados!$A$1:$ZZ$1, 0))</f>
        <v>#N/A</v>
      </c>
      <c r="B32" t="e">
        <f>INDEX(resultados!$A$2:$ZZ$95, 26, MATCH($B$2, resultados!$A$1:$ZZ$1, 0))</f>
        <v>#N/A</v>
      </c>
      <c r="C32" t="e">
        <f>INDEX(resultados!$A$2:$ZZ$95, 26, MATCH($B$3, resultados!$A$1:$ZZ$1, 0))</f>
        <v>#N/A</v>
      </c>
    </row>
    <row r="33" spans="1:3" x14ac:dyDescent="0.25">
      <c r="A33" t="e">
        <f>INDEX(resultados!$A$2:$ZZ$95, 27, MATCH($B$1, resultados!$A$1:$ZZ$1, 0))</f>
        <v>#N/A</v>
      </c>
      <c r="B33" t="e">
        <f>INDEX(resultados!$A$2:$ZZ$95, 27, MATCH($B$2, resultados!$A$1:$ZZ$1, 0))</f>
        <v>#N/A</v>
      </c>
      <c r="C33" t="e">
        <f>INDEX(resultados!$A$2:$ZZ$95, 27, MATCH($B$3, resultados!$A$1:$ZZ$1, 0))</f>
        <v>#N/A</v>
      </c>
    </row>
    <row r="34" spans="1:3" x14ac:dyDescent="0.25">
      <c r="A34" t="e">
        <f>INDEX(resultados!$A$2:$ZZ$95, 28, MATCH($B$1, resultados!$A$1:$ZZ$1, 0))</f>
        <v>#N/A</v>
      </c>
      <c r="B34" t="e">
        <f>INDEX(resultados!$A$2:$ZZ$95, 28, MATCH($B$2, resultados!$A$1:$ZZ$1, 0))</f>
        <v>#N/A</v>
      </c>
      <c r="C34" t="e">
        <f>INDEX(resultados!$A$2:$ZZ$95, 28, MATCH($B$3, resultados!$A$1:$ZZ$1, 0))</f>
        <v>#N/A</v>
      </c>
    </row>
    <row r="35" spans="1:3" x14ac:dyDescent="0.25">
      <c r="A35" t="e">
        <f>INDEX(resultados!$A$2:$ZZ$95, 29, MATCH($B$1, resultados!$A$1:$ZZ$1, 0))</f>
        <v>#N/A</v>
      </c>
      <c r="B35" t="e">
        <f>INDEX(resultados!$A$2:$ZZ$95, 29, MATCH($B$2, resultados!$A$1:$ZZ$1, 0))</f>
        <v>#N/A</v>
      </c>
      <c r="C35" t="e">
        <f>INDEX(resultados!$A$2:$ZZ$95, 29, MATCH($B$3, resultados!$A$1:$ZZ$1, 0))</f>
        <v>#N/A</v>
      </c>
    </row>
    <row r="36" spans="1:3" x14ac:dyDescent="0.25">
      <c r="A36" t="e">
        <f>INDEX(resultados!$A$2:$ZZ$95, 30, MATCH($B$1, resultados!$A$1:$ZZ$1, 0))</f>
        <v>#N/A</v>
      </c>
      <c r="B36" t="e">
        <f>INDEX(resultados!$A$2:$ZZ$95, 30, MATCH($B$2, resultados!$A$1:$ZZ$1, 0))</f>
        <v>#N/A</v>
      </c>
      <c r="C36" t="e">
        <f>INDEX(resultados!$A$2:$ZZ$95, 30, MATCH($B$3, resultados!$A$1:$ZZ$1, 0))</f>
        <v>#N/A</v>
      </c>
    </row>
    <row r="37" spans="1:3" x14ac:dyDescent="0.25">
      <c r="A37" t="e">
        <f>INDEX(resultados!$A$2:$ZZ$95, 31, MATCH($B$1, resultados!$A$1:$ZZ$1, 0))</f>
        <v>#N/A</v>
      </c>
      <c r="B37" t="e">
        <f>INDEX(resultados!$A$2:$ZZ$95, 31, MATCH($B$2, resultados!$A$1:$ZZ$1, 0))</f>
        <v>#N/A</v>
      </c>
      <c r="C37" t="e">
        <f>INDEX(resultados!$A$2:$ZZ$95, 31, MATCH($B$3, resultados!$A$1:$ZZ$1, 0))</f>
        <v>#N/A</v>
      </c>
    </row>
    <row r="38" spans="1:3" x14ac:dyDescent="0.25">
      <c r="A38" t="e">
        <f>INDEX(resultados!$A$2:$ZZ$95, 32, MATCH($B$1, resultados!$A$1:$ZZ$1, 0))</f>
        <v>#N/A</v>
      </c>
      <c r="B38" t="e">
        <f>INDEX(resultados!$A$2:$ZZ$95, 32, MATCH($B$2, resultados!$A$1:$ZZ$1, 0))</f>
        <v>#N/A</v>
      </c>
      <c r="C38" t="e">
        <f>INDEX(resultados!$A$2:$ZZ$95, 32, MATCH($B$3, resultados!$A$1:$ZZ$1, 0))</f>
        <v>#N/A</v>
      </c>
    </row>
    <row r="39" spans="1:3" x14ac:dyDescent="0.25">
      <c r="A39" t="e">
        <f>INDEX(resultados!$A$2:$ZZ$95, 33, MATCH($B$1, resultados!$A$1:$ZZ$1, 0))</f>
        <v>#N/A</v>
      </c>
      <c r="B39" t="e">
        <f>INDEX(resultados!$A$2:$ZZ$95, 33, MATCH($B$2, resultados!$A$1:$ZZ$1, 0))</f>
        <v>#N/A</v>
      </c>
      <c r="C39" t="e">
        <f>INDEX(resultados!$A$2:$ZZ$95, 33, MATCH($B$3, resultados!$A$1:$ZZ$1, 0))</f>
        <v>#N/A</v>
      </c>
    </row>
    <row r="40" spans="1:3" x14ac:dyDescent="0.25">
      <c r="A40" t="e">
        <f>INDEX(resultados!$A$2:$ZZ$95, 34, MATCH($B$1, resultados!$A$1:$ZZ$1, 0))</f>
        <v>#N/A</v>
      </c>
      <c r="B40" t="e">
        <f>INDEX(resultados!$A$2:$ZZ$95, 34, MATCH($B$2, resultados!$A$1:$ZZ$1, 0))</f>
        <v>#N/A</v>
      </c>
      <c r="C40" t="e">
        <f>INDEX(resultados!$A$2:$ZZ$95, 34, MATCH($B$3, resultados!$A$1:$ZZ$1, 0))</f>
        <v>#N/A</v>
      </c>
    </row>
    <row r="41" spans="1:3" x14ac:dyDescent="0.25">
      <c r="A41" t="e">
        <f>INDEX(resultados!$A$2:$ZZ$95, 35, MATCH($B$1, resultados!$A$1:$ZZ$1, 0))</f>
        <v>#N/A</v>
      </c>
      <c r="B41" t="e">
        <f>INDEX(resultados!$A$2:$ZZ$95, 35, MATCH($B$2, resultados!$A$1:$ZZ$1, 0))</f>
        <v>#N/A</v>
      </c>
      <c r="C41" t="e">
        <f>INDEX(resultados!$A$2:$ZZ$95, 35, MATCH($B$3, resultados!$A$1:$ZZ$1, 0))</f>
        <v>#N/A</v>
      </c>
    </row>
    <row r="42" spans="1:3" x14ac:dyDescent="0.25">
      <c r="A42" t="e">
        <f>INDEX(resultados!$A$2:$ZZ$95, 36, MATCH($B$1, resultados!$A$1:$ZZ$1, 0))</f>
        <v>#N/A</v>
      </c>
      <c r="B42" t="e">
        <f>INDEX(resultados!$A$2:$ZZ$95, 36, MATCH($B$2, resultados!$A$1:$ZZ$1, 0))</f>
        <v>#N/A</v>
      </c>
      <c r="C42" t="e">
        <f>INDEX(resultados!$A$2:$ZZ$95, 36, MATCH($B$3, resultados!$A$1:$ZZ$1, 0))</f>
        <v>#N/A</v>
      </c>
    </row>
    <row r="43" spans="1:3" x14ac:dyDescent="0.25">
      <c r="A43" t="e">
        <f>INDEX(resultados!$A$2:$ZZ$95, 37, MATCH($B$1, resultados!$A$1:$ZZ$1, 0))</f>
        <v>#N/A</v>
      </c>
      <c r="B43" t="e">
        <f>INDEX(resultados!$A$2:$ZZ$95, 37, MATCH($B$2, resultados!$A$1:$ZZ$1, 0))</f>
        <v>#N/A</v>
      </c>
      <c r="C43" t="e">
        <f>INDEX(resultados!$A$2:$ZZ$95, 37, MATCH($B$3, resultados!$A$1:$ZZ$1, 0))</f>
        <v>#N/A</v>
      </c>
    </row>
    <row r="44" spans="1:3" x14ac:dyDescent="0.25">
      <c r="A44" t="e">
        <f>INDEX(resultados!$A$2:$ZZ$95, 38, MATCH($B$1, resultados!$A$1:$ZZ$1, 0))</f>
        <v>#N/A</v>
      </c>
      <c r="B44" t="e">
        <f>INDEX(resultados!$A$2:$ZZ$95, 38, MATCH($B$2, resultados!$A$1:$ZZ$1, 0))</f>
        <v>#N/A</v>
      </c>
      <c r="C44" t="e">
        <f>INDEX(resultados!$A$2:$ZZ$95, 38, MATCH($B$3, resultados!$A$1:$ZZ$1, 0))</f>
        <v>#N/A</v>
      </c>
    </row>
    <row r="45" spans="1:3" x14ac:dyDescent="0.25">
      <c r="A45" t="e">
        <f>INDEX(resultados!$A$2:$ZZ$95, 39, MATCH($B$1, resultados!$A$1:$ZZ$1, 0))</f>
        <v>#N/A</v>
      </c>
      <c r="B45" t="e">
        <f>INDEX(resultados!$A$2:$ZZ$95, 39, MATCH($B$2, resultados!$A$1:$ZZ$1, 0))</f>
        <v>#N/A</v>
      </c>
      <c r="C45" t="e">
        <f>INDEX(resultados!$A$2:$ZZ$95, 39, MATCH($B$3, resultados!$A$1:$ZZ$1, 0))</f>
        <v>#N/A</v>
      </c>
    </row>
    <row r="46" spans="1:3" x14ac:dyDescent="0.25">
      <c r="A46" t="e">
        <f>INDEX(resultados!$A$2:$ZZ$95, 40, MATCH($B$1, resultados!$A$1:$ZZ$1, 0))</f>
        <v>#N/A</v>
      </c>
      <c r="B46" t="e">
        <f>INDEX(resultados!$A$2:$ZZ$95, 40, MATCH($B$2, resultados!$A$1:$ZZ$1, 0))</f>
        <v>#N/A</v>
      </c>
      <c r="C46" t="e">
        <f>INDEX(resultados!$A$2:$ZZ$95, 40, MATCH($B$3, resultados!$A$1:$ZZ$1, 0))</f>
        <v>#N/A</v>
      </c>
    </row>
    <row r="47" spans="1:3" x14ac:dyDescent="0.25">
      <c r="A47" t="e">
        <f>INDEX(resultados!$A$2:$ZZ$95, 41, MATCH($B$1, resultados!$A$1:$ZZ$1, 0))</f>
        <v>#N/A</v>
      </c>
      <c r="B47" t="e">
        <f>INDEX(resultados!$A$2:$ZZ$95, 41, MATCH($B$2, resultados!$A$1:$ZZ$1, 0))</f>
        <v>#N/A</v>
      </c>
      <c r="C47" t="e">
        <f>INDEX(resultados!$A$2:$ZZ$95, 41, MATCH($B$3, resultados!$A$1:$ZZ$1, 0))</f>
        <v>#N/A</v>
      </c>
    </row>
    <row r="48" spans="1:3" x14ac:dyDescent="0.25">
      <c r="A48" t="e">
        <f>INDEX(resultados!$A$2:$ZZ$95, 42, MATCH($B$1, resultados!$A$1:$ZZ$1, 0))</f>
        <v>#N/A</v>
      </c>
      <c r="B48" t="e">
        <f>INDEX(resultados!$A$2:$ZZ$95, 42, MATCH($B$2, resultados!$A$1:$ZZ$1, 0))</f>
        <v>#N/A</v>
      </c>
      <c r="C48" t="e">
        <f>INDEX(resultados!$A$2:$ZZ$95, 42, MATCH($B$3, resultados!$A$1:$ZZ$1, 0))</f>
        <v>#N/A</v>
      </c>
    </row>
    <row r="49" spans="1:3" x14ac:dyDescent="0.25">
      <c r="A49" t="e">
        <f>INDEX(resultados!$A$2:$ZZ$95, 43, MATCH($B$1, resultados!$A$1:$ZZ$1, 0))</f>
        <v>#N/A</v>
      </c>
      <c r="B49" t="e">
        <f>INDEX(resultados!$A$2:$ZZ$95, 43, MATCH($B$2, resultados!$A$1:$ZZ$1, 0))</f>
        <v>#N/A</v>
      </c>
      <c r="C49" t="e">
        <f>INDEX(resultados!$A$2:$ZZ$95, 43, MATCH($B$3, resultados!$A$1:$ZZ$1, 0))</f>
        <v>#N/A</v>
      </c>
    </row>
    <row r="50" spans="1:3" x14ac:dyDescent="0.25">
      <c r="A50" t="e">
        <f>INDEX(resultados!$A$2:$ZZ$95, 44, MATCH($B$1, resultados!$A$1:$ZZ$1, 0))</f>
        <v>#N/A</v>
      </c>
      <c r="B50" t="e">
        <f>INDEX(resultados!$A$2:$ZZ$95, 44, MATCH($B$2, resultados!$A$1:$ZZ$1, 0))</f>
        <v>#N/A</v>
      </c>
      <c r="C50" t="e">
        <f>INDEX(resultados!$A$2:$ZZ$95, 44, MATCH($B$3, resultados!$A$1:$ZZ$1, 0))</f>
        <v>#N/A</v>
      </c>
    </row>
    <row r="51" spans="1:3" x14ac:dyDescent="0.25">
      <c r="A51" t="e">
        <f>INDEX(resultados!$A$2:$ZZ$95, 45, MATCH($B$1, resultados!$A$1:$ZZ$1, 0))</f>
        <v>#N/A</v>
      </c>
      <c r="B51" t="e">
        <f>INDEX(resultados!$A$2:$ZZ$95, 45, MATCH($B$2, resultados!$A$1:$ZZ$1, 0))</f>
        <v>#N/A</v>
      </c>
      <c r="C51" t="e">
        <f>INDEX(resultados!$A$2:$ZZ$95, 45, MATCH($B$3, resultados!$A$1:$ZZ$1, 0))</f>
        <v>#N/A</v>
      </c>
    </row>
    <row r="52" spans="1:3" x14ac:dyDescent="0.25">
      <c r="A52" t="e">
        <f>INDEX(resultados!$A$2:$ZZ$95, 46, MATCH($B$1, resultados!$A$1:$ZZ$1, 0))</f>
        <v>#N/A</v>
      </c>
      <c r="B52" t="e">
        <f>INDEX(resultados!$A$2:$ZZ$95, 46, MATCH($B$2, resultados!$A$1:$ZZ$1, 0))</f>
        <v>#N/A</v>
      </c>
      <c r="C52" t="e">
        <f>INDEX(resultados!$A$2:$ZZ$95, 46, MATCH($B$3, resultados!$A$1:$ZZ$1, 0))</f>
        <v>#N/A</v>
      </c>
    </row>
    <row r="53" spans="1:3" x14ac:dyDescent="0.25">
      <c r="A53" t="e">
        <f>INDEX(resultados!$A$2:$ZZ$95, 47, MATCH($B$1, resultados!$A$1:$ZZ$1, 0))</f>
        <v>#N/A</v>
      </c>
      <c r="B53" t="e">
        <f>INDEX(resultados!$A$2:$ZZ$95, 47, MATCH($B$2, resultados!$A$1:$ZZ$1, 0))</f>
        <v>#N/A</v>
      </c>
      <c r="C53" t="e">
        <f>INDEX(resultados!$A$2:$ZZ$95, 47, MATCH($B$3, resultados!$A$1:$ZZ$1, 0))</f>
        <v>#N/A</v>
      </c>
    </row>
    <row r="54" spans="1:3" x14ac:dyDescent="0.25">
      <c r="A54" t="e">
        <f>INDEX(resultados!$A$2:$ZZ$95, 48, MATCH($B$1, resultados!$A$1:$ZZ$1, 0))</f>
        <v>#N/A</v>
      </c>
      <c r="B54" t="e">
        <f>INDEX(resultados!$A$2:$ZZ$95, 48, MATCH($B$2, resultados!$A$1:$ZZ$1, 0))</f>
        <v>#N/A</v>
      </c>
      <c r="C54" t="e">
        <f>INDEX(resultados!$A$2:$ZZ$95, 48, MATCH($B$3, resultados!$A$1:$ZZ$1, 0))</f>
        <v>#N/A</v>
      </c>
    </row>
    <row r="55" spans="1:3" x14ac:dyDescent="0.25">
      <c r="A55" t="e">
        <f>INDEX(resultados!$A$2:$ZZ$95, 49, MATCH($B$1, resultados!$A$1:$ZZ$1, 0))</f>
        <v>#N/A</v>
      </c>
      <c r="B55" t="e">
        <f>INDEX(resultados!$A$2:$ZZ$95, 49, MATCH($B$2, resultados!$A$1:$ZZ$1, 0))</f>
        <v>#N/A</v>
      </c>
      <c r="C55" t="e">
        <f>INDEX(resultados!$A$2:$ZZ$95, 49, MATCH($B$3, resultados!$A$1:$ZZ$1, 0))</f>
        <v>#N/A</v>
      </c>
    </row>
    <row r="56" spans="1:3" x14ac:dyDescent="0.25">
      <c r="A56" t="e">
        <f>INDEX(resultados!$A$2:$ZZ$95, 50, MATCH($B$1, resultados!$A$1:$ZZ$1, 0))</f>
        <v>#N/A</v>
      </c>
      <c r="B56" t="e">
        <f>INDEX(resultados!$A$2:$ZZ$95, 50, MATCH($B$2, resultados!$A$1:$ZZ$1, 0))</f>
        <v>#N/A</v>
      </c>
      <c r="C56" t="e">
        <f>INDEX(resultados!$A$2:$ZZ$95, 50, MATCH($B$3, resultados!$A$1:$ZZ$1, 0))</f>
        <v>#N/A</v>
      </c>
    </row>
    <row r="57" spans="1:3" x14ac:dyDescent="0.25">
      <c r="A57" t="e">
        <f>INDEX(resultados!$A$2:$ZZ$95, 51, MATCH($B$1, resultados!$A$1:$ZZ$1, 0))</f>
        <v>#N/A</v>
      </c>
      <c r="B57" t="e">
        <f>INDEX(resultados!$A$2:$ZZ$95, 51, MATCH($B$2, resultados!$A$1:$ZZ$1, 0))</f>
        <v>#N/A</v>
      </c>
      <c r="C57" t="e">
        <f>INDEX(resultados!$A$2:$ZZ$95, 51, MATCH($B$3, resultados!$A$1:$ZZ$1, 0))</f>
        <v>#N/A</v>
      </c>
    </row>
    <row r="58" spans="1:3" x14ac:dyDescent="0.25">
      <c r="A58" t="e">
        <f>INDEX(resultados!$A$2:$ZZ$95, 52, MATCH($B$1, resultados!$A$1:$ZZ$1, 0))</f>
        <v>#N/A</v>
      </c>
      <c r="B58" t="e">
        <f>INDEX(resultados!$A$2:$ZZ$95, 52, MATCH($B$2, resultados!$A$1:$ZZ$1, 0))</f>
        <v>#N/A</v>
      </c>
      <c r="C58" t="e">
        <f>INDEX(resultados!$A$2:$ZZ$95, 52, MATCH($B$3, resultados!$A$1:$ZZ$1, 0))</f>
        <v>#N/A</v>
      </c>
    </row>
    <row r="59" spans="1:3" x14ac:dyDescent="0.25">
      <c r="A59" t="e">
        <f>INDEX(resultados!$A$2:$ZZ$95, 53, MATCH($B$1, resultados!$A$1:$ZZ$1, 0))</f>
        <v>#N/A</v>
      </c>
      <c r="B59" t="e">
        <f>INDEX(resultados!$A$2:$ZZ$95, 53, MATCH($B$2, resultados!$A$1:$ZZ$1, 0))</f>
        <v>#N/A</v>
      </c>
      <c r="C59" t="e">
        <f>INDEX(resultados!$A$2:$ZZ$95, 53, MATCH($B$3, resultados!$A$1:$ZZ$1, 0))</f>
        <v>#N/A</v>
      </c>
    </row>
    <row r="60" spans="1:3" x14ac:dyDescent="0.25">
      <c r="A60" t="e">
        <f>INDEX(resultados!$A$2:$ZZ$95, 54, MATCH($B$1, resultados!$A$1:$ZZ$1, 0))</f>
        <v>#N/A</v>
      </c>
      <c r="B60" t="e">
        <f>INDEX(resultados!$A$2:$ZZ$95, 54, MATCH($B$2, resultados!$A$1:$ZZ$1, 0))</f>
        <v>#N/A</v>
      </c>
      <c r="C60" t="e">
        <f>INDEX(resultados!$A$2:$ZZ$95, 54, MATCH($B$3, resultados!$A$1:$ZZ$1, 0))</f>
        <v>#N/A</v>
      </c>
    </row>
    <row r="61" spans="1:3" x14ac:dyDescent="0.25">
      <c r="A61" t="e">
        <f>INDEX(resultados!$A$2:$ZZ$95, 55, MATCH($B$1, resultados!$A$1:$ZZ$1, 0))</f>
        <v>#N/A</v>
      </c>
      <c r="B61" t="e">
        <f>INDEX(resultados!$A$2:$ZZ$95, 55, MATCH($B$2, resultados!$A$1:$ZZ$1, 0))</f>
        <v>#N/A</v>
      </c>
      <c r="C61" t="e">
        <f>INDEX(resultados!$A$2:$ZZ$95, 55, MATCH($B$3, resultados!$A$1:$ZZ$1, 0))</f>
        <v>#N/A</v>
      </c>
    </row>
    <row r="62" spans="1:3" x14ac:dyDescent="0.25">
      <c r="A62" t="e">
        <f>INDEX(resultados!$A$2:$ZZ$95, 56, MATCH($B$1, resultados!$A$1:$ZZ$1, 0))</f>
        <v>#N/A</v>
      </c>
      <c r="B62" t="e">
        <f>INDEX(resultados!$A$2:$ZZ$95, 56, MATCH($B$2, resultados!$A$1:$ZZ$1, 0))</f>
        <v>#N/A</v>
      </c>
      <c r="C62" t="e">
        <f>INDEX(resultados!$A$2:$ZZ$95, 56, MATCH($B$3, resultados!$A$1:$ZZ$1, 0))</f>
        <v>#N/A</v>
      </c>
    </row>
    <row r="63" spans="1:3" x14ac:dyDescent="0.25">
      <c r="A63" t="e">
        <f>INDEX(resultados!$A$2:$ZZ$95, 57, MATCH($B$1, resultados!$A$1:$ZZ$1, 0))</f>
        <v>#N/A</v>
      </c>
      <c r="B63" t="e">
        <f>INDEX(resultados!$A$2:$ZZ$95, 57, MATCH($B$2, resultados!$A$1:$ZZ$1, 0))</f>
        <v>#N/A</v>
      </c>
      <c r="C63" t="e">
        <f>INDEX(resultados!$A$2:$ZZ$95, 57, MATCH($B$3, resultados!$A$1:$ZZ$1, 0))</f>
        <v>#N/A</v>
      </c>
    </row>
    <row r="64" spans="1:3" x14ac:dyDescent="0.25">
      <c r="A64" t="e">
        <f>INDEX(resultados!$A$2:$ZZ$95, 58, MATCH($B$1, resultados!$A$1:$ZZ$1, 0))</f>
        <v>#N/A</v>
      </c>
      <c r="B64" t="e">
        <f>INDEX(resultados!$A$2:$ZZ$95, 58, MATCH($B$2, resultados!$A$1:$ZZ$1, 0))</f>
        <v>#N/A</v>
      </c>
      <c r="C64" t="e">
        <f>INDEX(resultados!$A$2:$ZZ$95, 58, MATCH($B$3, resultados!$A$1:$ZZ$1, 0))</f>
        <v>#N/A</v>
      </c>
    </row>
    <row r="65" spans="1:3" x14ac:dyDescent="0.25">
      <c r="A65" t="e">
        <f>INDEX(resultados!$A$2:$ZZ$95, 59, MATCH($B$1, resultados!$A$1:$ZZ$1, 0))</f>
        <v>#N/A</v>
      </c>
      <c r="B65" t="e">
        <f>INDEX(resultados!$A$2:$ZZ$95, 59, MATCH($B$2, resultados!$A$1:$ZZ$1, 0))</f>
        <v>#N/A</v>
      </c>
      <c r="C65" t="e">
        <f>INDEX(resultados!$A$2:$ZZ$95, 59, MATCH($B$3, resultados!$A$1:$ZZ$1, 0))</f>
        <v>#N/A</v>
      </c>
    </row>
    <row r="66" spans="1:3" x14ac:dyDescent="0.25">
      <c r="A66" t="e">
        <f>INDEX(resultados!$A$2:$ZZ$95, 60, MATCH($B$1, resultados!$A$1:$ZZ$1, 0))</f>
        <v>#N/A</v>
      </c>
      <c r="B66" t="e">
        <f>INDEX(resultados!$A$2:$ZZ$95, 60, MATCH($B$2, resultados!$A$1:$ZZ$1, 0))</f>
        <v>#N/A</v>
      </c>
      <c r="C66" t="e">
        <f>INDEX(resultados!$A$2:$ZZ$95, 60, MATCH($B$3, resultados!$A$1:$ZZ$1, 0))</f>
        <v>#N/A</v>
      </c>
    </row>
    <row r="67" spans="1:3" x14ac:dyDescent="0.25">
      <c r="A67" t="e">
        <f>INDEX(resultados!$A$2:$ZZ$95, 61, MATCH($B$1, resultados!$A$1:$ZZ$1, 0))</f>
        <v>#N/A</v>
      </c>
      <c r="B67" t="e">
        <f>INDEX(resultados!$A$2:$ZZ$95, 61, MATCH($B$2, resultados!$A$1:$ZZ$1, 0))</f>
        <v>#N/A</v>
      </c>
      <c r="C67" t="e">
        <f>INDEX(resultados!$A$2:$ZZ$95, 61, MATCH($B$3, resultados!$A$1:$ZZ$1, 0))</f>
        <v>#N/A</v>
      </c>
    </row>
    <row r="68" spans="1:3" x14ac:dyDescent="0.25">
      <c r="A68" t="e">
        <f>INDEX(resultados!$A$2:$ZZ$95, 62, MATCH($B$1, resultados!$A$1:$ZZ$1, 0))</f>
        <v>#N/A</v>
      </c>
      <c r="B68" t="e">
        <f>INDEX(resultados!$A$2:$ZZ$95, 62, MATCH($B$2, resultados!$A$1:$ZZ$1, 0))</f>
        <v>#N/A</v>
      </c>
      <c r="C68" t="e">
        <f>INDEX(resultados!$A$2:$ZZ$95, 62, MATCH($B$3, resultados!$A$1:$ZZ$1, 0))</f>
        <v>#N/A</v>
      </c>
    </row>
    <row r="69" spans="1:3" x14ac:dyDescent="0.25">
      <c r="A69" t="e">
        <f>INDEX(resultados!$A$2:$ZZ$95, 63, MATCH($B$1, resultados!$A$1:$ZZ$1, 0))</f>
        <v>#N/A</v>
      </c>
      <c r="B69" t="e">
        <f>INDEX(resultados!$A$2:$ZZ$95, 63, MATCH($B$2, resultados!$A$1:$ZZ$1, 0))</f>
        <v>#N/A</v>
      </c>
      <c r="C69" t="e">
        <f>INDEX(resultados!$A$2:$ZZ$95, 63, MATCH($B$3, resultados!$A$1:$ZZ$1, 0))</f>
        <v>#N/A</v>
      </c>
    </row>
    <row r="70" spans="1:3" x14ac:dyDescent="0.25">
      <c r="A70" t="e">
        <f>INDEX(resultados!$A$2:$ZZ$95, 64, MATCH($B$1, resultados!$A$1:$ZZ$1, 0))</f>
        <v>#N/A</v>
      </c>
      <c r="B70" t="e">
        <f>INDEX(resultados!$A$2:$ZZ$95, 64, MATCH($B$2, resultados!$A$1:$ZZ$1, 0))</f>
        <v>#N/A</v>
      </c>
      <c r="C70" t="e">
        <f>INDEX(resultados!$A$2:$ZZ$95, 64, MATCH($B$3, resultados!$A$1:$ZZ$1, 0))</f>
        <v>#N/A</v>
      </c>
    </row>
    <row r="71" spans="1:3" x14ac:dyDescent="0.25">
      <c r="A71" t="e">
        <f>INDEX(resultados!$A$2:$ZZ$95, 65, MATCH($B$1, resultados!$A$1:$ZZ$1, 0))</f>
        <v>#N/A</v>
      </c>
      <c r="B71" t="e">
        <f>INDEX(resultados!$A$2:$ZZ$95, 65, MATCH($B$2, resultados!$A$1:$ZZ$1, 0))</f>
        <v>#N/A</v>
      </c>
      <c r="C71" t="e">
        <f>INDEX(resultados!$A$2:$ZZ$95, 65, MATCH($B$3, resultados!$A$1:$ZZ$1, 0))</f>
        <v>#N/A</v>
      </c>
    </row>
    <row r="72" spans="1:3" x14ac:dyDescent="0.25">
      <c r="A72" t="e">
        <f>INDEX(resultados!$A$2:$ZZ$95, 66, MATCH($B$1, resultados!$A$1:$ZZ$1, 0))</f>
        <v>#N/A</v>
      </c>
      <c r="B72" t="e">
        <f>INDEX(resultados!$A$2:$ZZ$95, 66, MATCH($B$2, resultados!$A$1:$ZZ$1, 0))</f>
        <v>#N/A</v>
      </c>
      <c r="C72" t="e">
        <f>INDEX(resultados!$A$2:$ZZ$95, 66, MATCH($B$3, resultados!$A$1:$ZZ$1, 0))</f>
        <v>#N/A</v>
      </c>
    </row>
    <row r="73" spans="1:3" x14ac:dyDescent="0.25">
      <c r="A73" t="e">
        <f>INDEX(resultados!$A$2:$ZZ$95, 67, MATCH($B$1, resultados!$A$1:$ZZ$1, 0))</f>
        <v>#N/A</v>
      </c>
      <c r="B73" t="e">
        <f>INDEX(resultados!$A$2:$ZZ$95, 67, MATCH($B$2, resultados!$A$1:$ZZ$1, 0))</f>
        <v>#N/A</v>
      </c>
      <c r="C73" t="e">
        <f>INDEX(resultados!$A$2:$ZZ$95, 67, MATCH($B$3, resultados!$A$1:$ZZ$1, 0))</f>
        <v>#N/A</v>
      </c>
    </row>
    <row r="74" spans="1:3" x14ac:dyDescent="0.25">
      <c r="A74" t="e">
        <f>INDEX(resultados!$A$2:$ZZ$95, 68, MATCH($B$1, resultados!$A$1:$ZZ$1, 0))</f>
        <v>#N/A</v>
      </c>
      <c r="B74" t="e">
        <f>INDEX(resultados!$A$2:$ZZ$95, 68, MATCH($B$2, resultados!$A$1:$ZZ$1, 0))</f>
        <v>#N/A</v>
      </c>
      <c r="C74" t="e">
        <f>INDEX(resultados!$A$2:$ZZ$95, 68, MATCH($B$3, resultados!$A$1:$ZZ$1, 0))</f>
        <v>#N/A</v>
      </c>
    </row>
    <row r="75" spans="1:3" x14ac:dyDescent="0.25">
      <c r="A75" t="e">
        <f>INDEX(resultados!$A$2:$ZZ$95, 69, MATCH($B$1, resultados!$A$1:$ZZ$1, 0))</f>
        <v>#N/A</v>
      </c>
      <c r="B75" t="e">
        <f>INDEX(resultados!$A$2:$ZZ$95, 69, MATCH($B$2, resultados!$A$1:$ZZ$1, 0))</f>
        <v>#N/A</v>
      </c>
      <c r="C75" t="e">
        <f>INDEX(resultados!$A$2:$ZZ$95, 69, MATCH($B$3, resultados!$A$1:$ZZ$1, 0))</f>
        <v>#N/A</v>
      </c>
    </row>
    <row r="76" spans="1:3" x14ac:dyDescent="0.25">
      <c r="A76" t="e">
        <f>INDEX(resultados!$A$2:$ZZ$95, 70, MATCH($B$1, resultados!$A$1:$ZZ$1, 0))</f>
        <v>#N/A</v>
      </c>
      <c r="B76" t="e">
        <f>INDEX(resultados!$A$2:$ZZ$95, 70, MATCH($B$2, resultados!$A$1:$ZZ$1, 0))</f>
        <v>#N/A</v>
      </c>
      <c r="C76" t="e">
        <f>INDEX(resultados!$A$2:$ZZ$95, 70, MATCH($B$3, resultados!$A$1:$ZZ$1, 0))</f>
        <v>#N/A</v>
      </c>
    </row>
    <row r="77" spans="1:3" x14ac:dyDescent="0.25">
      <c r="A77" t="e">
        <f>INDEX(resultados!$A$2:$ZZ$95, 71, MATCH($B$1, resultados!$A$1:$ZZ$1, 0))</f>
        <v>#N/A</v>
      </c>
      <c r="B77" t="e">
        <f>INDEX(resultados!$A$2:$ZZ$95, 71, MATCH($B$2, resultados!$A$1:$ZZ$1, 0))</f>
        <v>#N/A</v>
      </c>
      <c r="C77" t="e">
        <f>INDEX(resultados!$A$2:$ZZ$95, 71, MATCH($B$3, resultados!$A$1:$ZZ$1, 0))</f>
        <v>#N/A</v>
      </c>
    </row>
    <row r="78" spans="1:3" x14ac:dyDescent="0.25">
      <c r="A78" t="e">
        <f>INDEX(resultados!$A$2:$ZZ$95, 72, MATCH($B$1, resultados!$A$1:$ZZ$1, 0))</f>
        <v>#N/A</v>
      </c>
      <c r="B78" t="e">
        <f>INDEX(resultados!$A$2:$ZZ$95, 72, MATCH($B$2, resultados!$A$1:$ZZ$1, 0))</f>
        <v>#N/A</v>
      </c>
      <c r="C78" t="e">
        <f>INDEX(resultados!$A$2:$ZZ$95, 72, MATCH($B$3, resultados!$A$1:$ZZ$1, 0))</f>
        <v>#N/A</v>
      </c>
    </row>
    <row r="79" spans="1:3" x14ac:dyDescent="0.25">
      <c r="A79" t="e">
        <f>INDEX(resultados!$A$2:$ZZ$95, 73, MATCH($B$1, resultados!$A$1:$ZZ$1, 0))</f>
        <v>#N/A</v>
      </c>
      <c r="B79" t="e">
        <f>INDEX(resultados!$A$2:$ZZ$95, 73, MATCH($B$2, resultados!$A$1:$ZZ$1, 0))</f>
        <v>#N/A</v>
      </c>
      <c r="C79" t="e">
        <f>INDEX(resultados!$A$2:$ZZ$95, 73, MATCH($B$3, resultados!$A$1:$ZZ$1, 0))</f>
        <v>#N/A</v>
      </c>
    </row>
    <row r="80" spans="1:3" x14ac:dyDescent="0.25">
      <c r="A80" t="e">
        <f>INDEX(resultados!$A$2:$ZZ$95, 74, MATCH($B$1, resultados!$A$1:$ZZ$1, 0))</f>
        <v>#N/A</v>
      </c>
      <c r="B80" t="e">
        <f>INDEX(resultados!$A$2:$ZZ$95, 74, MATCH($B$2, resultados!$A$1:$ZZ$1, 0))</f>
        <v>#N/A</v>
      </c>
      <c r="C80" t="e">
        <f>INDEX(resultados!$A$2:$ZZ$95, 74, MATCH($B$3, resultados!$A$1:$ZZ$1, 0))</f>
        <v>#N/A</v>
      </c>
    </row>
    <row r="81" spans="1:3" x14ac:dyDescent="0.25">
      <c r="A81" t="e">
        <f>INDEX(resultados!$A$2:$ZZ$95, 75, MATCH($B$1, resultados!$A$1:$ZZ$1, 0))</f>
        <v>#N/A</v>
      </c>
      <c r="B81" t="e">
        <f>INDEX(resultados!$A$2:$ZZ$95, 75, MATCH($B$2, resultados!$A$1:$ZZ$1, 0))</f>
        <v>#N/A</v>
      </c>
      <c r="C81" t="e">
        <f>INDEX(resultados!$A$2:$ZZ$95, 75, MATCH($B$3, resultados!$A$1:$ZZ$1, 0))</f>
        <v>#N/A</v>
      </c>
    </row>
    <row r="82" spans="1:3" x14ac:dyDescent="0.25">
      <c r="A82" t="e">
        <f>INDEX(resultados!$A$2:$ZZ$95, 76, MATCH($B$1, resultados!$A$1:$ZZ$1, 0))</f>
        <v>#N/A</v>
      </c>
      <c r="B82" t="e">
        <f>INDEX(resultados!$A$2:$ZZ$95, 76, MATCH($B$2, resultados!$A$1:$ZZ$1, 0))</f>
        <v>#N/A</v>
      </c>
      <c r="C82" t="e">
        <f>INDEX(resultados!$A$2:$ZZ$95, 76, MATCH($B$3, resultados!$A$1:$ZZ$1, 0))</f>
        <v>#N/A</v>
      </c>
    </row>
    <row r="83" spans="1:3" x14ac:dyDescent="0.25">
      <c r="A83" t="e">
        <f>INDEX(resultados!$A$2:$ZZ$95, 77, MATCH($B$1, resultados!$A$1:$ZZ$1, 0))</f>
        <v>#N/A</v>
      </c>
      <c r="B83" t="e">
        <f>INDEX(resultados!$A$2:$ZZ$95, 77, MATCH($B$2, resultados!$A$1:$ZZ$1, 0))</f>
        <v>#N/A</v>
      </c>
      <c r="C83" t="e">
        <f>INDEX(resultados!$A$2:$ZZ$95, 77, MATCH($B$3, resultados!$A$1:$ZZ$1, 0))</f>
        <v>#N/A</v>
      </c>
    </row>
    <row r="84" spans="1:3" x14ac:dyDescent="0.25">
      <c r="A84" t="e">
        <f>INDEX(resultados!$A$2:$ZZ$95, 78, MATCH($B$1, resultados!$A$1:$ZZ$1, 0))</f>
        <v>#N/A</v>
      </c>
      <c r="B84" t="e">
        <f>INDEX(resultados!$A$2:$ZZ$95, 78, MATCH($B$2, resultados!$A$1:$ZZ$1, 0))</f>
        <v>#N/A</v>
      </c>
      <c r="C84" t="e">
        <f>INDEX(resultados!$A$2:$ZZ$95, 78, MATCH($B$3, resultados!$A$1:$ZZ$1, 0))</f>
        <v>#N/A</v>
      </c>
    </row>
    <row r="85" spans="1:3" x14ac:dyDescent="0.25">
      <c r="A85" t="e">
        <f>INDEX(resultados!$A$2:$ZZ$95, 79, MATCH($B$1, resultados!$A$1:$ZZ$1, 0))</f>
        <v>#N/A</v>
      </c>
      <c r="B85" t="e">
        <f>INDEX(resultados!$A$2:$ZZ$95, 79, MATCH($B$2, resultados!$A$1:$ZZ$1, 0))</f>
        <v>#N/A</v>
      </c>
      <c r="C85" t="e">
        <f>INDEX(resultados!$A$2:$ZZ$95, 79, MATCH($B$3, resultados!$A$1:$ZZ$1, 0))</f>
        <v>#N/A</v>
      </c>
    </row>
    <row r="86" spans="1:3" x14ac:dyDescent="0.25">
      <c r="A86" t="e">
        <f>INDEX(resultados!$A$2:$ZZ$95, 80, MATCH($B$1, resultados!$A$1:$ZZ$1, 0))</f>
        <v>#N/A</v>
      </c>
      <c r="B86" t="e">
        <f>INDEX(resultados!$A$2:$ZZ$95, 80, MATCH($B$2, resultados!$A$1:$ZZ$1, 0))</f>
        <v>#N/A</v>
      </c>
      <c r="C86" t="e">
        <f>INDEX(resultados!$A$2:$ZZ$95, 80, MATCH($B$3, resultados!$A$1:$ZZ$1, 0))</f>
        <v>#N/A</v>
      </c>
    </row>
    <row r="87" spans="1:3" x14ac:dyDescent="0.25">
      <c r="A87" t="e">
        <f>INDEX(resultados!$A$2:$ZZ$95, 81, MATCH($B$1, resultados!$A$1:$ZZ$1, 0))</f>
        <v>#N/A</v>
      </c>
      <c r="B87" t="e">
        <f>INDEX(resultados!$A$2:$ZZ$95, 81, MATCH($B$2, resultados!$A$1:$ZZ$1, 0))</f>
        <v>#N/A</v>
      </c>
      <c r="C87" t="e">
        <f>INDEX(resultados!$A$2:$ZZ$95, 81, MATCH($B$3, resultados!$A$1:$ZZ$1, 0))</f>
        <v>#N/A</v>
      </c>
    </row>
    <row r="88" spans="1:3" x14ac:dyDescent="0.25">
      <c r="A88" t="e">
        <f>INDEX(resultados!$A$2:$ZZ$95, 82, MATCH($B$1, resultados!$A$1:$ZZ$1, 0))</f>
        <v>#N/A</v>
      </c>
      <c r="B88" t="e">
        <f>INDEX(resultados!$A$2:$ZZ$95, 82, MATCH($B$2, resultados!$A$1:$ZZ$1, 0))</f>
        <v>#N/A</v>
      </c>
      <c r="C88" t="e">
        <f>INDEX(resultados!$A$2:$ZZ$95, 82, MATCH($B$3, resultados!$A$1:$ZZ$1, 0))</f>
        <v>#N/A</v>
      </c>
    </row>
    <row r="89" spans="1:3" x14ac:dyDescent="0.25">
      <c r="A89" t="e">
        <f>INDEX(resultados!$A$2:$ZZ$95, 83, MATCH($B$1, resultados!$A$1:$ZZ$1, 0))</f>
        <v>#N/A</v>
      </c>
      <c r="B89" t="e">
        <f>INDEX(resultados!$A$2:$ZZ$95, 83, MATCH($B$2, resultados!$A$1:$ZZ$1, 0))</f>
        <v>#N/A</v>
      </c>
      <c r="C89" t="e">
        <f>INDEX(resultados!$A$2:$ZZ$95, 83, MATCH($B$3, resultados!$A$1:$ZZ$1, 0))</f>
        <v>#N/A</v>
      </c>
    </row>
    <row r="90" spans="1:3" x14ac:dyDescent="0.25">
      <c r="A90" t="e">
        <f>INDEX(resultados!$A$2:$ZZ$95, 84, MATCH($B$1, resultados!$A$1:$ZZ$1, 0))</f>
        <v>#N/A</v>
      </c>
      <c r="B90" t="e">
        <f>INDEX(resultados!$A$2:$ZZ$95, 84, MATCH($B$2, resultados!$A$1:$ZZ$1, 0))</f>
        <v>#N/A</v>
      </c>
      <c r="C90" t="e">
        <f>INDEX(resultados!$A$2:$ZZ$95, 84, MATCH($B$3, resultados!$A$1:$ZZ$1, 0))</f>
        <v>#N/A</v>
      </c>
    </row>
    <row r="91" spans="1:3" x14ac:dyDescent="0.25">
      <c r="A91" t="e">
        <f>INDEX(resultados!$A$2:$ZZ$95, 85, MATCH($B$1, resultados!$A$1:$ZZ$1, 0))</f>
        <v>#N/A</v>
      </c>
      <c r="B91" t="e">
        <f>INDEX(resultados!$A$2:$ZZ$95, 85, MATCH($B$2, resultados!$A$1:$ZZ$1, 0))</f>
        <v>#N/A</v>
      </c>
      <c r="C91" t="e">
        <f>INDEX(resultados!$A$2:$ZZ$95, 85, MATCH($B$3, resultados!$A$1:$ZZ$1, 0))</f>
        <v>#N/A</v>
      </c>
    </row>
    <row r="92" spans="1:3" x14ac:dyDescent="0.25">
      <c r="A92" t="e">
        <f>INDEX(resultados!$A$2:$ZZ$95, 86, MATCH($B$1, resultados!$A$1:$ZZ$1, 0))</f>
        <v>#N/A</v>
      </c>
      <c r="B92" t="e">
        <f>INDEX(resultados!$A$2:$ZZ$95, 86, MATCH($B$2, resultados!$A$1:$ZZ$1, 0))</f>
        <v>#N/A</v>
      </c>
      <c r="C92" t="e">
        <f>INDEX(resultados!$A$2:$ZZ$95, 86, MATCH($B$3, resultados!$A$1:$ZZ$1, 0))</f>
        <v>#N/A</v>
      </c>
    </row>
    <row r="93" spans="1:3" x14ac:dyDescent="0.25">
      <c r="A93" t="e">
        <f>INDEX(resultados!$A$2:$ZZ$95, 87, MATCH($B$1, resultados!$A$1:$ZZ$1, 0))</f>
        <v>#N/A</v>
      </c>
      <c r="B93" t="e">
        <f>INDEX(resultados!$A$2:$ZZ$95, 87, MATCH($B$2, resultados!$A$1:$ZZ$1, 0))</f>
        <v>#N/A</v>
      </c>
      <c r="C93" t="e">
        <f>INDEX(resultados!$A$2:$ZZ$95, 87, MATCH($B$3, resultados!$A$1:$ZZ$1, 0))</f>
        <v>#N/A</v>
      </c>
    </row>
    <row r="94" spans="1:3" x14ac:dyDescent="0.25">
      <c r="A94" t="e">
        <f>INDEX(resultados!$A$2:$ZZ$95, 88, MATCH($B$1, resultados!$A$1:$ZZ$1, 0))</f>
        <v>#N/A</v>
      </c>
      <c r="B94" t="e">
        <f>INDEX(resultados!$A$2:$ZZ$95, 88, MATCH($B$2, resultados!$A$1:$ZZ$1, 0))</f>
        <v>#N/A</v>
      </c>
      <c r="C94" t="e">
        <f>INDEX(resultados!$A$2:$ZZ$95, 88, MATCH($B$3, resultados!$A$1:$ZZ$1, 0))</f>
        <v>#N/A</v>
      </c>
    </row>
    <row r="95" spans="1:3" x14ac:dyDescent="0.25">
      <c r="A95" t="e">
        <f>INDEX(resultados!$A$2:$ZZ$95, 89, MATCH($B$1, resultados!$A$1:$ZZ$1, 0))</f>
        <v>#N/A</v>
      </c>
      <c r="B95" t="e">
        <f>INDEX(resultados!$A$2:$ZZ$95, 89, MATCH($B$2, resultados!$A$1:$ZZ$1, 0))</f>
        <v>#N/A</v>
      </c>
      <c r="C95" t="e">
        <f>INDEX(resultados!$A$2:$ZZ$95, 89, MATCH($B$3, resultados!$A$1:$ZZ$1, 0))</f>
        <v>#N/A</v>
      </c>
    </row>
    <row r="96" spans="1:3" x14ac:dyDescent="0.25">
      <c r="A96" t="e">
        <f>INDEX(resultados!$A$2:$ZZ$95, 90, MATCH($B$1, resultados!$A$1:$ZZ$1, 0))</f>
        <v>#N/A</v>
      </c>
      <c r="B96" t="e">
        <f>INDEX(resultados!$A$2:$ZZ$95, 90, MATCH($B$2, resultados!$A$1:$ZZ$1, 0))</f>
        <v>#N/A</v>
      </c>
      <c r="C96" t="e">
        <f>INDEX(resultados!$A$2:$ZZ$95, 90, MATCH($B$3, resultados!$A$1:$ZZ$1, 0))</f>
        <v>#N/A</v>
      </c>
    </row>
    <row r="97" spans="1:3" x14ac:dyDescent="0.25">
      <c r="A97" t="e">
        <f>INDEX(resultados!$A$2:$ZZ$95, 91, MATCH($B$1, resultados!$A$1:$ZZ$1, 0))</f>
        <v>#N/A</v>
      </c>
      <c r="B97" t="e">
        <f>INDEX(resultados!$A$2:$ZZ$95, 91, MATCH($B$2, resultados!$A$1:$ZZ$1, 0))</f>
        <v>#N/A</v>
      </c>
      <c r="C97" t="e">
        <f>INDEX(resultados!$A$2:$ZZ$95, 91, MATCH($B$3, resultados!$A$1:$ZZ$1, 0))</f>
        <v>#N/A</v>
      </c>
    </row>
    <row r="98" spans="1:3" x14ac:dyDescent="0.25">
      <c r="A98" t="e">
        <f>INDEX(resultados!$A$2:$ZZ$95, 92, MATCH($B$1, resultados!$A$1:$ZZ$1, 0))</f>
        <v>#N/A</v>
      </c>
      <c r="B98" t="e">
        <f>INDEX(resultados!$A$2:$ZZ$95, 92, MATCH($B$2, resultados!$A$1:$ZZ$1, 0))</f>
        <v>#N/A</v>
      </c>
      <c r="C98" t="e">
        <f>INDEX(resultados!$A$2:$ZZ$95, 92, MATCH($B$3, resultados!$A$1:$ZZ$1, 0))</f>
        <v>#N/A</v>
      </c>
    </row>
    <row r="99" spans="1:3" x14ac:dyDescent="0.25">
      <c r="A99" t="e">
        <f>INDEX(resultados!$A$2:$ZZ$95, 93, MATCH($B$1, resultados!$A$1:$ZZ$1, 0))</f>
        <v>#N/A</v>
      </c>
      <c r="B99" t="e">
        <f>INDEX(resultados!$A$2:$ZZ$95, 93, MATCH($B$2, resultados!$A$1:$ZZ$1, 0))</f>
        <v>#N/A</v>
      </c>
      <c r="C99" t="e">
        <f>INDEX(resultados!$A$2:$ZZ$95, 93, MATCH($B$3, resultados!$A$1:$ZZ$1, 0))</f>
        <v>#N/A</v>
      </c>
    </row>
    <row r="100" spans="1:3" x14ac:dyDescent="0.25">
      <c r="A100" t="e">
        <f>INDEX(resultados!$A$2:$ZZ$95, 94, MATCH($B$1, resultados!$A$1:$ZZ$1, 0))</f>
        <v>#N/A</v>
      </c>
      <c r="B100" t="e">
        <f>INDEX(resultados!$A$2:$ZZ$95, 94, MATCH($B$2, resultados!$A$1:$ZZ$1, 0))</f>
        <v>#N/A</v>
      </c>
      <c r="C100" t="e">
        <f>INDEX(resultados!$A$2:$ZZ$95, 94,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1.488</v>
      </c>
      <c r="E2">
        <v>67.2</v>
      </c>
      <c r="F2">
        <v>58.79</v>
      </c>
      <c r="G2">
        <v>10.28</v>
      </c>
      <c r="H2">
        <v>0.2</v>
      </c>
      <c r="I2">
        <v>343</v>
      </c>
      <c r="J2">
        <v>89.87</v>
      </c>
      <c r="K2">
        <v>37.549999999999997</v>
      </c>
      <c r="L2">
        <v>1</v>
      </c>
      <c r="M2">
        <v>341</v>
      </c>
      <c r="N2">
        <v>11.32</v>
      </c>
      <c r="O2">
        <v>11317.98</v>
      </c>
      <c r="P2">
        <v>471.19</v>
      </c>
      <c r="Q2">
        <v>4022.74</v>
      </c>
      <c r="R2">
        <v>746.34</v>
      </c>
      <c r="S2">
        <v>177.21</v>
      </c>
      <c r="T2">
        <v>275746.43</v>
      </c>
      <c r="U2">
        <v>0.24</v>
      </c>
      <c r="V2">
        <v>0.61</v>
      </c>
      <c r="W2">
        <v>15.16</v>
      </c>
      <c r="X2">
        <v>16.329999999999998</v>
      </c>
      <c r="Y2">
        <v>2</v>
      </c>
      <c r="Z2">
        <v>10</v>
      </c>
      <c r="AA2">
        <v>518.92532626739865</v>
      </c>
      <c r="AB2">
        <v>710.01652476871766</v>
      </c>
      <c r="AC2">
        <v>642.25354415924187</v>
      </c>
      <c r="AD2">
        <v>518925.32626739872</v>
      </c>
      <c r="AE2">
        <v>710016.5247687177</v>
      </c>
      <c r="AF2">
        <v>2.465841877912564E-6</v>
      </c>
      <c r="AG2">
        <v>14</v>
      </c>
      <c r="AH2">
        <v>642253.54415924184</v>
      </c>
    </row>
    <row r="3" spans="1:34" x14ac:dyDescent="0.25">
      <c r="A3">
        <v>1</v>
      </c>
      <c r="B3">
        <v>40</v>
      </c>
      <c r="C3" t="s">
        <v>34</v>
      </c>
      <c r="D3">
        <v>1.9077</v>
      </c>
      <c r="E3">
        <v>52.42</v>
      </c>
      <c r="F3">
        <v>48.14</v>
      </c>
      <c r="G3">
        <v>23.29</v>
      </c>
      <c r="H3">
        <v>0.39</v>
      </c>
      <c r="I3">
        <v>124</v>
      </c>
      <c r="J3">
        <v>91.1</v>
      </c>
      <c r="K3">
        <v>37.549999999999997</v>
      </c>
      <c r="L3">
        <v>2</v>
      </c>
      <c r="M3">
        <v>118</v>
      </c>
      <c r="N3">
        <v>11.54</v>
      </c>
      <c r="O3">
        <v>11468.97</v>
      </c>
      <c r="P3">
        <v>339.76</v>
      </c>
      <c r="Q3">
        <v>4021.53</v>
      </c>
      <c r="R3">
        <v>385.24</v>
      </c>
      <c r="S3">
        <v>177.21</v>
      </c>
      <c r="T3">
        <v>96290.7</v>
      </c>
      <c r="U3">
        <v>0.46</v>
      </c>
      <c r="V3">
        <v>0.74</v>
      </c>
      <c r="W3">
        <v>14.78</v>
      </c>
      <c r="X3">
        <v>5.69</v>
      </c>
      <c r="Y3">
        <v>2</v>
      </c>
      <c r="Z3">
        <v>10</v>
      </c>
      <c r="AA3">
        <v>327.28567081319159</v>
      </c>
      <c r="AB3">
        <v>447.80669363136502</v>
      </c>
      <c r="AC3">
        <v>405.06865129182847</v>
      </c>
      <c r="AD3">
        <v>327285.67081319162</v>
      </c>
      <c r="AE3">
        <v>447806.69363136502</v>
      </c>
      <c r="AF3">
        <v>3.1613484882350798E-6</v>
      </c>
      <c r="AG3">
        <v>11</v>
      </c>
      <c r="AH3">
        <v>405068.65129182849</v>
      </c>
    </row>
    <row r="4" spans="1:34" x14ac:dyDescent="0.25">
      <c r="A4">
        <v>2</v>
      </c>
      <c r="B4">
        <v>40</v>
      </c>
      <c r="C4" t="s">
        <v>34</v>
      </c>
      <c r="D4">
        <v>1.9601</v>
      </c>
      <c r="E4">
        <v>51.02</v>
      </c>
      <c r="F4">
        <v>47.15</v>
      </c>
      <c r="G4">
        <v>27.74</v>
      </c>
      <c r="H4">
        <v>0.56999999999999995</v>
      </c>
      <c r="I4">
        <v>102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321.56</v>
      </c>
      <c r="Q4">
        <v>4022.81</v>
      </c>
      <c r="R4">
        <v>346.7</v>
      </c>
      <c r="S4">
        <v>177.21</v>
      </c>
      <c r="T4">
        <v>77131.23</v>
      </c>
      <c r="U4">
        <v>0.51</v>
      </c>
      <c r="V4">
        <v>0.76</v>
      </c>
      <c r="W4">
        <v>14.9</v>
      </c>
      <c r="X4">
        <v>4.71</v>
      </c>
      <c r="Y4">
        <v>2</v>
      </c>
      <c r="Z4">
        <v>10</v>
      </c>
      <c r="AA4">
        <v>311.15768327364191</v>
      </c>
      <c r="AB4">
        <v>425.73966956315911</v>
      </c>
      <c r="AC4">
        <v>385.10767302942952</v>
      </c>
      <c r="AD4">
        <v>311157.68327364192</v>
      </c>
      <c r="AE4">
        <v>425739.66956315911</v>
      </c>
      <c r="AF4">
        <v>3.2481832425379151E-6</v>
      </c>
      <c r="AG4">
        <v>11</v>
      </c>
      <c r="AH4">
        <v>385107.67302942951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1.6484000000000001</v>
      </c>
      <c r="E2">
        <v>60.67</v>
      </c>
      <c r="F2">
        <v>54.76</v>
      </c>
      <c r="G2">
        <v>12.59</v>
      </c>
      <c r="H2">
        <v>0.24</v>
      </c>
      <c r="I2">
        <v>261</v>
      </c>
      <c r="J2">
        <v>71.52</v>
      </c>
      <c r="K2">
        <v>32.270000000000003</v>
      </c>
      <c r="L2">
        <v>1</v>
      </c>
      <c r="M2">
        <v>259</v>
      </c>
      <c r="N2">
        <v>8.25</v>
      </c>
      <c r="O2">
        <v>9054.6</v>
      </c>
      <c r="P2">
        <v>358.88</v>
      </c>
      <c r="Q2">
        <v>4021.88</v>
      </c>
      <c r="R2">
        <v>609.32000000000005</v>
      </c>
      <c r="S2">
        <v>177.21</v>
      </c>
      <c r="T2">
        <v>207642.54</v>
      </c>
      <c r="U2">
        <v>0.28999999999999998</v>
      </c>
      <c r="V2">
        <v>0.65</v>
      </c>
      <c r="W2">
        <v>15.03</v>
      </c>
      <c r="X2">
        <v>12.31</v>
      </c>
      <c r="Y2">
        <v>2</v>
      </c>
      <c r="Z2">
        <v>10</v>
      </c>
      <c r="AA2">
        <v>389.55484507679091</v>
      </c>
      <c r="AB2">
        <v>533.00612498090777</v>
      </c>
      <c r="AC2">
        <v>482.13676849152392</v>
      </c>
      <c r="AD2">
        <v>389554.84507679089</v>
      </c>
      <c r="AE2">
        <v>533006.12498090777</v>
      </c>
      <c r="AF2">
        <v>2.8257651503239369E-6</v>
      </c>
      <c r="AG2">
        <v>13</v>
      </c>
      <c r="AH2">
        <v>482136.76849152392</v>
      </c>
    </row>
    <row r="3" spans="1:34" x14ac:dyDescent="0.25">
      <c r="A3">
        <v>1</v>
      </c>
      <c r="B3">
        <v>30</v>
      </c>
      <c r="C3" t="s">
        <v>34</v>
      </c>
      <c r="D3">
        <v>1.8982000000000001</v>
      </c>
      <c r="E3">
        <v>52.68</v>
      </c>
      <c r="F3">
        <v>48.74</v>
      </c>
      <c r="G3">
        <v>21.66</v>
      </c>
      <c r="H3">
        <v>0.48</v>
      </c>
      <c r="I3">
        <v>135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287.72000000000003</v>
      </c>
      <c r="Q3">
        <v>4024.02</v>
      </c>
      <c r="R3">
        <v>398.43</v>
      </c>
      <c r="S3">
        <v>177.21</v>
      </c>
      <c r="T3">
        <v>102829.68</v>
      </c>
      <c r="U3">
        <v>0.44</v>
      </c>
      <c r="V3">
        <v>0.73</v>
      </c>
      <c r="W3">
        <v>15</v>
      </c>
      <c r="X3">
        <v>6.29</v>
      </c>
      <c r="Y3">
        <v>2</v>
      </c>
      <c r="Z3">
        <v>10</v>
      </c>
      <c r="AA3">
        <v>294.26846340142589</v>
      </c>
      <c r="AB3">
        <v>402.63109383419891</v>
      </c>
      <c r="AC3">
        <v>364.20454733495149</v>
      </c>
      <c r="AD3">
        <v>294268.46340142592</v>
      </c>
      <c r="AE3">
        <v>402631.09383419889</v>
      </c>
      <c r="AF3">
        <v>3.2539841108619859E-6</v>
      </c>
      <c r="AG3">
        <v>11</v>
      </c>
      <c r="AH3">
        <v>364204.54733495152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1.6759999999999999</v>
      </c>
      <c r="E2">
        <v>59.66</v>
      </c>
      <c r="F2">
        <v>54.98</v>
      </c>
      <c r="G2">
        <v>12.26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218.13</v>
      </c>
      <c r="Q2">
        <v>4025.89</v>
      </c>
      <c r="R2">
        <v>603.76</v>
      </c>
      <c r="S2">
        <v>177.21</v>
      </c>
      <c r="T2">
        <v>204825.29</v>
      </c>
      <c r="U2">
        <v>0.28999999999999998</v>
      </c>
      <c r="V2">
        <v>0.65</v>
      </c>
      <c r="W2">
        <v>15.38</v>
      </c>
      <c r="X2">
        <v>12.52</v>
      </c>
      <c r="Y2">
        <v>2</v>
      </c>
      <c r="Z2">
        <v>10</v>
      </c>
      <c r="AA2">
        <v>283.65381879066911</v>
      </c>
      <c r="AB2">
        <v>388.10766879269119</v>
      </c>
      <c r="AC2">
        <v>351.06721759565022</v>
      </c>
      <c r="AD2">
        <v>283653.81879066909</v>
      </c>
      <c r="AE2">
        <v>388107.6687926912</v>
      </c>
      <c r="AF2">
        <v>3.0836895329088921E-6</v>
      </c>
      <c r="AG2">
        <v>13</v>
      </c>
      <c r="AH2">
        <v>351067.21759565017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1.1026</v>
      </c>
      <c r="E2">
        <v>90.7</v>
      </c>
      <c r="F2">
        <v>71.42</v>
      </c>
      <c r="G2">
        <v>7.26</v>
      </c>
      <c r="H2">
        <v>0.12</v>
      </c>
      <c r="I2">
        <v>590</v>
      </c>
      <c r="J2">
        <v>141.81</v>
      </c>
      <c r="K2">
        <v>47.83</v>
      </c>
      <c r="L2">
        <v>1</v>
      </c>
      <c r="M2">
        <v>588</v>
      </c>
      <c r="N2">
        <v>22.98</v>
      </c>
      <c r="O2">
        <v>17723.39</v>
      </c>
      <c r="P2">
        <v>804.94</v>
      </c>
      <c r="Q2">
        <v>4024.94</v>
      </c>
      <c r="R2">
        <v>1176.6500000000001</v>
      </c>
      <c r="S2">
        <v>177.21</v>
      </c>
      <c r="T2">
        <v>489662.96</v>
      </c>
      <c r="U2">
        <v>0.15</v>
      </c>
      <c r="V2">
        <v>0.5</v>
      </c>
      <c r="W2">
        <v>15.55</v>
      </c>
      <c r="X2">
        <v>28.95</v>
      </c>
      <c r="Y2">
        <v>2</v>
      </c>
      <c r="Z2">
        <v>10</v>
      </c>
      <c r="AA2">
        <v>1064.5852479099699</v>
      </c>
      <c r="AB2">
        <v>1456.6125023768529</v>
      </c>
      <c r="AC2">
        <v>1317.5954495184919</v>
      </c>
      <c r="AD2">
        <v>1064585.2479099701</v>
      </c>
      <c r="AE2">
        <v>1456612.502376853</v>
      </c>
      <c r="AF2">
        <v>1.696567696789669E-6</v>
      </c>
      <c r="AG2">
        <v>19</v>
      </c>
      <c r="AH2">
        <v>1317595.449518492</v>
      </c>
    </row>
    <row r="3" spans="1:34" x14ac:dyDescent="0.25">
      <c r="A3">
        <v>1</v>
      </c>
      <c r="B3">
        <v>70</v>
      </c>
      <c r="C3" t="s">
        <v>34</v>
      </c>
      <c r="D3">
        <v>1.6648000000000001</v>
      </c>
      <c r="E3">
        <v>60.07</v>
      </c>
      <c r="F3">
        <v>51.94</v>
      </c>
      <c r="G3">
        <v>15.28</v>
      </c>
      <c r="H3">
        <v>0.25</v>
      </c>
      <c r="I3">
        <v>204</v>
      </c>
      <c r="J3">
        <v>143.16999999999999</v>
      </c>
      <c r="K3">
        <v>47.83</v>
      </c>
      <c r="L3">
        <v>2</v>
      </c>
      <c r="M3">
        <v>202</v>
      </c>
      <c r="N3">
        <v>23.34</v>
      </c>
      <c r="O3">
        <v>17891.86</v>
      </c>
      <c r="P3">
        <v>560.79</v>
      </c>
      <c r="Q3">
        <v>4022.21</v>
      </c>
      <c r="R3">
        <v>514.36</v>
      </c>
      <c r="S3">
        <v>177.21</v>
      </c>
      <c r="T3">
        <v>160448.70000000001</v>
      </c>
      <c r="U3">
        <v>0.34</v>
      </c>
      <c r="V3">
        <v>0.69</v>
      </c>
      <c r="W3">
        <v>14.91</v>
      </c>
      <c r="X3">
        <v>9.49</v>
      </c>
      <c r="Y3">
        <v>2</v>
      </c>
      <c r="Z3">
        <v>10</v>
      </c>
      <c r="AA3">
        <v>532.91629964331207</v>
      </c>
      <c r="AB3">
        <v>729.15959177982529</v>
      </c>
      <c r="AC3">
        <v>659.56962372227235</v>
      </c>
      <c r="AD3">
        <v>532916.29964331212</v>
      </c>
      <c r="AE3">
        <v>729159.59177982528</v>
      </c>
      <c r="AF3">
        <v>2.56162334628645E-6</v>
      </c>
      <c r="AG3">
        <v>13</v>
      </c>
      <c r="AH3">
        <v>659569.62372227234</v>
      </c>
    </row>
    <row r="4" spans="1:34" x14ac:dyDescent="0.25">
      <c r="A4">
        <v>2</v>
      </c>
      <c r="B4">
        <v>70</v>
      </c>
      <c r="C4" t="s">
        <v>34</v>
      </c>
      <c r="D4">
        <v>1.8657999999999999</v>
      </c>
      <c r="E4">
        <v>53.6</v>
      </c>
      <c r="F4">
        <v>47.93</v>
      </c>
      <c r="G4">
        <v>24.17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490.68</v>
      </c>
      <c r="Q4">
        <v>4021.68</v>
      </c>
      <c r="R4">
        <v>378.08</v>
      </c>
      <c r="S4">
        <v>177.21</v>
      </c>
      <c r="T4">
        <v>92734.48</v>
      </c>
      <c r="U4">
        <v>0.47</v>
      </c>
      <c r="V4">
        <v>0.74</v>
      </c>
      <c r="W4">
        <v>14.79</v>
      </c>
      <c r="X4">
        <v>5.49</v>
      </c>
      <c r="Y4">
        <v>2</v>
      </c>
      <c r="Z4">
        <v>10</v>
      </c>
      <c r="AA4">
        <v>437.40310599780872</v>
      </c>
      <c r="AB4">
        <v>598.47422648933525</v>
      </c>
      <c r="AC4">
        <v>541.35668627704467</v>
      </c>
      <c r="AD4">
        <v>437403.10599780869</v>
      </c>
      <c r="AE4">
        <v>598474.2264893353</v>
      </c>
      <c r="AF4">
        <v>2.870901513395759E-6</v>
      </c>
      <c r="AG4">
        <v>12</v>
      </c>
      <c r="AH4">
        <v>541356.6862770447</v>
      </c>
    </row>
    <row r="5" spans="1:34" x14ac:dyDescent="0.25">
      <c r="A5">
        <v>3</v>
      </c>
      <c r="B5">
        <v>70</v>
      </c>
      <c r="C5" t="s">
        <v>34</v>
      </c>
      <c r="D5">
        <v>1.9728000000000001</v>
      </c>
      <c r="E5">
        <v>50.69</v>
      </c>
      <c r="F5">
        <v>46.12</v>
      </c>
      <c r="G5">
        <v>34.159999999999997</v>
      </c>
      <c r="H5">
        <v>0.49</v>
      </c>
      <c r="I5">
        <v>81</v>
      </c>
      <c r="J5">
        <v>145.91999999999999</v>
      </c>
      <c r="K5">
        <v>47.83</v>
      </c>
      <c r="L5">
        <v>4</v>
      </c>
      <c r="M5">
        <v>79</v>
      </c>
      <c r="N5">
        <v>24.09</v>
      </c>
      <c r="O5">
        <v>18230.349999999999</v>
      </c>
      <c r="P5">
        <v>443.31</v>
      </c>
      <c r="Q5">
        <v>4021.21</v>
      </c>
      <c r="R5">
        <v>316.85000000000002</v>
      </c>
      <c r="S5">
        <v>177.21</v>
      </c>
      <c r="T5">
        <v>62307.82</v>
      </c>
      <c r="U5">
        <v>0.56000000000000005</v>
      </c>
      <c r="V5">
        <v>0.77</v>
      </c>
      <c r="W5">
        <v>14.72</v>
      </c>
      <c r="X5">
        <v>3.68</v>
      </c>
      <c r="Y5">
        <v>2</v>
      </c>
      <c r="Z5">
        <v>10</v>
      </c>
      <c r="AA5">
        <v>386.12592039605408</v>
      </c>
      <c r="AB5">
        <v>528.31451895924317</v>
      </c>
      <c r="AC5">
        <v>477.89292276385669</v>
      </c>
      <c r="AD5">
        <v>386125.92039605422</v>
      </c>
      <c r="AE5">
        <v>528314.5189592432</v>
      </c>
      <c r="AF5">
        <v>3.035542129717629E-6</v>
      </c>
      <c r="AG5">
        <v>11</v>
      </c>
      <c r="AH5">
        <v>477892.92276385671</v>
      </c>
    </row>
    <row r="6" spans="1:34" x14ac:dyDescent="0.25">
      <c r="A6">
        <v>4</v>
      </c>
      <c r="B6">
        <v>70</v>
      </c>
      <c r="C6" t="s">
        <v>34</v>
      </c>
      <c r="D6">
        <v>2.0318999999999998</v>
      </c>
      <c r="E6">
        <v>49.22</v>
      </c>
      <c r="F6">
        <v>45.23</v>
      </c>
      <c r="G6">
        <v>44.48</v>
      </c>
      <c r="H6">
        <v>0.6</v>
      </c>
      <c r="I6">
        <v>61</v>
      </c>
      <c r="J6">
        <v>147.30000000000001</v>
      </c>
      <c r="K6">
        <v>47.83</v>
      </c>
      <c r="L6">
        <v>5</v>
      </c>
      <c r="M6">
        <v>29</v>
      </c>
      <c r="N6">
        <v>24.47</v>
      </c>
      <c r="O6">
        <v>18400.38</v>
      </c>
      <c r="P6">
        <v>407.4</v>
      </c>
      <c r="Q6">
        <v>4021.16</v>
      </c>
      <c r="R6">
        <v>285.62</v>
      </c>
      <c r="S6">
        <v>177.21</v>
      </c>
      <c r="T6">
        <v>46793.02</v>
      </c>
      <c r="U6">
        <v>0.62</v>
      </c>
      <c r="V6">
        <v>0.79</v>
      </c>
      <c r="W6">
        <v>14.71</v>
      </c>
      <c r="X6">
        <v>2.78</v>
      </c>
      <c r="Y6">
        <v>2</v>
      </c>
      <c r="Z6">
        <v>10</v>
      </c>
      <c r="AA6">
        <v>360.41761263742131</v>
      </c>
      <c r="AB6">
        <v>493.13927811338908</v>
      </c>
      <c r="AC6">
        <v>446.07475753557043</v>
      </c>
      <c r="AD6">
        <v>360417.61263742129</v>
      </c>
      <c r="AE6">
        <v>493139.27811338921</v>
      </c>
      <c r="AF6">
        <v>3.1264791430318581E-6</v>
      </c>
      <c r="AG6">
        <v>11</v>
      </c>
      <c r="AH6">
        <v>446074.75753557042</v>
      </c>
    </row>
    <row r="7" spans="1:34" x14ac:dyDescent="0.25">
      <c r="A7">
        <v>5</v>
      </c>
      <c r="B7">
        <v>70</v>
      </c>
      <c r="C7" t="s">
        <v>34</v>
      </c>
      <c r="D7">
        <v>2.0367999999999999</v>
      </c>
      <c r="E7">
        <v>49.1</v>
      </c>
      <c r="F7">
        <v>45.16</v>
      </c>
      <c r="G7">
        <v>45.93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18570.939999999999</v>
      </c>
      <c r="P7">
        <v>405.61</v>
      </c>
      <c r="Q7">
        <v>4021.11</v>
      </c>
      <c r="R7">
        <v>281.52999999999997</v>
      </c>
      <c r="S7">
        <v>177.21</v>
      </c>
      <c r="T7">
        <v>44757.760000000002</v>
      </c>
      <c r="U7">
        <v>0.63</v>
      </c>
      <c r="V7">
        <v>0.79</v>
      </c>
      <c r="W7">
        <v>14.77</v>
      </c>
      <c r="X7">
        <v>2.72</v>
      </c>
      <c r="Y7">
        <v>2</v>
      </c>
      <c r="Z7">
        <v>10</v>
      </c>
      <c r="AA7">
        <v>358.86837279736562</v>
      </c>
      <c r="AB7">
        <v>491.0195398165871</v>
      </c>
      <c r="AC7">
        <v>444.1573240867437</v>
      </c>
      <c r="AD7">
        <v>358868.37279736559</v>
      </c>
      <c r="AE7">
        <v>491019.53981658712</v>
      </c>
      <c r="AF7">
        <v>3.1340187600409912E-6</v>
      </c>
      <c r="AG7">
        <v>11</v>
      </c>
      <c r="AH7">
        <v>444157.3240867437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0.88329999999999997</v>
      </c>
      <c r="E2">
        <v>113.21</v>
      </c>
      <c r="F2">
        <v>82.53</v>
      </c>
      <c r="G2">
        <v>6.23</v>
      </c>
      <c r="H2">
        <v>0.1</v>
      </c>
      <c r="I2">
        <v>795</v>
      </c>
      <c r="J2">
        <v>176.73</v>
      </c>
      <c r="K2">
        <v>52.44</v>
      </c>
      <c r="L2">
        <v>1</v>
      </c>
      <c r="M2">
        <v>793</v>
      </c>
      <c r="N2">
        <v>33.29</v>
      </c>
      <c r="O2">
        <v>22031.19</v>
      </c>
      <c r="P2">
        <v>1080</v>
      </c>
      <c r="Q2">
        <v>4028.11</v>
      </c>
      <c r="R2">
        <v>1554.83</v>
      </c>
      <c r="S2">
        <v>177.21</v>
      </c>
      <c r="T2">
        <v>677727.38</v>
      </c>
      <c r="U2">
        <v>0.11</v>
      </c>
      <c r="V2">
        <v>0.43</v>
      </c>
      <c r="W2">
        <v>15.9</v>
      </c>
      <c r="X2">
        <v>40.03</v>
      </c>
      <c r="Y2">
        <v>2</v>
      </c>
      <c r="Z2">
        <v>10</v>
      </c>
      <c r="AA2">
        <v>1700.9591658117729</v>
      </c>
      <c r="AB2">
        <v>2327.327371685933</v>
      </c>
      <c r="AC2">
        <v>2105.2105137567091</v>
      </c>
      <c r="AD2">
        <v>1700959.1658117729</v>
      </c>
      <c r="AE2">
        <v>2327327.3716859329</v>
      </c>
      <c r="AF2">
        <v>1.309702236239204E-6</v>
      </c>
      <c r="AG2">
        <v>24</v>
      </c>
      <c r="AH2">
        <v>2105210.5137567092</v>
      </c>
    </row>
    <row r="3" spans="1:34" x14ac:dyDescent="0.25">
      <c r="A3">
        <v>1</v>
      </c>
      <c r="B3">
        <v>90</v>
      </c>
      <c r="C3" t="s">
        <v>34</v>
      </c>
      <c r="D3">
        <v>1.5254000000000001</v>
      </c>
      <c r="E3">
        <v>65.56</v>
      </c>
      <c r="F3">
        <v>54.21</v>
      </c>
      <c r="G3">
        <v>12.96</v>
      </c>
      <c r="H3">
        <v>0.2</v>
      </c>
      <c r="I3">
        <v>251</v>
      </c>
      <c r="J3">
        <v>178.21</v>
      </c>
      <c r="K3">
        <v>52.44</v>
      </c>
      <c r="L3">
        <v>2</v>
      </c>
      <c r="M3">
        <v>249</v>
      </c>
      <c r="N3">
        <v>33.770000000000003</v>
      </c>
      <c r="O3">
        <v>22213.89</v>
      </c>
      <c r="P3">
        <v>690.6</v>
      </c>
      <c r="Q3">
        <v>4022.44</v>
      </c>
      <c r="R3">
        <v>590.9</v>
      </c>
      <c r="S3">
        <v>177.21</v>
      </c>
      <c r="T3">
        <v>198484.81</v>
      </c>
      <c r="U3">
        <v>0.3</v>
      </c>
      <c r="V3">
        <v>0.66</v>
      </c>
      <c r="W3">
        <v>15</v>
      </c>
      <c r="X3">
        <v>11.76</v>
      </c>
      <c r="Y3">
        <v>2</v>
      </c>
      <c r="Z3">
        <v>10</v>
      </c>
      <c r="AA3">
        <v>679.11048226401999</v>
      </c>
      <c r="AB3">
        <v>929.18892207362285</v>
      </c>
      <c r="AC3">
        <v>840.50843547575846</v>
      </c>
      <c r="AD3">
        <v>679110.48226402001</v>
      </c>
      <c r="AE3">
        <v>929188.92207362282</v>
      </c>
      <c r="AF3">
        <v>2.2617681321853081E-6</v>
      </c>
      <c r="AG3">
        <v>14</v>
      </c>
      <c r="AH3">
        <v>840508.43547575851</v>
      </c>
    </row>
    <row r="4" spans="1:34" x14ac:dyDescent="0.25">
      <c r="A4">
        <v>2</v>
      </c>
      <c r="B4">
        <v>90</v>
      </c>
      <c r="C4" t="s">
        <v>34</v>
      </c>
      <c r="D4">
        <v>1.758</v>
      </c>
      <c r="E4">
        <v>56.88</v>
      </c>
      <c r="F4">
        <v>49.23</v>
      </c>
      <c r="G4">
        <v>20.100000000000001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145</v>
      </c>
      <c r="N4">
        <v>34.26</v>
      </c>
      <c r="O4">
        <v>22397.24</v>
      </c>
      <c r="P4">
        <v>607.92999999999995</v>
      </c>
      <c r="Q4">
        <v>4021.7</v>
      </c>
      <c r="R4">
        <v>422.26</v>
      </c>
      <c r="S4">
        <v>177.21</v>
      </c>
      <c r="T4">
        <v>114683.04</v>
      </c>
      <c r="U4">
        <v>0.42</v>
      </c>
      <c r="V4">
        <v>0.72</v>
      </c>
      <c r="W4">
        <v>14.83</v>
      </c>
      <c r="X4">
        <v>6.79</v>
      </c>
      <c r="Y4">
        <v>2</v>
      </c>
      <c r="Z4">
        <v>10</v>
      </c>
      <c r="AA4">
        <v>534.25311640638552</v>
      </c>
      <c r="AB4">
        <v>730.9886834512555</v>
      </c>
      <c r="AC4">
        <v>661.22414945172773</v>
      </c>
      <c r="AD4">
        <v>534253.11640638555</v>
      </c>
      <c r="AE4">
        <v>730988.68345125555</v>
      </c>
      <c r="AF4">
        <v>2.6066529280069299E-6</v>
      </c>
      <c r="AG4">
        <v>12</v>
      </c>
      <c r="AH4">
        <v>661224.14945172775</v>
      </c>
    </row>
    <row r="5" spans="1:34" x14ac:dyDescent="0.25">
      <c r="A5">
        <v>3</v>
      </c>
      <c r="B5">
        <v>90</v>
      </c>
      <c r="C5" t="s">
        <v>34</v>
      </c>
      <c r="D5">
        <v>1.8808</v>
      </c>
      <c r="E5">
        <v>53.17</v>
      </c>
      <c r="F5">
        <v>47.12</v>
      </c>
      <c r="G5">
        <v>27.72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561.33000000000004</v>
      </c>
      <c r="Q5">
        <v>4021.45</v>
      </c>
      <c r="R5">
        <v>350.41</v>
      </c>
      <c r="S5">
        <v>177.21</v>
      </c>
      <c r="T5">
        <v>78983.259999999995</v>
      </c>
      <c r="U5">
        <v>0.51</v>
      </c>
      <c r="V5">
        <v>0.76</v>
      </c>
      <c r="W5">
        <v>14.76</v>
      </c>
      <c r="X5">
        <v>4.68</v>
      </c>
      <c r="Y5">
        <v>2</v>
      </c>
      <c r="Z5">
        <v>10</v>
      </c>
      <c r="AA5">
        <v>479.501445315029</v>
      </c>
      <c r="AB5">
        <v>656.07503159080863</v>
      </c>
      <c r="AC5">
        <v>593.46015138287123</v>
      </c>
      <c r="AD5">
        <v>479501.44531502901</v>
      </c>
      <c r="AE5">
        <v>656075.03159080865</v>
      </c>
      <c r="AF5">
        <v>2.7887331211578118E-6</v>
      </c>
      <c r="AG5">
        <v>12</v>
      </c>
      <c r="AH5">
        <v>593460.1513828712</v>
      </c>
    </row>
    <row r="6" spans="1:34" x14ac:dyDescent="0.25">
      <c r="A6">
        <v>4</v>
      </c>
      <c r="B6">
        <v>90</v>
      </c>
      <c r="C6" t="s">
        <v>34</v>
      </c>
      <c r="D6">
        <v>1.9565999999999999</v>
      </c>
      <c r="E6">
        <v>51.11</v>
      </c>
      <c r="F6">
        <v>45.95</v>
      </c>
      <c r="G6">
        <v>35.81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525.83000000000004</v>
      </c>
      <c r="Q6">
        <v>4021.31</v>
      </c>
      <c r="R6">
        <v>311.33999999999997</v>
      </c>
      <c r="S6">
        <v>177.21</v>
      </c>
      <c r="T6">
        <v>59577.29</v>
      </c>
      <c r="U6">
        <v>0.56999999999999995</v>
      </c>
      <c r="V6">
        <v>0.78</v>
      </c>
      <c r="W6">
        <v>14.71</v>
      </c>
      <c r="X6">
        <v>3.51</v>
      </c>
      <c r="Y6">
        <v>2</v>
      </c>
      <c r="Z6">
        <v>10</v>
      </c>
      <c r="AA6">
        <v>437.83423196426043</v>
      </c>
      <c r="AB6">
        <v>599.0641120565698</v>
      </c>
      <c r="AC6">
        <v>541.89027399365182</v>
      </c>
      <c r="AD6">
        <v>437834.2319642604</v>
      </c>
      <c r="AE6">
        <v>599064.11205656978</v>
      </c>
      <c r="AF6">
        <v>2.901124641034334E-6</v>
      </c>
      <c r="AG6">
        <v>11</v>
      </c>
      <c r="AH6">
        <v>541890.27399365185</v>
      </c>
    </row>
    <row r="7" spans="1:34" x14ac:dyDescent="0.25">
      <c r="A7">
        <v>5</v>
      </c>
      <c r="B7">
        <v>90</v>
      </c>
      <c r="C7" t="s">
        <v>34</v>
      </c>
      <c r="D7">
        <v>2.0110999999999999</v>
      </c>
      <c r="E7">
        <v>49.72</v>
      </c>
      <c r="F7">
        <v>45.17</v>
      </c>
      <c r="G7">
        <v>45.17</v>
      </c>
      <c r="H7">
        <v>0.57999999999999996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493.58</v>
      </c>
      <c r="Q7">
        <v>4021.31</v>
      </c>
      <c r="R7">
        <v>284.75</v>
      </c>
      <c r="S7">
        <v>177.21</v>
      </c>
      <c r="T7">
        <v>46363</v>
      </c>
      <c r="U7">
        <v>0.62</v>
      </c>
      <c r="V7">
        <v>0.79</v>
      </c>
      <c r="W7">
        <v>14.68</v>
      </c>
      <c r="X7">
        <v>2.73</v>
      </c>
      <c r="Y7">
        <v>2</v>
      </c>
      <c r="Z7">
        <v>10</v>
      </c>
      <c r="AA7">
        <v>412.83654780596657</v>
      </c>
      <c r="AB7">
        <v>564.86117777120023</v>
      </c>
      <c r="AC7">
        <v>510.95161975235823</v>
      </c>
      <c r="AD7">
        <v>412836.54780596658</v>
      </c>
      <c r="AE7">
        <v>564861.17777120019</v>
      </c>
      <c r="AF7">
        <v>2.9819338472780071E-6</v>
      </c>
      <c r="AG7">
        <v>11</v>
      </c>
      <c r="AH7">
        <v>510951.61975235818</v>
      </c>
    </row>
    <row r="8" spans="1:34" x14ac:dyDescent="0.25">
      <c r="A8">
        <v>6</v>
      </c>
      <c r="B8">
        <v>90</v>
      </c>
      <c r="C8" t="s">
        <v>34</v>
      </c>
      <c r="D8">
        <v>2.0489000000000002</v>
      </c>
      <c r="E8">
        <v>48.81</v>
      </c>
      <c r="F8">
        <v>44.64</v>
      </c>
      <c r="G8">
        <v>54.66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463.29</v>
      </c>
      <c r="Q8">
        <v>4021.16</v>
      </c>
      <c r="R8">
        <v>266.10000000000002</v>
      </c>
      <c r="S8">
        <v>177.21</v>
      </c>
      <c r="T8">
        <v>37092.959999999999</v>
      </c>
      <c r="U8">
        <v>0.67</v>
      </c>
      <c r="V8">
        <v>0.8</v>
      </c>
      <c r="W8">
        <v>14.69</v>
      </c>
      <c r="X8">
        <v>2.2000000000000002</v>
      </c>
      <c r="Y8">
        <v>2</v>
      </c>
      <c r="Z8">
        <v>10</v>
      </c>
      <c r="AA8">
        <v>392.9377008632261</v>
      </c>
      <c r="AB8">
        <v>537.63469750897286</v>
      </c>
      <c r="AC8">
        <v>486.32359655375291</v>
      </c>
      <c r="AD8">
        <v>392937.70086322608</v>
      </c>
      <c r="AE8">
        <v>537634.69750897284</v>
      </c>
      <c r="AF8">
        <v>3.0379813334433442E-6</v>
      </c>
      <c r="AG8">
        <v>11</v>
      </c>
      <c r="AH8">
        <v>486323.59655375278</v>
      </c>
    </row>
    <row r="9" spans="1:34" x14ac:dyDescent="0.25">
      <c r="A9">
        <v>7</v>
      </c>
      <c r="B9">
        <v>90</v>
      </c>
      <c r="C9" t="s">
        <v>34</v>
      </c>
      <c r="D9">
        <v>2.0573000000000001</v>
      </c>
      <c r="E9">
        <v>48.61</v>
      </c>
      <c r="F9">
        <v>44.55</v>
      </c>
      <c r="G9">
        <v>58.11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23324.240000000002</v>
      </c>
      <c r="P9">
        <v>456.93</v>
      </c>
      <c r="Q9">
        <v>4021.82</v>
      </c>
      <c r="R9">
        <v>261.83</v>
      </c>
      <c r="S9">
        <v>177.21</v>
      </c>
      <c r="T9">
        <v>34977.230000000003</v>
      </c>
      <c r="U9">
        <v>0.68</v>
      </c>
      <c r="V9">
        <v>0.8</v>
      </c>
      <c r="W9">
        <v>14.72</v>
      </c>
      <c r="X9">
        <v>2.11</v>
      </c>
      <c r="Y9">
        <v>2</v>
      </c>
      <c r="Z9">
        <v>10</v>
      </c>
      <c r="AA9">
        <v>388.83397433307329</v>
      </c>
      <c r="AB9">
        <v>532.01979782678086</v>
      </c>
      <c r="AC9">
        <v>481.24457501666802</v>
      </c>
      <c r="AD9">
        <v>388833.97433307342</v>
      </c>
      <c r="AE9">
        <v>532019.79782678082</v>
      </c>
      <c r="AF9">
        <v>3.0504363303689751E-6</v>
      </c>
      <c r="AG9">
        <v>11</v>
      </c>
      <c r="AH9">
        <v>481244.57501666801</v>
      </c>
    </row>
    <row r="10" spans="1:34" x14ac:dyDescent="0.25">
      <c r="A10">
        <v>8</v>
      </c>
      <c r="B10">
        <v>90</v>
      </c>
      <c r="C10" t="s">
        <v>34</v>
      </c>
      <c r="D10">
        <v>2.0571000000000002</v>
      </c>
      <c r="E10">
        <v>48.61</v>
      </c>
      <c r="F10">
        <v>44.56</v>
      </c>
      <c r="G10">
        <v>58.12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0</v>
      </c>
      <c r="N10">
        <v>37.299999999999997</v>
      </c>
      <c r="O10">
        <v>23511.69</v>
      </c>
      <c r="P10">
        <v>460.4</v>
      </c>
      <c r="Q10">
        <v>4021.41</v>
      </c>
      <c r="R10">
        <v>261.72000000000003</v>
      </c>
      <c r="S10">
        <v>177.21</v>
      </c>
      <c r="T10">
        <v>34918.660000000003</v>
      </c>
      <c r="U10">
        <v>0.68</v>
      </c>
      <c r="V10">
        <v>0.8</v>
      </c>
      <c r="W10">
        <v>14.73</v>
      </c>
      <c r="X10">
        <v>2.11</v>
      </c>
      <c r="Y10">
        <v>2</v>
      </c>
      <c r="Z10">
        <v>10</v>
      </c>
      <c r="AA10">
        <v>390.35345429865589</v>
      </c>
      <c r="AB10">
        <v>534.09881735041597</v>
      </c>
      <c r="AC10">
        <v>483.12517583488972</v>
      </c>
      <c r="AD10">
        <v>390353.45429865603</v>
      </c>
      <c r="AE10">
        <v>534098.81735041598</v>
      </c>
      <c r="AF10">
        <v>3.0501397828231262E-6</v>
      </c>
      <c r="AG10">
        <v>11</v>
      </c>
      <c r="AH10">
        <v>483125.17583488958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1.486</v>
      </c>
      <c r="E2">
        <v>67.3</v>
      </c>
      <c r="F2">
        <v>61.18</v>
      </c>
      <c r="G2">
        <v>9.1300000000000008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177.65</v>
      </c>
      <c r="Q2">
        <v>4028.04</v>
      </c>
      <c r="R2">
        <v>806.43</v>
      </c>
      <c r="S2">
        <v>177.21</v>
      </c>
      <c r="T2">
        <v>305496.03000000003</v>
      </c>
      <c r="U2">
        <v>0.22</v>
      </c>
      <c r="V2">
        <v>0.57999999999999996</v>
      </c>
      <c r="W2">
        <v>15.8</v>
      </c>
      <c r="X2">
        <v>18.71</v>
      </c>
      <c r="Y2">
        <v>2</v>
      </c>
      <c r="Z2">
        <v>10</v>
      </c>
      <c r="AA2">
        <v>291.3299178020265</v>
      </c>
      <c r="AB2">
        <v>398.61044610561839</v>
      </c>
      <c r="AC2">
        <v>360.56762458257219</v>
      </c>
      <c r="AD2">
        <v>291329.9178020265</v>
      </c>
      <c r="AE2">
        <v>398610.44610561838</v>
      </c>
      <c r="AF2">
        <v>2.8311734454540709E-6</v>
      </c>
      <c r="AG2">
        <v>15</v>
      </c>
      <c r="AH2">
        <v>360567.6245825722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1.4144000000000001</v>
      </c>
      <c r="E2">
        <v>70.7</v>
      </c>
      <c r="F2">
        <v>60.84</v>
      </c>
      <c r="G2">
        <v>9.5299999999999994</v>
      </c>
      <c r="H2">
        <v>0.18</v>
      </c>
      <c r="I2">
        <v>383</v>
      </c>
      <c r="J2">
        <v>98.71</v>
      </c>
      <c r="K2">
        <v>39.72</v>
      </c>
      <c r="L2">
        <v>1</v>
      </c>
      <c r="M2">
        <v>381</v>
      </c>
      <c r="N2">
        <v>12.99</v>
      </c>
      <c r="O2">
        <v>12407.75</v>
      </c>
      <c r="P2">
        <v>525.73</v>
      </c>
      <c r="Q2">
        <v>4023.63</v>
      </c>
      <c r="R2">
        <v>815.24</v>
      </c>
      <c r="S2">
        <v>177.21</v>
      </c>
      <c r="T2">
        <v>309996.03000000003</v>
      </c>
      <c r="U2">
        <v>0.22</v>
      </c>
      <c r="V2">
        <v>0.59</v>
      </c>
      <c r="W2">
        <v>15.24</v>
      </c>
      <c r="X2">
        <v>18.38</v>
      </c>
      <c r="Y2">
        <v>2</v>
      </c>
      <c r="Z2">
        <v>10</v>
      </c>
      <c r="AA2">
        <v>594.55268212618603</v>
      </c>
      <c r="AB2">
        <v>813.49320949817638</v>
      </c>
      <c r="AC2">
        <v>735.85455932856019</v>
      </c>
      <c r="AD2">
        <v>594552.68212618597</v>
      </c>
      <c r="AE2">
        <v>813493.20949817635</v>
      </c>
      <c r="AF2">
        <v>2.3097115884816981E-6</v>
      </c>
      <c r="AG2">
        <v>15</v>
      </c>
      <c r="AH2">
        <v>735854.55932856014</v>
      </c>
    </row>
    <row r="3" spans="1:34" x14ac:dyDescent="0.25">
      <c r="A3">
        <v>1</v>
      </c>
      <c r="B3">
        <v>45</v>
      </c>
      <c r="C3" t="s">
        <v>34</v>
      </c>
      <c r="D3">
        <v>1.8623000000000001</v>
      </c>
      <c r="E3">
        <v>53.7</v>
      </c>
      <c r="F3">
        <v>48.85</v>
      </c>
      <c r="G3">
        <v>21.09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382.15</v>
      </c>
      <c r="Q3">
        <v>4021.93</v>
      </c>
      <c r="R3">
        <v>409.91</v>
      </c>
      <c r="S3">
        <v>177.21</v>
      </c>
      <c r="T3">
        <v>108550.77</v>
      </c>
      <c r="U3">
        <v>0.43</v>
      </c>
      <c r="V3">
        <v>0.73</v>
      </c>
      <c r="W3">
        <v>14.8</v>
      </c>
      <c r="X3">
        <v>6.4</v>
      </c>
      <c r="Y3">
        <v>2</v>
      </c>
      <c r="Z3">
        <v>10</v>
      </c>
      <c r="AA3">
        <v>367.34995651106061</v>
      </c>
      <c r="AB3">
        <v>502.62441683472952</v>
      </c>
      <c r="AC3">
        <v>454.65464792982169</v>
      </c>
      <c r="AD3">
        <v>367349.95651106047</v>
      </c>
      <c r="AE3">
        <v>502624.41683472937</v>
      </c>
      <c r="AF3">
        <v>3.041131144817213E-6</v>
      </c>
      <c r="AG3">
        <v>12</v>
      </c>
      <c r="AH3">
        <v>454654.64792982169</v>
      </c>
    </row>
    <row r="4" spans="1:34" x14ac:dyDescent="0.25">
      <c r="A4">
        <v>2</v>
      </c>
      <c r="B4">
        <v>45</v>
      </c>
      <c r="C4" t="s">
        <v>34</v>
      </c>
      <c r="D4">
        <v>1.9783999999999999</v>
      </c>
      <c r="E4">
        <v>50.55</v>
      </c>
      <c r="F4">
        <v>46.69</v>
      </c>
      <c r="G4">
        <v>30.78</v>
      </c>
      <c r="H4">
        <v>0.52</v>
      </c>
      <c r="I4">
        <v>91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335.21</v>
      </c>
      <c r="Q4">
        <v>4021.86</v>
      </c>
      <c r="R4">
        <v>332.12</v>
      </c>
      <c r="S4">
        <v>177.21</v>
      </c>
      <c r="T4">
        <v>69894.31</v>
      </c>
      <c r="U4">
        <v>0.53</v>
      </c>
      <c r="V4">
        <v>0.76</v>
      </c>
      <c r="W4">
        <v>14.85</v>
      </c>
      <c r="X4">
        <v>4.24</v>
      </c>
      <c r="Y4">
        <v>2</v>
      </c>
      <c r="Z4">
        <v>10</v>
      </c>
      <c r="AA4">
        <v>319.06226074460989</v>
      </c>
      <c r="AB4">
        <v>436.55506118428377</v>
      </c>
      <c r="AC4">
        <v>394.89085885373152</v>
      </c>
      <c r="AD4">
        <v>319062.26074460993</v>
      </c>
      <c r="AE4">
        <v>436555.06118428381</v>
      </c>
      <c r="AF4">
        <v>3.2307221483683481E-6</v>
      </c>
      <c r="AG4">
        <v>11</v>
      </c>
      <c r="AH4">
        <v>394890.85885373148</v>
      </c>
    </row>
    <row r="5" spans="1:34" x14ac:dyDescent="0.25">
      <c r="A5">
        <v>3</v>
      </c>
      <c r="B5">
        <v>45</v>
      </c>
      <c r="C5" t="s">
        <v>34</v>
      </c>
      <c r="D5">
        <v>1.9784999999999999</v>
      </c>
      <c r="E5">
        <v>50.54</v>
      </c>
      <c r="F5">
        <v>46.69</v>
      </c>
      <c r="G5">
        <v>30.78</v>
      </c>
      <c r="H5">
        <v>0.69</v>
      </c>
      <c r="I5">
        <v>91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339.05</v>
      </c>
      <c r="Q5">
        <v>4022.71</v>
      </c>
      <c r="R5">
        <v>331.68</v>
      </c>
      <c r="S5">
        <v>177.21</v>
      </c>
      <c r="T5">
        <v>69675.3</v>
      </c>
      <c r="U5">
        <v>0.53</v>
      </c>
      <c r="V5">
        <v>0.76</v>
      </c>
      <c r="W5">
        <v>14.86</v>
      </c>
      <c r="X5">
        <v>4.24</v>
      </c>
      <c r="Y5">
        <v>2</v>
      </c>
      <c r="Z5">
        <v>10</v>
      </c>
      <c r="AA5">
        <v>320.74060788256583</v>
      </c>
      <c r="AB5">
        <v>438.85144978188498</v>
      </c>
      <c r="AC5">
        <v>396.96808334657942</v>
      </c>
      <c r="AD5">
        <v>320740.60788256582</v>
      </c>
      <c r="AE5">
        <v>438851.44978188502</v>
      </c>
      <c r="AF5">
        <v>3.230885448113009E-6</v>
      </c>
      <c r="AG5">
        <v>11</v>
      </c>
      <c r="AH5">
        <v>396968.08334657928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2024-09-25T23:07:42Z</dcterms:created>
  <dcterms:modified xsi:type="dcterms:W3CDTF">2024-09-27T19:25:48Z</dcterms:modified>
</cp:coreProperties>
</file>