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EstaPastaDeTrabalho"/>
  <mc:AlternateContent xmlns:mc="http://schemas.openxmlformats.org/markup-compatibility/2006">
    <mc:Choice Requires="x15">
      <x15ac:absPath xmlns:x15ac="http://schemas.microsoft.com/office/spreadsheetml/2010/11/ac" url="https://xmobotsaeroespacial-my.sharepoint.com/personal/enrico_abreu_xmobots_com_br/Documents/Área de Trabalho/Repositorios/simulador/resultados/Venda de Drone/Com SPAD 2 Drones/vel20/field_64ha_100ha_18%_6m_0_TSP/"/>
    </mc:Choice>
  </mc:AlternateContent>
  <xr:revisionPtr revIDLastSave="1" documentId="11_3A6A4B88A26DD4976E2B31DC9FEA912AA9E3CBEF" xr6:coauthVersionLast="47" xr6:coauthVersionMax="47" xr10:uidLastSave="{300AC581-5584-4067-A85E-DEC474666379}"/>
  <bookViews>
    <workbookView xWindow="-120" yWindow="-120" windowWidth="29040" windowHeight="15840" xr2:uid="{00000000-000D-0000-FFFF-FFFF00000000}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0" i="21" l="1"/>
  <c r="B60" i="21"/>
  <c r="A60" i="21"/>
  <c r="C59" i="21"/>
  <c r="B59" i="21"/>
  <c r="A59" i="21"/>
  <c r="C58" i="21"/>
  <c r="B58" i="21"/>
  <c r="A58" i="21"/>
  <c r="C57" i="21"/>
  <c r="B57" i="21"/>
  <c r="A57" i="21"/>
  <c r="C56" i="21"/>
  <c r="B56" i="21"/>
  <c r="A56" i="21"/>
  <c r="C55" i="21"/>
  <c r="B55" i="21"/>
  <c r="A55" i="21"/>
  <c r="C54" i="21"/>
  <c r="B54" i="21"/>
  <c r="A54" i="21"/>
  <c r="C53" i="21"/>
  <c r="B53" i="21"/>
  <c r="A53" i="21"/>
  <c r="C52" i="21"/>
  <c r="B52" i="21"/>
  <c r="A52" i="21"/>
  <c r="C51" i="21"/>
  <c r="B51" i="21"/>
  <c r="A51" i="21"/>
  <c r="C50" i="21"/>
  <c r="B50" i="21"/>
  <c r="A50" i="21"/>
  <c r="C49" i="21"/>
  <c r="B49" i="21"/>
  <c r="A49" i="21"/>
  <c r="C48" i="21"/>
  <c r="B48" i="21"/>
  <c r="A48" i="21"/>
  <c r="C47" i="21"/>
  <c r="B47" i="21"/>
  <c r="A47" i="21"/>
  <c r="C46" i="21"/>
  <c r="B46" i="21"/>
  <c r="A46" i="21"/>
  <c r="C45" i="21"/>
  <c r="B45" i="21"/>
  <c r="A45" i="21"/>
  <c r="C44" i="21"/>
  <c r="B44" i="21"/>
  <c r="A44" i="21"/>
  <c r="C43" i="21"/>
  <c r="B43" i="21"/>
  <c r="A43" i="21"/>
  <c r="C42" i="21"/>
  <c r="B42" i="21"/>
  <c r="A42" i="21"/>
  <c r="C41" i="21"/>
  <c r="B41" i="21"/>
  <c r="A41" i="21"/>
  <c r="C40" i="21"/>
  <c r="B40" i="21"/>
  <c r="A40" i="21"/>
  <c r="C39" i="21"/>
  <c r="B39" i="21"/>
  <c r="A39" i="21"/>
  <c r="C38" i="21"/>
  <c r="B38" i="21"/>
  <c r="A38" i="21"/>
  <c r="C37" i="21"/>
  <c r="B37" i="21"/>
  <c r="A37" i="21"/>
  <c r="C36" i="21"/>
  <c r="B36" i="21"/>
  <c r="A36" i="21"/>
  <c r="C35" i="21"/>
  <c r="B35" i="21"/>
  <c r="A35" i="21"/>
  <c r="C34" i="21"/>
  <c r="B34" i="21"/>
  <c r="A34" i="21"/>
  <c r="C33" i="21"/>
  <c r="B33" i="21"/>
  <c r="A33" i="21"/>
  <c r="C32" i="21"/>
  <c r="B32" i="21"/>
  <c r="A32" i="21"/>
  <c r="C31" i="21"/>
  <c r="B31" i="21"/>
  <c r="A31" i="21"/>
  <c r="C30" i="21"/>
  <c r="B30" i="21"/>
  <c r="A30" i="21"/>
  <c r="C29" i="21"/>
  <c r="B29" i="21"/>
  <c r="A29" i="21"/>
  <c r="C28" i="21"/>
  <c r="B28" i="21"/>
  <c r="A28" i="21"/>
  <c r="C27" i="21"/>
  <c r="B27" i="21"/>
  <c r="A27" i="21"/>
  <c r="C26" i="21"/>
  <c r="B26" i="21"/>
  <c r="A26" i="21"/>
  <c r="C25" i="21"/>
  <c r="B25" i="21"/>
  <c r="A25" i="21"/>
  <c r="C24" i="21"/>
  <c r="B24" i="21"/>
  <c r="A24" i="21"/>
  <c r="C23" i="21"/>
  <c r="B23" i="21"/>
  <c r="A23" i="21"/>
  <c r="C22" i="21"/>
  <c r="B22" i="21"/>
  <c r="A22" i="21"/>
  <c r="C21" i="21"/>
  <c r="B21" i="21"/>
  <c r="A21" i="21"/>
  <c r="C20" i="21"/>
  <c r="B20" i="21"/>
  <c r="A20" i="21"/>
  <c r="C19" i="21"/>
  <c r="B19" i="21"/>
  <c r="A19" i="21"/>
  <c r="C18" i="21"/>
  <c r="B18" i="21"/>
  <c r="A18" i="21"/>
  <c r="C17" i="21"/>
  <c r="B17" i="21"/>
  <c r="A17" i="21"/>
  <c r="C16" i="21"/>
  <c r="B16" i="21"/>
  <c r="A16" i="21"/>
  <c r="C15" i="21"/>
  <c r="B15" i="21"/>
  <c r="A15" i="21"/>
  <c r="C14" i="21"/>
  <c r="B14" i="21"/>
  <c r="A14" i="21"/>
  <c r="C13" i="21"/>
  <c r="B13" i="21"/>
  <c r="A13" i="21"/>
  <c r="C12" i="21"/>
  <c r="B12" i="21"/>
  <c r="A12" i="21"/>
  <c r="C11" i="21"/>
  <c r="B11" i="21"/>
  <c r="A11" i="21"/>
  <c r="C10" i="21"/>
  <c r="B10" i="21"/>
  <c r="A10" i="21"/>
  <c r="C9" i="21"/>
  <c r="B9" i="21"/>
  <c r="A9" i="21"/>
  <c r="C8" i="21"/>
  <c r="B8" i="21"/>
  <c r="A8" i="21"/>
  <c r="C7" i="21"/>
  <c r="B7" i="21"/>
  <c r="A7" i="21"/>
</calcChain>
</file>

<file path=xl/sharedStrings.xml><?xml version="1.0" encoding="utf-8"?>
<sst xmlns="http://schemas.openxmlformats.org/spreadsheetml/2006/main" count="812" uniqueCount="42">
  <si>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</si>
  <si>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</si>
  <si>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</si>
  <si>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</si>
  <si>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</si>
  <si>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</si>
  <si>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</si>
  <si>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</si>
  <si>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</si>
  <si>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</si>
  <si>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</si>
  <si>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</si>
  <si>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</si>
  <si>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</si>
  <si>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</si>
  <si>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</si>
  <si>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</si>
  <si>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</si>
  <si>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</si>
  <si>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</si>
  <si>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</si>
  <si>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</si>
  <si>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</si>
  <si>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</si>
  <si>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</si>
  <si>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</si>
  <si>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>Preço Total por ha Simples [R$/ha]</t>
  </si>
  <si>
    <t>Preço Total por ha Presumido [R$/ha]</t>
  </si>
  <si>
    <t>Preço Total por ha Real [R$/ha]</t>
  </si>
  <si>
    <t>Preço Total Simples [R$]</t>
  </si>
  <si>
    <t>Preço Total Presumido [R$]</t>
  </si>
  <si>
    <t>Prod CAPEX [ha/h/R$]</t>
  </si>
  <si>
    <t>Dias Trabalhados</t>
  </si>
  <si>
    <t>Preço Total Real [R$]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</si>
  <si>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</si>
  <si>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</si>
  <si>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</si>
  <si>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</si>
  <si>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</si>
  <si>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</si>
  <si>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</si>
  <si>
    <t>ield_64ha_100ha_18%_6m_0_TSP\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</si>
</sst>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Dados Selecionados</c:v>
          </c:tx>
          <c:spPr>
            <a:ln w="28575">
              <a:noFill/>
              <a:prstDash val="solid"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dPt>
            <c:idx val="0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69F1-43F3-8F7F-98C5AC36F682}"/>
              </c:ext>
            </c:extLst>
          </c:dPt>
          <c:dPt>
            <c:idx val="1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69F1-43F3-8F7F-98C5AC36F682}"/>
              </c:ext>
            </c:extLst>
          </c:dPt>
          <c:dPt>
            <c:idx val="2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69F1-43F3-8F7F-98C5AC36F682}"/>
              </c:ext>
            </c:extLst>
          </c:dPt>
          <c:dPt>
            <c:idx val="3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69F1-43F3-8F7F-98C5AC36F682}"/>
              </c:ext>
            </c:extLst>
          </c:dPt>
          <c:dPt>
            <c:idx val="4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69F1-43F3-8F7F-98C5AC36F682}"/>
              </c:ext>
            </c:extLst>
          </c:dPt>
          <c:dPt>
            <c:idx val="5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B-69F1-43F3-8F7F-98C5AC36F682}"/>
              </c:ext>
            </c:extLst>
          </c:dPt>
          <c:dPt>
            <c:idx val="6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D-69F1-43F3-8F7F-98C5AC36F682}"/>
              </c:ext>
            </c:extLst>
          </c:dPt>
          <c:dPt>
            <c:idx val="7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F-69F1-43F3-8F7F-98C5AC36F682}"/>
              </c:ext>
            </c:extLst>
          </c:dPt>
          <c:dPt>
            <c:idx val="8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1-69F1-43F3-8F7F-98C5AC36F682}"/>
              </c:ext>
            </c:extLst>
          </c:dPt>
          <c:dPt>
            <c:idx val="9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3-69F1-43F3-8F7F-98C5AC36F682}"/>
              </c:ext>
            </c:extLst>
          </c:dPt>
          <c:dPt>
            <c:idx val="10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5-69F1-43F3-8F7F-98C5AC36F682}"/>
              </c:ext>
            </c:extLst>
          </c:dPt>
          <c:dPt>
            <c:idx val="11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7-69F1-43F3-8F7F-98C5AC36F682}"/>
              </c:ext>
            </c:extLst>
          </c:dPt>
          <c:dPt>
            <c:idx val="12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9-69F1-43F3-8F7F-98C5AC36F682}"/>
              </c:ext>
            </c:extLst>
          </c:dPt>
          <c:dPt>
            <c:idx val="13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B-69F1-43F3-8F7F-98C5AC36F682}"/>
              </c:ext>
            </c:extLst>
          </c:dPt>
          <c:dPt>
            <c:idx val="14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D-69F1-43F3-8F7F-98C5AC36F682}"/>
              </c:ext>
            </c:extLst>
          </c:dPt>
          <c:dPt>
            <c:idx val="15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F-69F1-43F3-8F7F-98C5AC36F682}"/>
              </c:ext>
            </c:extLst>
          </c:dPt>
          <c:dPt>
            <c:idx val="16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1-69F1-43F3-8F7F-98C5AC36F682}"/>
              </c:ext>
            </c:extLst>
          </c:dPt>
          <c:dPt>
            <c:idx val="17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3-69F1-43F3-8F7F-98C5AC36F682}"/>
              </c:ext>
            </c:extLst>
          </c:dPt>
          <c:dPt>
            <c:idx val="18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5-69F1-43F3-8F7F-98C5AC36F682}"/>
              </c:ext>
            </c:extLst>
          </c:dPt>
          <c:dPt>
            <c:idx val="19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7-69F1-43F3-8F7F-98C5AC36F682}"/>
              </c:ext>
            </c:extLst>
          </c:dPt>
          <c:dPt>
            <c:idx val="20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9-69F1-43F3-8F7F-98C5AC36F682}"/>
              </c:ext>
            </c:extLst>
          </c:dPt>
          <c:dPt>
            <c:idx val="21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B-69F1-43F3-8F7F-98C5AC36F682}"/>
              </c:ext>
            </c:extLst>
          </c:dPt>
          <c:dPt>
            <c:idx val="22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D-69F1-43F3-8F7F-98C5AC36F682}"/>
              </c:ext>
            </c:extLst>
          </c:dPt>
          <c:dPt>
            <c:idx val="23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F-69F1-43F3-8F7F-98C5AC36F682}"/>
              </c:ext>
            </c:extLst>
          </c:dPt>
          <c:dPt>
            <c:idx val="24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1-69F1-43F3-8F7F-98C5AC36F682}"/>
              </c:ext>
            </c:extLst>
          </c:dPt>
          <c:dPt>
            <c:idx val="25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3-69F1-43F3-8F7F-98C5AC36F682}"/>
              </c:ext>
            </c:extLst>
          </c:dPt>
          <c:dPt>
            <c:idx val="26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5-69F1-43F3-8F7F-98C5AC36F682}"/>
              </c:ext>
            </c:extLst>
          </c:dPt>
          <c:dPt>
            <c:idx val="27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7-69F1-43F3-8F7F-98C5AC36F682}"/>
              </c:ext>
            </c:extLst>
          </c:dPt>
          <c:dPt>
            <c:idx val="28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9-69F1-43F3-8F7F-98C5AC36F682}"/>
              </c:ext>
            </c:extLst>
          </c:dPt>
          <c:dPt>
            <c:idx val="29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B-69F1-43F3-8F7F-98C5AC36F682}"/>
              </c:ext>
            </c:extLst>
          </c:dPt>
          <c:dPt>
            <c:idx val="30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D-69F1-43F3-8F7F-98C5AC36F682}"/>
              </c:ext>
            </c:extLst>
          </c:dPt>
          <c:dPt>
            <c:idx val="31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F-69F1-43F3-8F7F-98C5AC36F682}"/>
              </c:ext>
            </c:extLst>
          </c:dPt>
          <c:dPt>
            <c:idx val="32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1-69F1-43F3-8F7F-98C5AC36F682}"/>
              </c:ext>
            </c:extLst>
          </c:dPt>
          <c:dPt>
            <c:idx val="33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3-69F1-43F3-8F7F-98C5AC36F682}"/>
              </c:ext>
            </c:extLst>
          </c:dPt>
          <c:dPt>
            <c:idx val="34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5-69F1-43F3-8F7F-98C5AC36F682}"/>
              </c:ext>
            </c:extLst>
          </c:dPt>
          <c:dPt>
            <c:idx val="35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7-69F1-43F3-8F7F-98C5AC36F682}"/>
              </c:ext>
            </c:extLst>
          </c:dPt>
          <c:dPt>
            <c:idx val="36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9-69F1-43F3-8F7F-98C5AC36F682}"/>
              </c:ext>
            </c:extLst>
          </c:dPt>
          <c:dPt>
            <c:idx val="37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B-69F1-43F3-8F7F-98C5AC36F682}"/>
              </c:ext>
            </c:extLst>
          </c:dPt>
          <c:dPt>
            <c:idx val="38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D-69F1-43F3-8F7F-98C5AC36F682}"/>
              </c:ext>
            </c:extLst>
          </c:dPt>
          <c:dPt>
            <c:idx val="39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F-69F1-43F3-8F7F-98C5AC36F682}"/>
              </c:ext>
            </c:extLst>
          </c:dPt>
          <c:dPt>
            <c:idx val="40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1-69F1-43F3-8F7F-98C5AC36F682}"/>
              </c:ext>
            </c:extLst>
          </c:dPt>
          <c:dPt>
            <c:idx val="41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3-69F1-43F3-8F7F-98C5AC36F682}"/>
              </c:ext>
            </c:extLst>
          </c:dPt>
          <c:dPt>
            <c:idx val="42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5-69F1-43F3-8F7F-98C5AC36F682}"/>
              </c:ext>
            </c:extLst>
          </c:dPt>
          <c:dPt>
            <c:idx val="43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7-69F1-43F3-8F7F-98C5AC36F682}"/>
              </c:ext>
            </c:extLst>
          </c:dPt>
          <c:dPt>
            <c:idx val="44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9-69F1-43F3-8F7F-98C5AC36F682}"/>
              </c:ext>
            </c:extLst>
          </c:dPt>
          <c:dPt>
            <c:idx val="45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B-69F1-43F3-8F7F-98C5AC36F682}"/>
              </c:ext>
            </c:extLst>
          </c:dPt>
          <c:dPt>
            <c:idx val="46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D-69F1-43F3-8F7F-98C5AC36F682}"/>
              </c:ext>
            </c:extLst>
          </c:dPt>
          <c:dPt>
            <c:idx val="47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F-69F1-43F3-8F7F-98C5AC36F682}"/>
              </c:ext>
            </c:extLst>
          </c:dPt>
          <c:dPt>
            <c:idx val="48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1-69F1-43F3-8F7F-98C5AC36F682}"/>
              </c:ext>
            </c:extLst>
          </c:dPt>
          <c:dPt>
            <c:idx val="49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3-69F1-43F3-8F7F-98C5AC36F682}"/>
              </c:ext>
            </c:extLst>
          </c:dPt>
          <c:dPt>
            <c:idx val="50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5-69F1-43F3-8F7F-98C5AC36F682}"/>
              </c:ext>
            </c:extLst>
          </c:dPt>
          <c:dPt>
            <c:idx val="51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7-69F1-43F3-8F7F-98C5AC36F682}"/>
              </c:ext>
            </c:extLst>
          </c:dPt>
          <c:dPt>
            <c:idx val="52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9-69F1-43F3-8F7F-98C5AC36F682}"/>
              </c:ext>
            </c:extLst>
          </c:dPt>
          <c:dPt>
            <c:idx val="53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B-69F1-43F3-8F7F-98C5AC36F682}"/>
              </c:ext>
            </c:extLst>
          </c:dPt>
          <c:xVal>
            <c:numRef>
              <c:f>gráficos!$A$7:$A$60</c:f>
              <c:numCache>
                <c:formatCode>General</c:formatCode>
                <c:ptCount val="5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</c:numCache>
            </c:numRef>
          </c:xVal>
          <c:yVal>
            <c:numRef>
              <c:f>gráficos!$B$7:$B$60</c:f>
              <c:numCache>
                <c:formatCode>General</c:formatCode>
                <c:ptCount val="5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6C-69F1-43F3-8F7F-98C5AC36F6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10001"/>
        <c:axId val="50010002"/>
      </c:scatterChart>
      <c:valAx>
        <c:axId val="50010001"/>
        <c:scaling>
          <c:orientation val="minMax"/>
        </c:scaling>
        <c:delete val="0"/>
        <c:axPos val="b"/>
        <c:title>
          <c:tx>
            <c:strRef>
              <c:f>gráficos!$B$1</c:f>
              <c:strCache>
                <c:ptCount val="1"/>
              </c:strCache>
            </c:strRef>
          </c:tx>
          <c:overlay val="0"/>
          <c:txPr>
            <a:bodyPr/>
            <a:lstStyle/>
            <a:p>
              <a:pPr>
                <a:defRPr/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delete val="0"/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overlay val="0"/>
          <c:txPr>
            <a:bodyPr rot="-5400000" vert="horz"/>
            <a:lstStyle/>
            <a:p>
              <a:pPr>
                <a:defRPr/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crossAx val="5001000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AH6"/>
  <sheetViews>
    <sheetView tabSelected="1"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41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100</v>
      </c>
      <c r="C2" t="s">
        <v>34</v>
      </c>
      <c r="D2">
        <v>1.0665</v>
      </c>
      <c r="E2">
        <v>93.76</v>
      </c>
      <c r="F2">
        <v>65.66</v>
      </c>
      <c r="G2">
        <v>5.99</v>
      </c>
      <c r="H2">
        <v>0.09</v>
      </c>
      <c r="I2">
        <v>658</v>
      </c>
      <c r="J2">
        <v>194.77</v>
      </c>
      <c r="K2">
        <v>54.38</v>
      </c>
      <c r="L2">
        <v>1</v>
      </c>
      <c r="M2">
        <v>656</v>
      </c>
      <c r="N2">
        <v>39.4</v>
      </c>
      <c r="O2">
        <v>24256.19</v>
      </c>
      <c r="P2">
        <v>901.7</v>
      </c>
      <c r="Q2">
        <v>7436.66</v>
      </c>
      <c r="R2">
        <v>1044.58</v>
      </c>
      <c r="S2">
        <v>159.58000000000001</v>
      </c>
      <c r="T2">
        <v>436593.38</v>
      </c>
      <c r="U2">
        <v>0.15</v>
      </c>
      <c r="V2">
        <v>0.54</v>
      </c>
      <c r="W2">
        <v>15.91</v>
      </c>
      <c r="X2">
        <v>26.25</v>
      </c>
      <c r="Y2">
        <v>2</v>
      </c>
      <c r="Z2">
        <v>10</v>
      </c>
      <c r="AA2">
        <v>1881.94334460595</v>
      </c>
      <c r="AB2">
        <v>2574.957909570579</v>
      </c>
      <c r="AC2">
        <v>2329.2075406572872</v>
      </c>
      <c r="AD2">
        <v>1881943.3446059499</v>
      </c>
      <c r="AE2">
        <v>2574957.909570579</v>
      </c>
      <c r="AF2">
        <v>9.9574874838081571E-7</v>
      </c>
      <c r="AG2">
        <v>31</v>
      </c>
      <c r="AH2">
        <v>2329207.540657287</v>
      </c>
    </row>
    <row r="3" spans="1:34" x14ac:dyDescent="0.25">
      <c r="A3">
        <v>1</v>
      </c>
      <c r="B3">
        <v>100</v>
      </c>
      <c r="C3" t="s">
        <v>34</v>
      </c>
      <c r="D3">
        <v>1.6867000000000001</v>
      </c>
      <c r="E3">
        <v>59.29</v>
      </c>
      <c r="F3">
        <v>47.98</v>
      </c>
      <c r="G3">
        <v>12.74</v>
      </c>
      <c r="H3">
        <v>0.18</v>
      </c>
      <c r="I3">
        <v>226</v>
      </c>
      <c r="J3">
        <v>196.32</v>
      </c>
      <c r="K3">
        <v>54.38</v>
      </c>
      <c r="L3">
        <v>2</v>
      </c>
      <c r="M3">
        <v>224</v>
      </c>
      <c r="N3">
        <v>39.950000000000003</v>
      </c>
      <c r="O3">
        <v>24447.22</v>
      </c>
      <c r="P3">
        <v>623.74</v>
      </c>
      <c r="Q3">
        <v>7428.85</v>
      </c>
      <c r="R3">
        <v>452.73</v>
      </c>
      <c r="S3">
        <v>159.58000000000001</v>
      </c>
      <c r="T3">
        <v>142829.57</v>
      </c>
      <c r="U3">
        <v>0.35</v>
      </c>
      <c r="V3">
        <v>0.73</v>
      </c>
      <c r="W3">
        <v>15.18</v>
      </c>
      <c r="X3">
        <v>8.61</v>
      </c>
      <c r="Y3">
        <v>2</v>
      </c>
      <c r="Z3">
        <v>10</v>
      </c>
      <c r="AA3">
        <v>891.45516265109859</v>
      </c>
      <c r="AB3">
        <v>1219.7282817653629</v>
      </c>
      <c r="AC3">
        <v>1103.319126453071</v>
      </c>
      <c r="AD3">
        <v>891455.16265109857</v>
      </c>
      <c r="AE3">
        <v>1219728.2817653629</v>
      </c>
      <c r="AF3">
        <v>1.5748048887894251E-6</v>
      </c>
      <c r="AG3">
        <v>20</v>
      </c>
      <c r="AH3">
        <v>1103319.1264530709</v>
      </c>
    </row>
    <row r="4" spans="1:34" x14ac:dyDescent="0.25">
      <c r="A4">
        <v>2</v>
      </c>
      <c r="B4">
        <v>100</v>
      </c>
      <c r="C4" t="s">
        <v>34</v>
      </c>
      <c r="D4">
        <v>1.9298</v>
      </c>
      <c r="E4">
        <v>51.82</v>
      </c>
      <c r="F4">
        <v>44.25</v>
      </c>
      <c r="G4">
        <v>20.420000000000002</v>
      </c>
      <c r="H4">
        <v>0.27</v>
      </c>
      <c r="I4">
        <v>130</v>
      </c>
      <c r="J4">
        <v>197.88</v>
      </c>
      <c r="K4">
        <v>54.38</v>
      </c>
      <c r="L4">
        <v>3</v>
      </c>
      <c r="M4">
        <v>128</v>
      </c>
      <c r="N4">
        <v>40.5</v>
      </c>
      <c r="O4">
        <v>24639</v>
      </c>
      <c r="P4">
        <v>536.33000000000004</v>
      </c>
      <c r="Q4">
        <v>7427.86</v>
      </c>
      <c r="R4">
        <v>328.44</v>
      </c>
      <c r="S4">
        <v>159.58000000000001</v>
      </c>
      <c r="T4">
        <v>81164.649999999994</v>
      </c>
      <c r="U4">
        <v>0.49</v>
      </c>
      <c r="V4">
        <v>0.8</v>
      </c>
      <c r="W4">
        <v>15.01</v>
      </c>
      <c r="X4">
        <v>4.88</v>
      </c>
      <c r="Y4">
        <v>2</v>
      </c>
      <c r="Z4">
        <v>10</v>
      </c>
      <c r="AA4">
        <v>699.08844692005687</v>
      </c>
      <c r="AB4">
        <v>956.52365468160906</v>
      </c>
      <c r="AC4">
        <v>865.23437956817668</v>
      </c>
      <c r="AD4">
        <v>699088.44692005683</v>
      </c>
      <c r="AE4">
        <v>956523.65468160901</v>
      </c>
      <c r="AF4">
        <v>1.8017777164794169E-6</v>
      </c>
      <c r="AG4">
        <v>17</v>
      </c>
      <c r="AH4">
        <v>865234.37956817669</v>
      </c>
    </row>
    <row r="5" spans="1:34" x14ac:dyDescent="0.25">
      <c r="A5">
        <v>3</v>
      </c>
      <c r="B5">
        <v>100</v>
      </c>
      <c r="C5" t="s">
        <v>34</v>
      </c>
      <c r="D5">
        <v>2.0655999999999999</v>
      </c>
      <c r="E5">
        <v>48.41</v>
      </c>
      <c r="F5">
        <v>42.55</v>
      </c>
      <c r="G5">
        <v>29.69</v>
      </c>
      <c r="H5">
        <v>0.36</v>
      </c>
      <c r="I5">
        <v>86</v>
      </c>
      <c r="J5">
        <v>199.44</v>
      </c>
      <c r="K5">
        <v>54.38</v>
      </c>
      <c r="L5">
        <v>4</v>
      </c>
      <c r="M5">
        <v>79</v>
      </c>
      <c r="N5">
        <v>41.06</v>
      </c>
      <c r="O5">
        <v>24831.54</v>
      </c>
      <c r="P5">
        <v>472.36</v>
      </c>
      <c r="Q5">
        <v>7427.73</v>
      </c>
      <c r="R5">
        <v>271.83999999999997</v>
      </c>
      <c r="S5">
        <v>159.58000000000001</v>
      </c>
      <c r="T5">
        <v>53083.360000000001</v>
      </c>
      <c r="U5">
        <v>0.59</v>
      </c>
      <c r="V5">
        <v>0.83</v>
      </c>
      <c r="W5">
        <v>14.94</v>
      </c>
      <c r="X5">
        <v>3.19</v>
      </c>
      <c r="Y5">
        <v>2</v>
      </c>
      <c r="Z5">
        <v>10</v>
      </c>
      <c r="AA5">
        <v>605.96785187162959</v>
      </c>
      <c r="AB5">
        <v>829.11194834563923</v>
      </c>
      <c r="AC5">
        <v>749.98266766145866</v>
      </c>
      <c r="AD5">
        <v>605967.85187162959</v>
      </c>
      <c r="AE5">
        <v>829111.94834563928</v>
      </c>
      <c r="AF5">
        <v>1.928568790112905E-6</v>
      </c>
      <c r="AG5">
        <v>16</v>
      </c>
      <c r="AH5">
        <v>749982.66766145872</v>
      </c>
    </row>
    <row r="6" spans="1:34" x14ac:dyDescent="0.25">
      <c r="A6">
        <v>4</v>
      </c>
      <c r="B6">
        <v>100</v>
      </c>
      <c r="C6" t="s">
        <v>34</v>
      </c>
      <c r="D6">
        <v>2.0958999999999999</v>
      </c>
      <c r="E6">
        <v>47.71</v>
      </c>
      <c r="F6">
        <v>42.24</v>
      </c>
      <c r="G6">
        <v>33.35</v>
      </c>
      <c r="H6">
        <v>0.44</v>
      </c>
      <c r="I6">
        <v>76</v>
      </c>
      <c r="J6">
        <v>201.01</v>
      </c>
      <c r="K6">
        <v>54.38</v>
      </c>
      <c r="L6">
        <v>5</v>
      </c>
      <c r="M6">
        <v>0</v>
      </c>
      <c r="N6">
        <v>41.63</v>
      </c>
      <c r="O6">
        <v>25024.84</v>
      </c>
      <c r="P6">
        <v>453.72</v>
      </c>
      <c r="Q6">
        <v>7428.52</v>
      </c>
      <c r="R6">
        <v>257.83</v>
      </c>
      <c r="S6">
        <v>159.58000000000001</v>
      </c>
      <c r="T6">
        <v>46130.18</v>
      </c>
      <c r="U6">
        <v>0.62</v>
      </c>
      <c r="V6">
        <v>0.83</v>
      </c>
      <c r="W6">
        <v>15.03</v>
      </c>
      <c r="X6">
        <v>2.87</v>
      </c>
      <c r="Y6">
        <v>2</v>
      </c>
      <c r="Z6">
        <v>10</v>
      </c>
      <c r="AA6">
        <v>586.04073286269045</v>
      </c>
      <c r="AB6">
        <v>801.84678499516338</v>
      </c>
      <c r="AC6">
        <v>725.31965323425527</v>
      </c>
      <c r="AD6">
        <v>586040.73286269046</v>
      </c>
      <c r="AE6">
        <v>801846.78499516333</v>
      </c>
      <c r="AF6">
        <v>1.9568586982947498E-6</v>
      </c>
      <c r="AG6">
        <v>16</v>
      </c>
      <c r="AH6">
        <v>725319.65323425527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2"/>
  <dimension ref="A1:AH3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40</v>
      </c>
      <c r="C2" t="s">
        <v>34</v>
      </c>
      <c r="D2">
        <v>1.7857000000000001</v>
      </c>
      <c r="E2">
        <v>56</v>
      </c>
      <c r="F2">
        <v>49.21</v>
      </c>
      <c r="G2">
        <v>11.49</v>
      </c>
      <c r="H2">
        <v>0.2</v>
      </c>
      <c r="I2">
        <v>257</v>
      </c>
      <c r="J2">
        <v>89.87</v>
      </c>
      <c r="K2">
        <v>37.549999999999997</v>
      </c>
      <c r="L2">
        <v>1</v>
      </c>
      <c r="M2">
        <v>247</v>
      </c>
      <c r="N2">
        <v>11.32</v>
      </c>
      <c r="O2">
        <v>11317.98</v>
      </c>
      <c r="P2">
        <v>355.03</v>
      </c>
      <c r="Q2">
        <v>7429.24</v>
      </c>
      <c r="R2">
        <v>494.34</v>
      </c>
      <c r="S2">
        <v>159.58000000000001</v>
      </c>
      <c r="T2">
        <v>163477.57</v>
      </c>
      <c r="U2">
        <v>0.32</v>
      </c>
      <c r="V2">
        <v>0.72</v>
      </c>
      <c r="W2">
        <v>15.22</v>
      </c>
      <c r="X2">
        <v>9.83</v>
      </c>
      <c r="Y2">
        <v>2</v>
      </c>
      <c r="Z2">
        <v>10</v>
      </c>
      <c r="AA2">
        <v>565.14030144080971</v>
      </c>
      <c r="AB2">
        <v>773.24989266178773</v>
      </c>
      <c r="AC2">
        <v>699.45200816918646</v>
      </c>
      <c r="AD2">
        <v>565140.30144080974</v>
      </c>
      <c r="AE2">
        <v>773249.89266178769</v>
      </c>
      <c r="AF2">
        <v>1.8938726199520281E-6</v>
      </c>
      <c r="AG2">
        <v>19</v>
      </c>
      <c r="AH2">
        <v>699452.00816918642</v>
      </c>
    </row>
    <row r="3" spans="1:34" x14ac:dyDescent="0.25">
      <c r="A3">
        <v>1</v>
      </c>
      <c r="B3">
        <v>40</v>
      </c>
      <c r="C3" t="s">
        <v>34</v>
      </c>
      <c r="D3">
        <v>1.9218999999999999</v>
      </c>
      <c r="E3">
        <v>52.03</v>
      </c>
      <c r="F3">
        <v>46.56</v>
      </c>
      <c r="G3">
        <v>14.94</v>
      </c>
      <c r="H3">
        <v>0.39</v>
      </c>
      <c r="I3">
        <v>187</v>
      </c>
      <c r="J3">
        <v>91.1</v>
      </c>
      <c r="K3">
        <v>37.549999999999997</v>
      </c>
      <c r="L3">
        <v>2</v>
      </c>
      <c r="M3">
        <v>0</v>
      </c>
      <c r="N3">
        <v>11.54</v>
      </c>
      <c r="O3">
        <v>11468.97</v>
      </c>
      <c r="P3">
        <v>317.62</v>
      </c>
      <c r="Q3">
        <v>7433.4</v>
      </c>
      <c r="R3">
        <v>396.42</v>
      </c>
      <c r="S3">
        <v>159.58000000000001</v>
      </c>
      <c r="T3">
        <v>114867.49</v>
      </c>
      <c r="U3">
        <v>0.4</v>
      </c>
      <c r="V3">
        <v>0.76</v>
      </c>
      <c r="W3">
        <v>15.36</v>
      </c>
      <c r="X3">
        <v>7.18</v>
      </c>
      <c r="Y3">
        <v>2</v>
      </c>
      <c r="Z3">
        <v>10</v>
      </c>
      <c r="AA3">
        <v>486.40257455479099</v>
      </c>
      <c r="AB3">
        <v>665.5174610729855</v>
      </c>
      <c r="AC3">
        <v>602.00140864780224</v>
      </c>
      <c r="AD3">
        <v>486402.57455479098</v>
      </c>
      <c r="AE3">
        <v>665517.46107298555</v>
      </c>
      <c r="AF3">
        <v>2.0383232280258739E-6</v>
      </c>
      <c r="AG3">
        <v>17</v>
      </c>
      <c r="AH3">
        <v>602001.40864780219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3"/>
  <dimension ref="A1:AH3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30</v>
      </c>
      <c r="C2" t="s">
        <v>34</v>
      </c>
      <c r="D2">
        <v>1.831</v>
      </c>
      <c r="E2">
        <v>54.62</v>
      </c>
      <c r="F2">
        <v>48.9</v>
      </c>
      <c r="G2">
        <v>11.78</v>
      </c>
      <c r="H2">
        <v>0.24</v>
      </c>
      <c r="I2">
        <v>249</v>
      </c>
      <c r="J2">
        <v>71.52</v>
      </c>
      <c r="K2">
        <v>32.270000000000003</v>
      </c>
      <c r="L2">
        <v>1</v>
      </c>
      <c r="M2">
        <v>6</v>
      </c>
      <c r="N2">
        <v>8.25</v>
      </c>
      <c r="O2">
        <v>9054.6</v>
      </c>
      <c r="P2">
        <v>287.08</v>
      </c>
      <c r="Q2">
        <v>7433.77</v>
      </c>
      <c r="R2">
        <v>471.89</v>
      </c>
      <c r="S2">
        <v>159.58000000000001</v>
      </c>
      <c r="T2">
        <v>152291.01999999999</v>
      </c>
      <c r="U2">
        <v>0.34</v>
      </c>
      <c r="V2">
        <v>0.72</v>
      </c>
      <c r="W2">
        <v>15.53</v>
      </c>
      <c r="X2">
        <v>9.52</v>
      </c>
      <c r="Y2">
        <v>2</v>
      </c>
      <c r="Z2">
        <v>10</v>
      </c>
      <c r="AA2">
        <v>477.09807857372931</v>
      </c>
      <c r="AB2">
        <v>652.78663918630491</v>
      </c>
      <c r="AC2">
        <v>590.48559853416555</v>
      </c>
      <c r="AD2">
        <v>477098.07857372932</v>
      </c>
      <c r="AE2">
        <v>652786.63918630488</v>
      </c>
      <c r="AF2">
        <v>2.0088234856561529E-6</v>
      </c>
      <c r="AG2">
        <v>18</v>
      </c>
      <c r="AH2">
        <v>590485.59853416553</v>
      </c>
    </row>
    <row r="3" spans="1:34" x14ac:dyDescent="0.25">
      <c r="A3">
        <v>1</v>
      </c>
      <c r="B3">
        <v>30</v>
      </c>
      <c r="C3" t="s">
        <v>34</v>
      </c>
      <c r="D3">
        <v>1.8306</v>
      </c>
      <c r="E3">
        <v>54.63</v>
      </c>
      <c r="F3">
        <v>48.91</v>
      </c>
      <c r="G3">
        <v>11.79</v>
      </c>
      <c r="H3">
        <v>0.48</v>
      </c>
      <c r="I3">
        <v>249</v>
      </c>
      <c r="J3">
        <v>72.7</v>
      </c>
      <c r="K3">
        <v>32.270000000000003</v>
      </c>
      <c r="L3">
        <v>2</v>
      </c>
      <c r="M3">
        <v>0</v>
      </c>
      <c r="N3">
        <v>8.43</v>
      </c>
      <c r="O3">
        <v>9200.25</v>
      </c>
      <c r="P3">
        <v>291.56</v>
      </c>
      <c r="Q3">
        <v>7434.95</v>
      </c>
      <c r="R3">
        <v>472.88</v>
      </c>
      <c r="S3">
        <v>159.58000000000001</v>
      </c>
      <c r="T3">
        <v>152786.99</v>
      </c>
      <c r="U3">
        <v>0.34</v>
      </c>
      <c r="V3">
        <v>0.72</v>
      </c>
      <c r="W3">
        <v>15.51</v>
      </c>
      <c r="X3">
        <v>9.5299999999999994</v>
      </c>
      <c r="Y3">
        <v>2</v>
      </c>
      <c r="Z3">
        <v>10</v>
      </c>
      <c r="AA3">
        <v>480.52613009535997</v>
      </c>
      <c r="AB3">
        <v>657.47705051315961</v>
      </c>
      <c r="AC3">
        <v>594.72836358701875</v>
      </c>
      <c r="AD3">
        <v>480526.13009535999</v>
      </c>
      <c r="AE3">
        <v>657477.0505131596</v>
      </c>
      <c r="AF3">
        <v>2.0083846383627271E-6</v>
      </c>
      <c r="AG3">
        <v>18</v>
      </c>
      <c r="AH3">
        <v>594728.3635870188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ilha4"/>
  <dimension ref="A1:AH2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15</v>
      </c>
      <c r="C2" t="s">
        <v>34</v>
      </c>
      <c r="D2">
        <v>1.5246999999999999</v>
      </c>
      <c r="E2">
        <v>65.59</v>
      </c>
      <c r="F2">
        <v>58.39</v>
      </c>
      <c r="G2">
        <v>7.08</v>
      </c>
      <c r="H2">
        <v>0.43</v>
      </c>
      <c r="I2">
        <v>495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232.74</v>
      </c>
      <c r="Q2">
        <v>7443.4</v>
      </c>
      <c r="R2">
        <v>777.47</v>
      </c>
      <c r="S2">
        <v>159.58000000000001</v>
      </c>
      <c r="T2">
        <v>303851.77</v>
      </c>
      <c r="U2">
        <v>0.21</v>
      </c>
      <c r="V2">
        <v>0.6</v>
      </c>
      <c r="W2">
        <v>16.23</v>
      </c>
      <c r="X2">
        <v>18.989999999999998</v>
      </c>
      <c r="Y2">
        <v>2</v>
      </c>
      <c r="Z2">
        <v>10</v>
      </c>
      <c r="AA2">
        <v>504.5295185651666</v>
      </c>
      <c r="AB2">
        <v>690.31954557231097</v>
      </c>
      <c r="AC2">
        <v>624.4364170124561</v>
      </c>
      <c r="AD2">
        <v>504529.51856516663</v>
      </c>
      <c r="AE2">
        <v>690319.54557231092</v>
      </c>
      <c r="AF2">
        <v>1.795399114396635E-6</v>
      </c>
      <c r="AG2">
        <v>22</v>
      </c>
      <c r="AH2">
        <v>624436.41701245611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ilha5"/>
  <dimension ref="A1:AH5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70</v>
      </c>
      <c r="C2" t="s">
        <v>34</v>
      </c>
      <c r="D2">
        <v>1.3824000000000001</v>
      </c>
      <c r="E2">
        <v>72.34</v>
      </c>
      <c r="F2">
        <v>57.05</v>
      </c>
      <c r="G2">
        <v>7.57</v>
      </c>
      <c r="H2">
        <v>0.12</v>
      </c>
      <c r="I2">
        <v>452</v>
      </c>
      <c r="J2">
        <v>141.81</v>
      </c>
      <c r="K2">
        <v>47.83</v>
      </c>
      <c r="L2">
        <v>1</v>
      </c>
      <c r="M2">
        <v>450</v>
      </c>
      <c r="N2">
        <v>22.98</v>
      </c>
      <c r="O2">
        <v>17723.39</v>
      </c>
      <c r="P2">
        <v>621.85</v>
      </c>
      <c r="Q2">
        <v>7433.72</v>
      </c>
      <c r="R2">
        <v>756.27</v>
      </c>
      <c r="S2">
        <v>159.58000000000001</v>
      </c>
      <c r="T2">
        <v>293466.52</v>
      </c>
      <c r="U2">
        <v>0.21</v>
      </c>
      <c r="V2">
        <v>0.62</v>
      </c>
      <c r="W2">
        <v>15.55</v>
      </c>
      <c r="X2">
        <v>17.66</v>
      </c>
      <c r="Y2">
        <v>2</v>
      </c>
      <c r="Z2">
        <v>10</v>
      </c>
      <c r="AA2">
        <v>1081.629451627706</v>
      </c>
      <c r="AB2">
        <v>1479.9331338406571</v>
      </c>
      <c r="AC2">
        <v>1338.690392646103</v>
      </c>
      <c r="AD2">
        <v>1081629.4516277059</v>
      </c>
      <c r="AE2">
        <v>1479933.1338406571</v>
      </c>
      <c r="AF2">
        <v>1.3613409375901541E-6</v>
      </c>
      <c r="AG2">
        <v>24</v>
      </c>
      <c r="AH2">
        <v>1338690.3926461029</v>
      </c>
    </row>
    <row r="3" spans="1:34" x14ac:dyDescent="0.25">
      <c r="A3">
        <v>1</v>
      </c>
      <c r="B3">
        <v>70</v>
      </c>
      <c r="C3" t="s">
        <v>34</v>
      </c>
      <c r="D3">
        <v>1.9145000000000001</v>
      </c>
      <c r="E3">
        <v>52.23</v>
      </c>
      <c r="F3">
        <v>45.38</v>
      </c>
      <c r="G3">
        <v>17.02</v>
      </c>
      <c r="H3">
        <v>0.25</v>
      </c>
      <c r="I3">
        <v>160</v>
      </c>
      <c r="J3">
        <v>143.16999999999999</v>
      </c>
      <c r="K3">
        <v>47.83</v>
      </c>
      <c r="L3">
        <v>2</v>
      </c>
      <c r="M3">
        <v>158</v>
      </c>
      <c r="N3">
        <v>23.34</v>
      </c>
      <c r="O3">
        <v>17891.86</v>
      </c>
      <c r="P3">
        <v>440.61</v>
      </c>
      <c r="Q3">
        <v>7428.09</v>
      </c>
      <c r="R3">
        <v>366.38</v>
      </c>
      <c r="S3">
        <v>159.58000000000001</v>
      </c>
      <c r="T3">
        <v>99981.61</v>
      </c>
      <c r="U3">
        <v>0.44</v>
      </c>
      <c r="V3">
        <v>0.78</v>
      </c>
      <c r="W3">
        <v>15.06</v>
      </c>
      <c r="X3">
        <v>6.02</v>
      </c>
      <c r="Y3">
        <v>2</v>
      </c>
      <c r="Z3">
        <v>10</v>
      </c>
      <c r="AA3">
        <v>618.80596253810756</v>
      </c>
      <c r="AB3">
        <v>846.67761773698408</v>
      </c>
      <c r="AC3">
        <v>765.87189421966536</v>
      </c>
      <c r="AD3">
        <v>618805.96253810753</v>
      </c>
      <c r="AE3">
        <v>846677.61773698404</v>
      </c>
      <c r="AF3">
        <v>1.8853350875407631E-6</v>
      </c>
      <c r="AG3">
        <v>18</v>
      </c>
      <c r="AH3">
        <v>765871.89421966532</v>
      </c>
    </row>
    <row r="4" spans="1:34" x14ac:dyDescent="0.25">
      <c r="A4">
        <v>2</v>
      </c>
      <c r="B4">
        <v>70</v>
      </c>
      <c r="C4" t="s">
        <v>34</v>
      </c>
      <c r="D4">
        <v>2.0480999999999998</v>
      </c>
      <c r="E4">
        <v>48.83</v>
      </c>
      <c r="F4">
        <v>43.48</v>
      </c>
      <c r="G4">
        <v>24.15</v>
      </c>
      <c r="H4">
        <v>0.37</v>
      </c>
      <c r="I4">
        <v>108</v>
      </c>
      <c r="J4">
        <v>144.54</v>
      </c>
      <c r="K4">
        <v>47.83</v>
      </c>
      <c r="L4">
        <v>3</v>
      </c>
      <c r="M4">
        <v>1</v>
      </c>
      <c r="N4">
        <v>23.71</v>
      </c>
      <c r="O4">
        <v>18060.849999999999</v>
      </c>
      <c r="P4">
        <v>386.82</v>
      </c>
      <c r="Q4">
        <v>7428.95</v>
      </c>
      <c r="R4">
        <v>298.01</v>
      </c>
      <c r="S4">
        <v>159.58000000000001</v>
      </c>
      <c r="T4">
        <v>66057.070000000007</v>
      </c>
      <c r="U4">
        <v>0.54</v>
      </c>
      <c r="V4">
        <v>0.81</v>
      </c>
      <c r="W4">
        <v>15.11</v>
      </c>
      <c r="X4">
        <v>4.1100000000000003</v>
      </c>
      <c r="Y4">
        <v>2</v>
      </c>
      <c r="Z4">
        <v>10</v>
      </c>
      <c r="AA4">
        <v>529.88051695086153</v>
      </c>
      <c r="AB4">
        <v>725.00589997073439</v>
      </c>
      <c r="AC4">
        <v>655.81235442969808</v>
      </c>
      <c r="AD4">
        <v>529880.51695086155</v>
      </c>
      <c r="AE4">
        <v>725005.89997073438</v>
      </c>
      <c r="AF4">
        <v>2.0168998656527739E-6</v>
      </c>
      <c r="AG4">
        <v>16</v>
      </c>
      <c r="AH4">
        <v>655812.35442969808</v>
      </c>
    </row>
    <row r="5" spans="1:34" x14ac:dyDescent="0.25">
      <c r="A5">
        <v>3</v>
      </c>
      <c r="B5">
        <v>70</v>
      </c>
      <c r="C5" t="s">
        <v>34</v>
      </c>
      <c r="D5">
        <v>2.048</v>
      </c>
      <c r="E5">
        <v>48.83</v>
      </c>
      <c r="F5">
        <v>43.48</v>
      </c>
      <c r="G5">
        <v>24.16</v>
      </c>
      <c r="H5">
        <v>0.49</v>
      </c>
      <c r="I5">
        <v>108</v>
      </c>
      <c r="J5">
        <v>145.91999999999999</v>
      </c>
      <c r="K5">
        <v>47.83</v>
      </c>
      <c r="L5">
        <v>4</v>
      </c>
      <c r="M5">
        <v>0</v>
      </c>
      <c r="N5">
        <v>24.09</v>
      </c>
      <c r="O5">
        <v>18230.349999999999</v>
      </c>
      <c r="P5">
        <v>390.24</v>
      </c>
      <c r="Q5">
        <v>7428.87</v>
      </c>
      <c r="R5">
        <v>298.01</v>
      </c>
      <c r="S5">
        <v>159.58000000000001</v>
      </c>
      <c r="T5">
        <v>66055.490000000005</v>
      </c>
      <c r="U5">
        <v>0.54</v>
      </c>
      <c r="V5">
        <v>0.81</v>
      </c>
      <c r="W5">
        <v>15.12</v>
      </c>
      <c r="X5">
        <v>4.1100000000000003</v>
      </c>
      <c r="Y5">
        <v>2</v>
      </c>
      <c r="Z5">
        <v>10</v>
      </c>
      <c r="AA5">
        <v>532.17168132224617</v>
      </c>
      <c r="AB5">
        <v>728.14077214270094</v>
      </c>
      <c r="AC5">
        <v>658.648038801393</v>
      </c>
      <c r="AD5">
        <v>532171.68132224621</v>
      </c>
      <c r="AE5">
        <v>728140.77214270097</v>
      </c>
      <c r="AF5">
        <v>2.0168013890224512E-6</v>
      </c>
      <c r="AG5">
        <v>16</v>
      </c>
      <c r="AH5">
        <v>658648.03880139301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ilha6"/>
  <dimension ref="A1:AH6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90</v>
      </c>
      <c r="C2" t="s">
        <v>34</v>
      </c>
      <c r="D2">
        <v>1.1674</v>
      </c>
      <c r="E2">
        <v>85.66</v>
      </c>
      <c r="F2">
        <v>62.47</v>
      </c>
      <c r="G2">
        <v>6.42</v>
      </c>
      <c r="H2">
        <v>0.1</v>
      </c>
      <c r="I2">
        <v>584</v>
      </c>
      <c r="J2">
        <v>176.73</v>
      </c>
      <c r="K2">
        <v>52.44</v>
      </c>
      <c r="L2">
        <v>1</v>
      </c>
      <c r="M2">
        <v>582</v>
      </c>
      <c r="N2">
        <v>33.29</v>
      </c>
      <c r="O2">
        <v>22031.19</v>
      </c>
      <c r="P2">
        <v>801.25</v>
      </c>
      <c r="Q2">
        <v>7435.41</v>
      </c>
      <c r="R2">
        <v>938.49</v>
      </c>
      <c r="S2">
        <v>159.58000000000001</v>
      </c>
      <c r="T2">
        <v>383918.35</v>
      </c>
      <c r="U2">
        <v>0.17</v>
      </c>
      <c r="V2">
        <v>0.56000000000000005</v>
      </c>
      <c r="W2">
        <v>15.75</v>
      </c>
      <c r="X2">
        <v>23.07</v>
      </c>
      <c r="Y2">
        <v>2</v>
      </c>
      <c r="Z2">
        <v>10</v>
      </c>
      <c r="AA2">
        <v>1559.5793760483491</v>
      </c>
      <c r="AB2">
        <v>2133.8853060954948</v>
      </c>
      <c r="AC2">
        <v>1930.2302874085769</v>
      </c>
      <c r="AD2">
        <v>1559579.3760483491</v>
      </c>
      <c r="AE2">
        <v>2133885.3060954949</v>
      </c>
      <c r="AF2">
        <v>1.1078067360747359E-6</v>
      </c>
      <c r="AG2">
        <v>28</v>
      </c>
      <c r="AH2">
        <v>1930230.287408577</v>
      </c>
    </row>
    <row r="3" spans="1:34" x14ac:dyDescent="0.25">
      <c r="A3">
        <v>1</v>
      </c>
      <c r="B3">
        <v>90</v>
      </c>
      <c r="C3" t="s">
        <v>34</v>
      </c>
      <c r="D3">
        <v>1.7619</v>
      </c>
      <c r="E3">
        <v>56.76</v>
      </c>
      <c r="F3">
        <v>47.08</v>
      </c>
      <c r="G3">
        <v>13.85</v>
      </c>
      <c r="H3">
        <v>0.2</v>
      </c>
      <c r="I3">
        <v>204</v>
      </c>
      <c r="J3">
        <v>178.21</v>
      </c>
      <c r="K3">
        <v>52.44</v>
      </c>
      <c r="L3">
        <v>2</v>
      </c>
      <c r="M3">
        <v>202</v>
      </c>
      <c r="N3">
        <v>33.770000000000003</v>
      </c>
      <c r="O3">
        <v>22213.89</v>
      </c>
      <c r="P3">
        <v>563.76</v>
      </c>
      <c r="Q3">
        <v>7429.33</v>
      </c>
      <c r="R3">
        <v>423.14</v>
      </c>
      <c r="S3">
        <v>159.58000000000001</v>
      </c>
      <c r="T3">
        <v>128143.63</v>
      </c>
      <c r="U3">
        <v>0.38</v>
      </c>
      <c r="V3">
        <v>0.75</v>
      </c>
      <c r="W3">
        <v>15.13</v>
      </c>
      <c r="X3">
        <v>7.71</v>
      </c>
      <c r="Y3">
        <v>2</v>
      </c>
      <c r="Z3">
        <v>10</v>
      </c>
      <c r="AA3">
        <v>791.77240990750738</v>
      </c>
      <c r="AB3">
        <v>1083.3379417689041</v>
      </c>
      <c r="AC3">
        <v>979.94568908082988</v>
      </c>
      <c r="AD3">
        <v>791772.40990750736</v>
      </c>
      <c r="AE3">
        <v>1083337.941768904</v>
      </c>
      <c r="AF3">
        <v>1.671958787296622E-6</v>
      </c>
      <c r="AG3">
        <v>19</v>
      </c>
      <c r="AH3">
        <v>979945.68908082985</v>
      </c>
    </row>
    <row r="4" spans="1:34" x14ac:dyDescent="0.25">
      <c r="A4">
        <v>2</v>
      </c>
      <c r="B4">
        <v>90</v>
      </c>
      <c r="C4" t="s">
        <v>34</v>
      </c>
      <c r="D4">
        <v>1.9896</v>
      </c>
      <c r="E4">
        <v>50.26</v>
      </c>
      <c r="F4">
        <v>43.72</v>
      </c>
      <c r="G4">
        <v>22.61</v>
      </c>
      <c r="H4">
        <v>0.3</v>
      </c>
      <c r="I4">
        <v>116</v>
      </c>
      <c r="J4">
        <v>179.7</v>
      </c>
      <c r="K4">
        <v>52.44</v>
      </c>
      <c r="L4">
        <v>3</v>
      </c>
      <c r="M4">
        <v>114</v>
      </c>
      <c r="N4">
        <v>34.26</v>
      </c>
      <c r="O4">
        <v>22397.24</v>
      </c>
      <c r="P4">
        <v>478.79</v>
      </c>
      <c r="Q4">
        <v>7428.44</v>
      </c>
      <c r="R4">
        <v>310.43</v>
      </c>
      <c r="S4">
        <v>159.58000000000001</v>
      </c>
      <c r="T4">
        <v>72225.42</v>
      </c>
      <c r="U4">
        <v>0.51</v>
      </c>
      <c r="V4">
        <v>0.81</v>
      </c>
      <c r="W4">
        <v>14.99</v>
      </c>
      <c r="X4">
        <v>4.3499999999999996</v>
      </c>
      <c r="Y4">
        <v>2</v>
      </c>
      <c r="Z4">
        <v>10</v>
      </c>
      <c r="AA4">
        <v>632.6339599911563</v>
      </c>
      <c r="AB4">
        <v>865.59769390043823</v>
      </c>
      <c r="AC4">
        <v>782.98626486857313</v>
      </c>
      <c r="AD4">
        <v>632633.95999115636</v>
      </c>
      <c r="AE4">
        <v>865597.69390043826</v>
      </c>
      <c r="AF4">
        <v>1.8880351911035589E-6</v>
      </c>
      <c r="AG4">
        <v>17</v>
      </c>
      <c r="AH4">
        <v>782986.26486857317</v>
      </c>
    </row>
    <row r="5" spans="1:34" x14ac:dyDescent="0.25">
      <c r="A5">
        <v>3</v>
      </c>
      <c r="B5">
        <v>90</v>
      </c>
      <c r="C5" t="s">
        <v>34</v>
      </c>
      <c r="D5">
        <v>2.0846</v>
      </c>
      <c r="E5">
        <v>47.97</v>
      </c>
      <c r="F5">
        <v>42.56</v>
      </c>
      <c r="G5">
        <v>30.4</v>
      </c>
      <c r="H5">
        <v>0.39</v>
      </c>
      <c r="I5">
        <v>84</v>
      </c>
      <c r="J5">
        <v>181.19</v>
      </c>
      <c r="K5">
        <v>52.44</v>
      </c>
      <c r="L5">
        <v>4</v>
      </c>
      <c r="M5">
        <v>5</v>
      </c>
      <c r="N5">
        <v>34.75</v>
      </c>
      <c r="O5">
        <v>22581.25</v>
      </c>
      <c r="P5">
        <v>430.24</v>
      </c>
      <c r="Q5">
        <v>7428.94</v>
      </c>
      <c r="R5">
        <v>268.68</v>
      </c>
      <c r="S5">
        <v>159.58000000000001</v>
      </c>
      <c r="T5">
        <v>51511.01</v>
      </c>
      <c r="U5">
        <v>0.59</v>
      </c>
      <c r="V5">
        <v>0.83</v>
      </c>
      <c r="W5">
        <v>15.04</v>
      </c>
      <c r="X5">
        <v>3.2</v>
      </c>
      <c r="Y5">
        <v>2</v>
      </c>
      <c r="Z5">
        <v>10</v>
      </c>
      <c r="AA5">
        <v>566.25968252371331</v>
      </c>
      <c r="AB5">
        <v>774.78147924302459</v>
      </c>
      <c r="AC5">
        <v>700.8374222767053</v>
      </c>
      <c r="AD5">
        <v>566259.68252371333</v>
      </c>
      <c r="AE5">
        <v>774781.4792430246</v>
      </c>
      <c r="AF5">
        <v>1.9781856450414549E-6</v>
      </c>
      <c r="AG5">
        <v>16</v>
      </c>
      <c r="AH5">
        <v>700837.42227670527</v>
      </c>
    </row>
    <row r="6" spans="1:34" x14ac:dyDescent="0.25">
      <c r="A6">
        <v>4</v>
      </c>
      <c r="B6">
        <v>90</v>
      </c>
      <c r="C6" t="s">
        <v>34</v>
      </c>
      <c r="D6">
        <v>2.0838999999999999</v>
      </c>
      <c r="E6">
        <v>47.99</v>
      </c>
      <c r="F6">
        <v>42.58</v>
      </c>
      <c r="G6">
        <v>30.41</v>
      </c>
      <c r="H6">
        <v>0.49</v>
      </c>
      <c r="I6">
        <v>84</v>
      </c>
      <c r="J6">
        <v>182.69</v>
      </c>
      <c r="K6">
        <v>52.44</v>
      </c>
      <c r="L6">
        <v>5</v>
      </c>
      <c r="M6">
        <v>0</v>
      </c>
      <c r="N6">
        <v>35.25</v>
      </c>
      <c r="O6">
        <v>22766.06</v>
      </c>
      <c r="P6">
        <v>433.02</v>
      </c>
      <c r="Q6">
        <v>7429.52</v>
      </c>
      <c r="R6">
        <v>268.8</v>
      </c>
      <c r="S6">
        <v>159.58000000000001</v>
      </c>
      <c r="T6">
        <v>51572.49</v>
      </c>
      <c r="U6">
        <v>0.59</v>
      </c>
      <c r="V6">
        <v>0.83</v>
      </c>
      <c r="W6">
        <v>15.05</v>
      </c>
      <c r="X6">
        <v>3.21</v>
      </c>
      <c r="Y6">
        <v>2</v>
      </c>
      <c r="Z6">
        <v>10</v>
      </c>
      <c r="AA6">
        <v>568.28676625291007</v>
      </c>
      <c r="AB6">
        <v>777.55502462993422</v>
      </c>
      <c r="AC6">
        <v>703.34626438458361</v>
      </c>
      <c r="AD6">
        <v>568286.76625291002</v>
      </c>
      <c r="AE6">
        <v>777555.02462993423</v>
      </c>
      <c r="AF6">
        <v>1.977521378538754E-6</v>
      </c>
      <c r="AG6">
        <v>16</v>
      </c>
      <c r="AH6">
        <v>703346.26438458357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ilha7"/>
  <dimension ref="A1:AH2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10</v>
      </c>
      <c r="C2" t="s">
        <v>34</v>
      </c>
      <c r="D2">
        <v>1.2841</v>
      </c>
      <c r="E2">
        <v>77.88</v>
      </c>
      <c r="F2">
        <v>67.98</v>
      </c>
      <c r="G2">
        <v>5.5</v>
      </c>
      <c r="H2">
        <v>0.64</v>
      </c>
      <c r="I2">
        <v>742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197.76</v>
      </c>
      <c r="Q2">
        <v>7455.62</v>
      </c>
      <c r="R2">
        <v>1082.8599999999999</v>
      </c>
      <c r="S2">
        <v>159.58000000000001</v>
      </c>
      <c r="T2">
        <v>455313.12</v>
      </c>
      <c r="U2">
        <v>0.15</v>
      </c>
      <c r="V2">
        <v>0.52</v>
      </c>
      <c r="W2">
        <v>17.04</v>
      </c>
      <c r="X2">
        <v>28.55</v>
      </c>
      <c r="Y2">
        <v>2</v>
      </c>
      <c r="Z2">
        <v>10</v>
      </c>
      <c r="AA2">
        <v>554.44406511792158</v>
      </c>
      <c r="AB2">
        <v>758.61483024016957</v>
      </c>
      <c r="AC2">
        <v>686.21369556464833</v>
      </c>
      <c r="AD2">
        <v>554444.06511792156</v>
      </c>
      <c r="AE2">
        <v>758614.83024016954</v>
      </c>
      <c r="AF2">
        <v>1.565764660590072E-6</v>
      </c>
      <c r="AG2">
        <v>26</v>
      </c>
      <c r="AH2">
        <v>686213.69556464837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ilha8"/>
  <dimension ref="A1:AH3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45</v>
      </c>
      <c r="C2" t="s">
        <v>34</v>
      </c>
      <c r="D2">
        <v>1.7069000000000001</v>
      </c>
      <c r="E2">
        <v>58.59</v>
      </c>
      <c r="F2">
        <v>50.59</v>
      </c>
      <c r="G2">
        <v>10.4</v>
      </c>
      <c r="H2">
        <v>0.18</v>
      </c>
      <c r="I2">
        <v>292</v>
      </c>
      <c r="J2">
        <v>98.71</v>
      </c>
      <c r="K2">
        <v>39.72</v>
      </c>
      <c r="L2">
        <v>1</v>
      </c>
      <c r="M2">
        <v>290</v>
      </c>
      <c r="N2">
        <v>12.99</v>
      </c>
      <c r="O2">
        <v>12407.75</v>
      </c>
      <c r="P2">
        <v>403.13</v>
      </c>
      <c r="Q2">
        <v>7430.39</v>
      </c>
      <c r="R2">
        <v>540.65</v>
      </c>
      <c r="S2">
        <v>159.58000000000001</v>
      </c>
      <c r="T2">
        <v>186459.69</v>
      </c>
      <c r="U2">
        <v>0.3</v>
      </c>
      <c r="V2">
        <v>0.7</v>
      </c>
      <c r="W2">
        <v>15.27</v>
      </c>
      <c r="X2">
        <v>11.22</v>
      </c>
      <c r="Y2">
        <v>2</v>
      </c>
      <c r="Z2">
        <v>10</v>
      </c>
      <c r="AA2">
        <v>643.78233866266066</v>
      </c>
      <c r="AB2">
        <v>880.8513974305456</v>
      </c>
      <c r="AC2">
        <v>796.78417634247432</v>
      </c>
      <c r="AD2">
        <v>643782.33866266068</v>
      </c>
      <c r="AE2">
        <v>880851.39743054565</v>
      </c>
      <c r="AF2">
        <v>1.783912538633217E-6</v>
      </c>
      <c r="AG2">
        <v>20</v>
      </c>
      <c r="AH2">
        <v>796784.1763424743</v>
      </c>
    </row>
    <row r="3" spans="1:34" x14ac:dyDescent="0.25">
      <c r="A3">
        <v>1</v>
      </c>
      <c r="B3">
        <v>45</v>
      </c>
      <c r="C3" t="s">
        <v>34</v>
      </c>
      <c r="D3">
        <v>1.9556</v>
      </c>
      <c r="E3">
        <v>51.14</v>
      </c>
      <c r="F3">
        <v>45.74</v>
      </c>
      <c r="G3">
        <v>16.53</v>
      </c>
      <c r="H3">
        <v>0.35</v>
      </c>
      <c r="I3">
        <v>166</v>
      </c>
      <c r="J3">
        <v>99.95</v>
      </c>
      <c r="K3">
        <v>39.72</v>
      </c>
      <c r="L3">
        <v>2</v>
      </c>
      <c r="M3">
        <v>0</v>
      </c>
      <c r="N3">
        <v>13.24</v>
      </c>
      <c r="O3">
        <v>12561.45</v>
      </c>
      <c r="P3">
        <v>328.82</v>
      </c>
      <c r="Q3">
        <v>7432.57</v>
      </c>
      <c r="R3">
        <v>370.35</v>
      </c>
      <c r="S3">
        <v>159.58000000000001</v>
      </c>
      <c r="T3">
        <v>101938.84</v>
      </c>
      <c r="U3">
        <v>0.43</v>
      </c>
      <c r="V3">
        <v>0.77</v>
      </c>
      <c r="W3">
        <v>15.28</v>
      </c>
      <c r="X3">
        <v>6.36</v>
      </c>
      <c r="Y3">
        <v>2</v>
      </c>
      <c r="Z3">
        <v>10</v>
      </c>
      <c r="AA3">
        <v>493.3088638700537</v>
      </c>
      <c r="AB3">
        <v>674.96695079810922</v>
      </c>
      <c r="AC3">
        <v>610.54905233600209</v>
      </c>
      <c r="AD3">
        <v>493308.86387005373</v>
      </c>
      <c r="AE3">
        <v>674966.95079810917</v>
      </c>
      <c r="AF3">
        <v>2.0438334762148449E-6</v>
      </c>
      <c r="AG3">
        <v>17</v>
      </c>
      <c r="AH3">
        <v>610549.05233600212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Planilha9"/>
  <dimension ref="A1:AH4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60</v>
      </c>
      <c r="C2" t="s">
        <v>34</v>
      </c>
      <c r="D2">
        <v>1.5024999999999999</v>
      </c>
      <c r="E2">
        <v>66.56</v>
      </c>
      <c r="F2">
        <v>54.48</v>
      </c>
      <c r="G2">
        <v>8.4</v>
      </c>
      <c r="H2">
        <v>0.14000000000000001</v>
      </c>
      <c r="I2">
        <v>389</v>
      </c>
      <c r="J2">
        <v>124.63</v>
      </c>
      <c r="K2">
        <v>45</v>
      </c>
      <c r="L2">
        <v>1</v>
      </c>
      <c r="M2">
        <v>387</v>
      </c>
      <c r="N2">
        <v>18.64</v>
      </c>
      <c r="O2">
        <v>15605.44</v>
      </c>
      <c r="P2">
        <v>535.69000000000005</v>
      </c>
      <c r="Q2">
        <v>7430.66</v>
      </c>
      <c r="R2">
        <v>670.12</v>
      </c>
      <c r="S2">
        <v>159.58000000000001</v>
      </c>
      <c r="T2">
        <v>250706.81</v>
      </c>
      <c r="U2">
        <v>0.24</v>
      </c>
      <c r="V2">
        <v>0.65</v>
      </c>
      <c r="W2">
        <v>15.45</v>
      </c>
      <c r="X2">
        <v>15.1</v>
      </c>
      <c r="Y2">
        <v>2</v>
      </c>
      <c r="Z2">
        <v>10</v>
      </c>
      <c r="AA2">
        <v>888.49740609996763</v>
      </c>
      <c r="AB2">
        <v>1215.6813487650959</v>
      </c>
      <c r="AC2">
        <v>1099.658427058444</v>
      </c>
      <c r="AD2">
        <v>888497.40609996766</v>
      </c>
      <c r="AE2">
        <v>1215681.3487650959</v>
      </c>
      <c r="AF2">
        <v>1.51185301900537E-6</v>
      </c>
      <c r="AG2">
        <v>22</v>
      </c>
      <c r="AH2">
        <v>1099658.427058443</v>
      </c>
    </row>
    <row r="3" spans="1:34" x14ac:dyDescent="0.25">
      <c r="A3">
        <v>1</v>
      </c>
      <c r="B3">
        <v>60</v>
      </c>
      <c r="C3" t="s">
        <v>34</v>
      </c>
      <c r="D3">
        <v>1.9938</v>
      </c>
      <c r="E3">
        <v>50.16</v>
      </c>
      <c r="F3">
        <v>44.52</v>
      </c>
      <c r="G3">
        <v>19.5</v>
      </c>
      <c r="H3">
        <v>0.28000000000000003</v>
      </c>
      <c r="I3">
        <v>137</v>
      </c>
      <c r="J3">
        <v>125.95</v>
      </c>
      <c r="K3">
        <v>45</v>
      </c>
      <c r="L3">
        <v>2</v>
      </c>
      <c r="M3">
        <v>96</v>
      </c>
      <c r="N3">
        <v>18.95</v>
      </c>
      <c r="O3">
        <v>15767.7</v>
      </c>
      <c r="P3">
        <v>372.66</v>
      </c>
      <c r="Q3">
        <v>7429.35</v>
      </c>
      <c r="R3">
        <v>335.65</v>
      </c>
      <c r="S3">
        <v>159.58000000000001</v>
      </c>
      <c r="T3">
        <v>84735.03</v>
      </c>
      <c r="U3">
        <v>0.48</v>
      </c>
      <c r="V3">
        <v>0.79</v>
      </c>
      <c r="W3">
        <v>15.07</v>
      </c>
      <c r="X3">
        <v>5.15</v>
      </c>
      <c r="Y3">
        <v>2</v>
      </c>
      <c r="Z3">
        <v>10</v>
      </c>
      <c r="AA3">
        <v>531.77826338073658</v>
      </c>
      <c r="AB3">
        <v>727.60248035875316</v>
      </c>
      <c r="AC3">
        <v>658.16112082980783</v>
      </c>
      <c r="AD3">
        <v>531778.26338073658</v>
      </c>
      <c r="AE3">
        <v>727602.48035875312</v>
      </c>
      <c r="AF3">
        <v>2.0062113472831319E-6</v>
      </c>
      <c r="AG3">
        <v>17</v>
      </c>
      <c r="AH3">
        <v>658161.12082980783</v>
      </c>
    </row>
    <row r="4" spans="1:34" x14ac:dyDescent="0.25">
      <c r="A4">
        <v>2</v>
      </c>
      <c r="B4">
        <v>60</v>
      </c>
      <c r="C4" t="s">
        <v>34</v>
      </c>
      <c r="D4">
        <v>2.0222000000000002</v>
      </c>
      <c r="E4">
        <v>49.45</v>
      </c>
      <c r="F4">
        <v>44.12</v>
      </c>
      <c r="G4">
        <v>21.18</v>
      </c>
      <c r="H4">
        <v>0.42</v>
      </c>
      <c r="I4">
        <v>125</v>
      </c>
      <c r="J4">
        <v>127.27</v>
      </c>
      <c r="K4">
        <v>45</v>
      </c>
      <c r="L4">
        <v>3</v>
      </c>
      <c r="M4">
        <v>0</v>
      </c>
      <c r="N4">
        <v>19.27</v>
      </c>
      <c r="O4">
        <v>15930.42</v>
      </c>
      <c r="P4">
        <v>364.77</v>
      </c>
      <c r="Q4">
        <v>7431.85</v>
      </c>
      <c r="R4">
        <v>318.44</v>
      </c>
      <c r="S4">
        <v>159.58000000000001</v>
      </c>
      <c r="T4">
        <v>76185.7</v>
      </c>
      <c r="U4">
        <v>0.5</v>
      </c>
      <c r="V4">
        <v>0.8</v>
      </c>
      <c r="W4">
        <v>15.17</v>
      </c>
      <c r="X4">
        <v>4.75</v>
      </c>
      <c r="Y4">
        <v>2</v>
      </c>
      <c r="Z4">
        <v>10</v>
      </c>
      <c r="AA4">
        <v>519.78966795953704</v>
      </c>
      <c r="AB4">
        <v>711.19915520396546</v>
      </c>
      <c r="AC4">
        <v>643.3233060055818</v>
      </c>
      <c r="AD4">
        <v>519789.66795953701</v>
      </c>
      <c r="AE4">
        <v>711199.15520396549</v>
      </c>
      <c r="AF4">
        <v>2.0347881364610042E-6</v>
      </c>
      <c r="AG4">
        <v>17</v>
      </c>
      <c r="AH4">
        <v>643323.30600558175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Planilha10"/>
  <dimension ref="A1:AH5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80</v>
      </c>
      <c r="C2" t="s">
        <v>34</v>
      </c>
      <c r="D2">
        <v>1.2722</v>
      </c>
      <c r="E2">
        <v>78.61</v>
      </c>
      <c r="F2">
        <v>59.66</v>
      </c>
      <c r="G2">
        <v>6.94</v>
      </c>
      <c r="H2">
        <v>0.11</v>
      </c>
      <c r="I2">
        <v>516</v>
      </c>
      <c r="J2">
        <v>159.12</v>
      </c>
      <c r="K2">
        <v>50.28</v>
      </c>
      <c r="L2">
        <v>1</v>
      </c>
      <c r="M2">
        <v>514</v>
      </c>
      <c r="N2">
        <v>27.84</v>
      </c>
      <c r="O2">
        <v>19859.16</v>
      </c>
      <c r="P2">
        <v>709.23</v>
      </c>
      <c r="Q2">
        <v>7433.03</v>
      </c>
      <c r="R2">
        <v>843.62</v>
      </c>
      <c r="S2">
        <v>159.58000000000001</v>
      </c>
      <c r="T2">
        <v>336820.83</v>
      </c>
      <c r="U2">
        <v>0.19</v>
      </c>
      <c r="V2">
        <v>0.59</v>
      </c>
      <c r="W2">
        <v>15.66</v>
      </c>
      <c r="X2">
        <v>20.27</v>
      </c>
      <c r="Y2">
        <v>2</v>
      </c>
      <c r="Z2">
        <v>10</v>
      </c>
      <c r="AA2">
        <v>1301.1665541396101</v>
      </c>
      <c r="AB2">
        <v>1780.3134827908541</v>
      </c>
      <c r="AC2">
        <v>1610.4028626789609</v>
      </c>
      <c r="AD2">
        <v>1301166.5541396099</v>
      </c>
      <c r="AE2">
        <v>1780313.4827908541</v>
      </c>
      <c r="AF2">
        <v>1.228765253606165E-6</v>
      </c>
      <c r="AG2">
        <v>26</v>
      </c>
      <c r="AH2">
        <v>1610402.8626789609</v>
      </c>
    </row>
    <row r="3" spans="1:34" x14ac:dyDescent="0.25">
      <c r="A3">
        <v>1</v>
      </c>
      <c r="B3">
        <v>80</v>
      </c>
      <c r="C3" t="s">
        <v>34</v>
      </c>
      <c r="D3">
        <v>1.8384</v>
      </c>
      <c r="E3">
        <v>54.4</v>
      </c>
      <c r="F3">
        <v>46.21</v>
      </c>
      <c r="G3">
        <v>15.23</v>
      </c>
      <c r="H3">
        <v>0.22</v>
      </c>
      <c r="I3">
        <v>182</v>
      </c>
      <c r="J3">
        <v>160.54</v>
      </c>
      <c r="K3">
        <v>50.28</v>
      </c>
      <c r="L3">
        <v>2</v>
      </c>
      <c r="M3">
        <v>180</v>
      </c>
      <c r="N3">
        <v>28.26</v>
      </c>
      <c r="O3">
        <v>20034.400000000001</v>
      </c>
      <c r="P3">
        <v>503.23</v>
      </c>
      <c r="Q3">
        <v>7429.33</v>
      </c>
      <c r="R3">
        <v>394.3</v>
      </c>
      <c r="S3">
        <v>159.58000000000001</v>
      </c>
      <c r="T3">
        <v>113832.42</v>
      </c>
      <c r="U3">
        <v>0.4</v>
      </c>
      <c r="V3">
        <v>0.76</v>
      </c>
      <c r="W3">
        <v>15.08</v>
      </c>
      <c r="X3">
        <v>6.83</v>
      </c>
      <c r="Y3">
        <v>2</v>
      </c>
      <c r="Z3">
        <v>10</v>
      </c>
      <c r="AA3">
        <v>698.54072466064042</v>
      </c>
      <c r="AB3">
        <v>955.7742369224751</v>
      </c>
      <c r="AC3">
        <v>864.55648518816008</v>
      </c>
      <c r="AD3">
        <v>698540.72466064047</v>
      </c>
      <c r="AE3">
        <v>955774.23692247504</v>
      </c>
      <c r="AF3">
        <v>1.77563436741831E-6</v>
      </c>
      <c r="AG3">
        <v>18</v>
      </c>
      <c r="AH3">
        <v>864556.48518816009</v>
      </c>
    </row>
    <row r="4" spans="1:34" x14ac:dyDescent="0.25">
      <c r="A4">
        <v>2</v>
      </c>
      <c r="B4">
        <v>80</v>
      </c>
      <c r="C4" t="s">
        <v>34</v>
      </c>
      <c r="D4">
        <v>2.0497999999999998</v>
      </c>
      <c r="E4">
        <v>48.79</v>
      </c>
      <c r="F4">
        <v>43.18</v>
      </c>
      <c r="G4">
        <v>25.4</v>
      </c>
      <c r="H4">
        <v>0.33</v>
      </c>
      <c r="I4">
        <v>102</v>
      </c>
      <c r="J4">
        <v>161.97</v>
      </c>
      <c r="K4">
        <v>50.28</v>
      </c>
      <c r="L4">
        <v>3</v>
      </c>
      <c r="M4">
        <v>73</v>
      </c>
      <c r="N4">
        <v>28.69</v>
      </c>
      <c r="O4">
        <v>20210.21</v>
      </c>
      <c r="P4">
        <v>418.11</v>
      </c>
      <c r="Q4">
        <v>7427.74</v>
      </c>
      <c r="R4">
        <v>292.08</v>
      </c>
      <c r="S4">
        <v>159.58000000000001</v>
      </c>
      <c r="T4">
        <v>63121.1</v>
      </c>
      <c r="U4">
        <v>0.55000000000000004</v>
      </c>
      <c r="V4">
        <v>0.82</v>
      </c>
      <c r="W4">
        <v>14.98</v>
      </c>
      <c r="X4">
        <v>3.81</v>
      </c>
      <c r="Y4">
        <v>2</v>
      </c>
      <c r="Z4">
        <v>10</v>
      </c>
      <c r="AA4">
        <v>558.84005039922033</v>
      </c>
      <c r="AB4">
        <v>764.62961123922571</v>
      </c>
      <c r="AC4">
        <v>691.65443430695291</v>
      </c>
      <c r="AD4">
        <v>558840.05039922032</v>
      </c>
      <c r="AE4">
        <v>764629.61123922572</v>
      </c>
      <c r="AF4">
        <v>1.9798168659345359E-6</v>
      </c>
      <c r="AG4">
        <v>16</v>
      </c>
      <c r="AH4">
        <v>691654.43430695287</v>
      </c>
    </row>
    <row r="5" spans="1:34" x14ac:dyDescent="0.25">
      <c r="A5">
        <v>3</v>
      </c>
      <c r="B5">
        <v>80</v>
      </c>
      <c r="C5" t="s">
        <v>34</v>
      </c>
      <c r="D5">
        <v>2.0705</v>
      </c>
      <c r="E5">
        <v>48.3</v>
      </c>
      <c r="F5">
        <v>42.94</v>
      </c>
      <c r="G5">
        <v>27.41</v>
      </c>
      <c r="H5">
        <v>0.43</v>
      </c>
      <c r="I5">
        <v>94</v>
      </c>
      <c r="J5">
        <v>163.4</v>
      </c>
      <c r="K5">
        <v>50.28</v>
      </c>
      <c r="L5">
        <v>4</v>
      </c>
      <c r="M5">
        <v>0</v>
      </c>
      <c r="N5">
        <v>29.12</v>
      </c>
      <c r="O5">
        <v>20386.62</v>
      </c>
      <c r="P5">
        <v>409.54</v>
      </c>
      <c r="Q5">
        <v>7429.27</v>
      </c>
      <c r="R5">
        <v>280.42</v>
      </c>
      <c r="S5">
        <v>159.58000000000001</v>
      </c>
      <c r="T5">
        <v>57331.44</v>
      </c>
      <c r="U5">
        <v>0.56999999999999995</v>
      </c>
      <c r="V5">
        <v>0.82</v>
      </c>
      <c r="W5">
        <v>15.08</v>
      </c>
      <c r="X5">
        <v>3.58</v>
      </c>
      <c r="Y5">
        <v>2</v>
      </c>
      <c r="Z5">
        <v>10</v>
      </c>
      <c r="AA5">
        <v>548.20507573455995</v>
      </c>
      <c r="AB5">
        <v>750.07836972106827</v>
      </c>
      <c r="AC5">
        <v>678.49194285649264</v>
      </c>
      <c r="AD5">
        <v>548205.07573455991</v>
      </c>
      <c r="AE5">
        <v>750078.3697210683</v>
      </c>
      <c r="AF5">
        <v>1.999810138021981E-6</v>
      </c>
      <c r="AG5">
        <v>16</v>
      </c>
      <c r="AH5">
        <v>678491.94285649259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Planilha11"/>
  <dimension ref="A1:AH3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35</v>
      </c>
      <c r="C2" t="s">
        <v>34</v>
      </c>
      <c r="D2">
        <v>1.8499000000000001</v>
      </c>
      <c r="E2">
        <v>54.06</v>
      </c>
      <c r="F2">
        <v>48.19</v>
      </c>
      <c r="G2">
        <v>12.52</v>
      </c>
      <c r="H2">
        <v>0.22</v>
      </c>
      <c r="I2">
        <v>231</v>
      </c>
      <c r="J2">
        <v>80.84</v>
      </c>
      <c r="K2">
        <v>35.1</v>
      </c>
      <c r="L2">
        <v>1</v>
      </c>
      <c r="M2">
        <v>131</v>
      </c>
      <c r="N2">
        <v>9.74</v>
      </c>
      <c r="O2">
        <v>10204.209999999999</v>
      </c>
      <c r="P2">
        <v>310.19</v>
      </c>
      <c r="Q2">
        <v>7431.56</v>
      </c>
      <c r="R2">
        <v>455.88</v>
      </c>
      <c r="S2">
        <v>159.58000000000001</v>
      </c>
      <c r="T2">
        <v>144380.1</v>
      </c>
      <c r="U2">
        <v>0.35</v>
      </c>
      <c r="V2">
        <v>0.73</v>
      </c>
      <c r="W2">
        <v>15.29</v>
      </c>
      <c r="X2">
        <v>8.81</v>
      </c>
      <c r="Y2">
        <v>2</v>
      </c>
      <c r="Z2">
        <v>10</v>
      </c>
      <c r="AA2">
        <v>498.36087093218327</v>
      </c>
      <c r="AB2">
        <v>681.87932973933653</v>
      </c>
      <c r="AC2">
        <v>616.80172353266357</v>
      </c>
      <c r="AD2">
        <v>498360.87093218329</v>
      </c>
      <c r="AE2">
        <v>681879.32973933651</v>
      </c>
      <c r="AF2">
        <v>1.9937434943877362E-6</v>
      </c>
      <c r="AG2">
        <v>18</v>
      </c>
      <c r="AH2">
        <v>616801.72353266354</v>
      </c>
    </row>
    <row r="3" spans="1:34" x14ac:dyDescent="0.25">
      <c r="A3">
        <v>1</v>
      </c>
      <c r="B3">
        <v>35</v>
      </c>
      <c r="C3" t="s">
        <v>34</v>
      </c>
      <c r="D3">
        <v>1.8839999999999999</v>
      </c>
      <c r="E3">
        <v>53.08</v>
      </c>
      <c r="F3">
        <v>47.52</v>
      </c>
      <c r="G3">
        <v>13.39</v>
      </c>
      <c r="H3">
        <v>0.43</v>
      </c>
      <c r="I3">
        <v>213</v>
      </c>
      <c r="J3">
        <v>82.04</v>
      </c>
      <c r="K3">
        <v>35.1</v>
      </c>
      <c r="L3">
        <v>2</v>
      </c>
      <c r="M3">
        <v>0</v>
      </c>
      <c r="N3">
        <v>9.94</v>
      </c>
      <c r="O3">
        <v>10352.530000000001</v>
      </c>
      <c r="P3">
        <v>304.52999999999997</v>
      </c>
      <c r="Q3">
        <v>7433.82</v>
      </c>
      <c r="R3">
        <v>428.37</v>
      </c>
      <c r="S3">
        <v>159.58000000000001</v>
      </c>
      <c r="T3">
        <v>130714.23</v>
      </c>
      <c r="U3">
        <v>0.37</v>
      </c>
      <c r="V3">
        <v>0.74</v>
      </c>
      <c r="W3">
        <v>15.4</v>
      </c>
      <c r="X3">
        <v>8.14</v>
      </c>
      <c r="Y3">
        <v>2</v>
      </c>
      <c r="Z3">
        <v>10</v>
      </c>
      <c r="AA3">
        <v>486.09855303107167</v>
      </c>
      <c r="AB3">
        <v>665.10148541174988</v>
      </c>
      <c r="AC3">
        <v>601.62513311984924</v>
      </c>
      <c r="AD3">
        <v>486098.55303107167</v>
      </c>
      <c r="AE3">
        <v>665101.48541174992</v>
      </c>
      <c r="AF3">
        <v>2.0304950232047648E-6</v>
      </c>
      <c r="AG3">
        <v>18</v>
      </c>
      <c r="AH3">
        <v>601625.13311984926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Planilha12"/>
  <dimension ref="A1:AH3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50</v>
      </c>
      <c r="C2" t="s">
        <v>34</v>
      </c>
      <c r="D2">
        <v>1.6348</v>
      </c>
      <c r="E2">
        <v>61.17</v>
      </c>
      <c r="F2">
        <v>51.91</v>
      </c>
      <c r="G2">
        <v>9.58</v>
      </c>
      <c r="H2">
        <v>0.16</v>
      </c>
      <c r="I2">
        <v>325</v>
      </c>
      <c r="J2">
        <v>107.41</v>
      </c>
      <c r="K2">
        <v>41.65</v>
      </c>
      <c r="L2">
        <v>1</v>
      </c>
      <c r="M2">
        <v>323</v>
      </c>
      <c r="N2">
        <v>14.77</v>
      </c>
      <c r="O2">
        <v>13481.73</v>
      </c>
      <c r="P2">
        <v>448.76</v>
      </c>
      <c r="Q2">
        <v>7430.68</v>
      </c>
      <c r="R2">
        <v>584</v>
      </c>
      <c r="S2">
        <v>159.58000000000001</v>
      </c>
      <c r="T2">
        <v>207968.97</v>
      </c>
      <c r="U2">
        <v>0.27</v>
      </c>
      <c r="V2">
        <v>0.68</v>
      </c>
      <c r="W2">
        <v>15.35</v>
      </c>
      <c r="X2">
        <v>12.53</v>
      </c>
      <c r="Y2">
        <v>2</v>
      </c>
      <c r="Z2">
        <v>10</v>
      </c>
      <c r="AA2">
        <v>716.41588812297448</v>
      </c>
      <c r="AB2">
        <v>980.231824168196</v>
      </c>
      <c r="AC2">
        <v>886.67987463358861</v>
      </c>
      <c r="AD2">
        <v>716415.88812297443</v>
      </c>
      <c r="AE2">
        <v>980231.82416819595</v>
      </c>
      <c r="AF2">
        <v>1.685570914784506E-6</v>
      </c>
      <c r="AG2">
        <v>20</v>
      </c>
      <c r="AH2">
        <v>886679.8746335886</v>
      </c>
    </row>
    <row r="3" spans="1:34" x14ac:dyDescent="0.25">
      <c r="A3">
        <v>1</v>
      </c>
      <c r="B3">
        <v>50</v>
      </c>
      <c r="C3" t="s">
        <v>34</v>
      </c>
      <c r="D3">
        <v>1.9815</v>
      </c>
      <c r="E3">
        <v>50.47</v>
      </c>
      <c r="F3">
        <v>45.1</v>
      </c>
      <c r="G3">
        <v>18.04</v>
      </c>
      <c r="H3">
        <v>0.32</v>
      </c>
      <c r="I3">
        <v>150</v>
      </c>
      <c r="J3">
        <v>108.68</v>
      </c>
      <c r="K3">
        <v>41.65</v>
      </c>
      <c r="L3">
        <v>2</v>
      </c>
      <c r="M3">
        <v>0</v>
      </c>
      <c r="N3">
        <v>15.03</v>
      </c>
      <c r="O3">
        <v>13638.32</v>
      </c>
      <c r="P3">
        <v>339.41</v>
      </c>
      <c r="Q3">
        <v>7431.93</v>
      </c>
      <c r="R3">
        <v>349.54</v>
      </c>
      <c r="S3">
        <v>159.58000000000001</v>
      </c>
      <c r="T3">
        <v>91611.71</v>
      </c>
      <c r="U3">
        <v>0.46</v>
      </c>
      <c r="V3">
        <v>0.78</v>
      </c>
      <c r="W3">
        <v>15.24</v>
      </c>
      <c r="X3">
        <v>5.72</v>
      </c>
      <c r="Y3">
        <v>2</v>
      </c>
      <c r="Z3">
        <v>10</v>
      </c>
      <c r="AA3">
        <v>500.87745099359421</v>
      </c>
      <c r="AB3">
        <v>685.32262560303548</v>
      </c>
      <c r="AC3">
        <v>619.91639607182708</v>
      </c>
      <c r="AD3">
        <v>500877.45099359419</v>
      </c>
      <c r="AE3">
        <v>685322.62560303544</v>
      </c>
      <c r="AF3">
        <v>2.0430381500155971E-6</v>
      </c>
      <c r="AG3">
        <v>17</v>
      </c>
      <c r="AH3">
        <v>619916.39607182704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Planilha13"/>
  <dimension ref="A1:AH2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25</v>
      </c>
      <c r="C2" t="s">
        <v>34</v>
      </c>
      <c r="D2">
        <v>1.7619</v>
      </c>
      <c r="E2">
        <v>56.76</v>
      </c>
      <c r="F2">
        <v>50.82</v>
      </c>
      <c r="G2">
        <v>10.23</v>
      </c>
      <c r="H2">
        <v>0.28000000000000003</v>
      </c>
      <c r="I2">
        <v>298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272.26</v>
      </c>
      <c r="Q2">
        <v>7436.7</v>
      </c>
      <c r="R2">
        <v>533.69000000000005</v>
      </c>
      <c r="S2">
        <v>159.58000000000001</v>
      </c>
      <c r="T2">
        <v>182946.24</v>
      </c>
      <c r="U2">
        <v>0.3</v>
      </c>
      <c r="V2">
        <v>0.69</v>
      </c>
      <c r="W2">
        <v>15.68</v>
      </c>
      <c r="X2">
        <v>11.44</v>
      </c>
      <c r="Y2">
        <v>2</v>
      </c>
      <c r="Z2">
        <v>10</v>
      </c>
      <c r="AA2">
        <v>480.11713977390423</v>
      </c>
      <c r="AB2">
        <v>656.91745191196424</v>
      </c>
      <c r="AC2">
        <v>594.22217229092007</v>
      </c>
      <c r="AD2">
        <v>480117.13977390417</v>
      </c>
      <c r="AE2">
        <v>656917.45191196422</v>
      </c>
      <c r="AF2">
        <v>1.972168299910794E-6</v>
      </c>
      <c r="AG2">
        <v>19</v>
      </c>
      <c r="AH2">
        <v>594222.17229092005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Planilha14"/>
  <dimension ref="A1:AH5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85</v>
      </c>
      <c r="C2" t="s">
        <v>34</v>
      </c>
      <c r="D2">
        <v>1.2182999999999999</v>
      </c>
      <c r="E2">
        <v>82.08</v>
      </c>
      <c r="F2">
        <v>61.07</v>
      </c>
      <c r="G2">
        <v>6.66</v>
      </c>
      <c r="H2">
        <v>0.11</v>
      </c>
      <c r="I2">
        <v>550</v>
      </c>
      <c r="J2">
        <v>167.88</v>
      </c>
      <c r="K2">
        <v>51.39</v>
      </c>
      <c r="L2">
        <v>1</v>
      </c>
      <c r="M2">
        <v>548</v>
      </c>
      <c r="N2">
        <v>30.49</v>
      </c>
      <c r="O2">
        <v>20939.59</v>
      </c>
      <c r="P2">
        <v>754.97</v>
      </c>
      <c r="Q2">
        <v>7434.82</v>
      </c>
      <c r="R2">
        <v>891.11</v>
      </c>
      <c r="S2">
        <v>159.58000000000001</v>
      </c>
      <c r="T2">
        <v>360399</v>
      </c>
      <c r="U2">
        <v>0.18</v>
      </c>
      <c r="V2">
        <v>0.57999999999999996</v>
      </c>
      <c r="W2">
        <v>15.71</v>
      </c>
      <c r="X2">
        <v>21.68</v>
      </c>
      <c r="Y2">
        <v>2</v>
      </c>
      <c r="Z2">
        <v>10</v>
      </c>
      <c r="AA2">
        <v>1426.375814558651</v>
      </c>
      <c r="AB2">
        <v>1951.6303167389019</v>
      </c>
      <c r="AC2">
        <v>1765.369458439694</v>
      </c>
      <c r="AD2">
        <v>1426375.814558652</v>
      </c>
      <c r="AE2">
        <v>1951630.3167389019</v>
      </c>
      <c r="AF2">
        <v>1.166135216618203E-6</v>
      </c>
      <c r="AG2">
        <v>27</v>
      </c>
      <c r="AH2">
        <v>1765369.458439694</v>
      </c>
    </row>
    <row r="3" spans="1:34" x14ac:dyDescent="0.25">
      <c r="A3">
        <v>1</v>
      </c>
      <c r="B3">
        <v>85</v>
      </c>
      <c r="C3" t="s">
        <v>34</v>
      </c>
      <c r="D3">
        <v>1.7972999999999999</v>
      </c>
      <c r="E3">
        <v>55.64</v>
      </c>
      <c r="F3">
        <v>46.69</v>
      </c>
      <c r="G3">
        <v>14.44</v>
      </c>
      <c r="H3">
        <v>0.21</v>
      </c>
      <c r="I3">
        <v>194</v>
      </c>
      <c r="J3">
        <v>169.33</v>
      </c>
      <c r="K3">
        <v>51.39</v>
      </c>
      <c r="L3">
        <v>2</v>
      </c>
      <c r="M3">
        <v>192</v>
      </c>
      <c r="N3">
        <v>30.94</v>
      </c>
      <c r="O3">
        <v>21118.46</v>
      </c>
      <c r="P3">
        <v>534.86</v>
      </c>
      <c r="Q3">
        <v>7429.45</v>
      </c>
      <c r="R3">
        <v>409.62</v>
      </c>
      <c r="S3">
        <v>159.58000000000001</v>
      </c>
      <c r="T3">
        <v>121431.87</v>
      </c>
      <c r="U3">
        <v>0.39</v>
      </c>
      <c r="V3">
        <v>0.75</v>
      </c>
      <c r="W3">
        <v>15.12</v>
      </c>
      <c r="X3">
        <v>7.32</v>
      </c>
      <c r="Y3">
        <v>2</v>
      </c>
      <c r="Z3">
        <v>10</v>
      </c>
      <c r="AA3">
        <v>750.71953135350577</v>
      </c>
      <c r="AB3">
        <v>1027.16758220614</v>
      </c>
      <c r="AC3">
        <v>929.13614979914132</v>
      </c>
      <c r="AD3">
        <v>750719.53135350579</v>
      </c>
      <c r="AE3">
        <v>1027167.58220614</v>
      </c>
      <c r="AF3">
        <v>1.720343778074281E-6</v>
      </c>
      <c r="AG3">
        <v>19</v>
      </c>
      <c r="AH3">
        <v>929136.14979914133</v>
      </c>
    </row>
    <row r="4" spans="1:34" x14ac:dyDescent="0.25">
      <c r="A4">
        <v>2</v>
      </c>
      <c r="B4">
        <v>85</v>
      </c>
      <c r="C4" t="s">
        <v>34</v>
      </c>
      <c r="D4">
        <v>2.0196999999999998</v>
      </c>
      <c r="E4">
        <v>49.51</v>
      </c>
      <c r="F4">
        <v>43.45</v>
      </c>
      <c r="G4">
        <v>23.92</v>
      </c>
      <c r="H4">
        <v>0.31</v>
      </c>
      <c r="I4">
        <v>109</v>
      </c>
      <c r="J4">
        <v>170.79</v>
      </c>
      <c r="K4">
        <v>51.39</v>
      </c>
      <c r="L4">
        <v>3</v>
      </c>
      <c r="M4">
        <v>107</v>
      </c>
      <c r="N4">
        <v>31.4</v>
      </c>
      <c r="O4">
        <v>21297.94</v>
      </c>
      <c r="P4">
        <v>448.53</v>
      </c>
      <c r="Q4">
        <v>7427.36</v>
      </c>
      <c r="R4">
        <v>301.88</v>
      </c>
      <c r="S4">
        <v>159.58000000000001</v>
      </c>
      <c r="T4">
        <v>67989.94</v>
      </c>
      <c r="U4">
        <v>0.53</v>
      </c>
      <c r="V4">
        <v>0.81</v>
      </c>
      <c r="W4">
        <v>14.97</v>
      </c>
      <c r="X4">
        <v>4.08</v>
      </c>
      <c r="Y4">
        <v>2</v>
      </c>
      <c r="Z4">
        <v>10</v>
      </c>
      <c r="AA4">
        <v>599.62698667099517</v>
      </c>
      <c r="AB4">
        <v>820.43609683890179</v>
      </c>
      <c r="AC4">
        <v>742.13482724589016</v>
      </c>
      <c r="AD4">
        <v>599626.98667099513</v>
      </c>
      <c r="AE4">
        <v>820436.09683890175</v>
      </c>
      <c r="AF4">
        <v>1.9332211253416929E-6</v>
      </c>
      <c r="AG4">
        <v>17</v>
      </c>
      <c r="AH4">
        <v>742134.82724589016</v>
      </c>
    </row>
    <row r="5" spans="1:34" x14ac:dyDescent="0.25">
      <c r="A5">
        <v>3</v>
      </c>
      <c r="B5">
        <v>85</v>
      </c>
      <c r="C5" t="s">
        <v>34</v>
      </c>
      <c r="D5">
        <v>2.0781000000000001</v>
      </c>
      <c r="E5">
        <v>48.12</v>
      </c>
      <c r="F5">
        <v>42.73</v>
      </c>
      <c r="G5">
        <v>28.81</v>
      </c>
      <c r="H5">
        <v>0.41</v>
      </c>
      <c r="I5">
        <v>89</v>
      </c>
      <c r="J5">
        <v>172.25</v>
      </c>
      <c r="K5">
        <v>51.39</v>
      </c>
      <c r="L5">
        <v>4</v>
      </c>
      <c r="M5">
        <v>0</v>
      </c>
      <c r="N5">
        <v>31.86</v>
      </c>
      <c r="O5">
        <v>21478.05</v>
      </c>
      <c r="P5">
        <v>419.99</v>
      </c>
      <c r="Q5">
        <v>7428.97</v>
      </c>
      <c r="R5">
        <v>274.26</v>
      </c>
      <c r="S5">
        <v>159.58000000000001</v>
      </c>
      <c r="T5">
        <v>54278.01</v>
      </c>
      <c r="U5">
        <v>0.57999999999999996</v>
      </c>
      <c r="V5">
        <v>0.82</v>
      </c>
      <c r="W5">
        <v>15.05</v>
      </c>
      <c r="X5">
        <v>3.37</v>
      </c>
      <c r="Y5">
        <v>2</v>
      </c>
      <c r="Z5">
        <v>10</v>
      </c>
      <c r="AA5">
        <v>557.23811589420052</v>
      </c>
      <c r="AB5">
        <v>762.43777377709512</v>
      </c>
      <c r="AC5">
        <v>689.67178273594459</v>
      </c>
      <c r="AD5">
        <v>557238.11589420051</v>
      </c>
      <c r="AE5">
        <v>762437.77377709514</v>
      </c>
      <c r="AF5">
        <v>1.9891205726457261E-6</v>
      </c>
      <c r="AG5">
        <v>16</v>
      </c>
      <c r="AH5">
        <v>689671.78273594461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Planilha15"/>
  <dimension ref="A1:AH2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20</v>
      </c>
      <c r="C2" t="s">
        <v>34</v>
      </c>
      <c r="D2">
        <v>1.667</v>
      </c>
      <c r="E2">
        <v>59.99</v>
      </c>
      <c r="F2">
        <v>53.69</v>
      </c>
      <c r="G2">
        <v>8.66</v>
      </c>
      <c r="H2">
        <v>0.34</v>
      </c>
      <c r="I2">
        <v>372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255.35</v>
      </c>
      <c r="Q2">
        <v>7438.7</v>
      </c>
      <c r="R2">
        <v>625.84</v>
      </c>
      <c r="S2">
        <v>159.58000000000001</v>
      </c>
      <c r="T2">
        <v>228653.45</v>
      </c>
      <c r="U2">
        <v>0.25</v>
      </c>
      <c r="V2">
        <v>0.66</v>
      </c>
      <c r="W2">
        <v>15.9</v>
      </c>
      <c r="X2">
        <v>14.3</v>
      </c>
      <c r="Y2">
        <v>2</v>
      </c>
      <c r="Z2">
        <v>10</v>
      </c>
      <c r="AA2">
        <v>485.98518022715092</v>
      </c>
      <c r="AB2">
        <v>664.94636373977039</v>
      </c>
      <c r="AC2">
        <v>601.48481604252879</v>
      </c>
      <c r="AD2">
        <v>485985.18022715091</v>
      </c>
      <c r="AE2">
        <v>664946.36373977037</v>
      </c>
      <c r="AF2">
        <v>1.909571878290967E-6</v>
      </c>
      <c r="AG2">
        <v>20</v>
      </c>
      <c r="AH2">
        <v>601484.81604252884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Planilha16"/>
  <dimension ref="A1:AH4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65</v>
      </c>
      <c r="C2" t="s">
        <v>34</v>
      </c>
      <c r="D2">
        <v>1.4426000000000001</v>
      </c>
      <c r="E2">
        <v>69.319999999999993</v>
      </c>
      <c r="F2">
        <v>55.7</v>
      </c>
      <c r="G2">
        <v>7.96</v>
      </c>
      <c r="H2">
        <v>0.13</v>
      </c>
      <c r="I2">
        <v>420</v>
      </c>
      <c r="J2">
        <v>133.21</v>
      </c>
      <c r="K2">
        <v>46.47</v>
      </c>
      <c r="L2">
        <v>1</v>
      </c>
      <c r="M2">
        <v>418</v>
      </c>
      <c r="N2">
        <v>20.75</v>
      </c>
      <c r="O2">
        <v>16663.419999999998</v>
      </c>
      <c r="P2">
        <v>578.15</v>
      </c>
      <c r="Q2">
        <v>7433.02</v>
      </c>
      <c r="R2">
        <v>711.69</v>
      </c>
      <c r="S2">
        <v>159.58000000000001</v>
      </c>
      <c r="T2">
        <v>271336.69</v>
      </c>
      <c r="U2">
        <v>0.22</v>
      </c>
      <c r="V2">
        <v>0.63</v>
      </c>
      <c r="W2">
        <v>15.49</v>
      </c>
      <c r="X2">
        <v>16.32</v>
      </c>
      <c r="Y2">
        <v>2</v>
      </c>
      <c r="Z2">
        <v>10</v>
      </c>
      <c r="AA2">
        <v>980.47122020819302</v>
      </c>
      <c r="AB2">
        <v>1341.523978826277</v>
      </c>
      <c r="AC2">
        <v>1213.490813127826</v>
      </c>
      <c r="AD2">
        <v>980471.22020819306</v>
      </c>
      <c r="AE2">
        <v>1341523.978826277</v>
      </c>
      <c r="AF2">
        <v>1.4355797376608301E-6</v>
      </c>
      <c r="AG2">
        <v>23</v>
      </c>
      <c r="AH2">
        <v>1213490.813127826</v>
      </c>
    </row>
    <row r="3" spans="1:34" x14ac:dyDescent="0.25">
      <c r="A3">
        <v>1</v>
      </c>
      <c r="B3">
        <v>65</v>
      </c>
      <c r="C3" t="s">
        <v>34</v>
      </c>
      <c r="D3">
        <v>1.9576</v>
      </c>
      <c r="E3">
        <v>51.08</v>
      </c>
      <c r="F3">
        <v>44.9</v>
      </c>
      <c r="G3">
        <v>18.329999999999998</v>
      </c>
      <c r="H3">
        <v>0.26</v>
      </c>
      <c r="I3">
        <v>147</v>
      </c>
      <c r="J3">
        <v>134.55000000000001</v>
      </c>
      <c r="K3">
        <v>46.47</v>
      </c>
      <c r="L3">
        <v>2</v>
      </c>
      <c r="M3">
        <v>144</v>
      </c>
      <c r="N3">
        <v>21.09</v>
      </c>
      <c r="O3">
        <v>16828.84</v>
      </c>
      <c r="P3">
        <v>406.21</v>
      </c>
      <c r="Q3">
        <v>7428.4</v>
      </c>
      <c r="R3">
        <v>350.72</v>
      </c>
      <c r="S3">
        <v>159.58000000000001</v>
      </c>
      <c r="T3">
        <v>92219.04</v>
      </c>
      <c r="U3">
        <v>0.45</v>
      </c>
      <c r="V3">
        <v>0.78</v>
      </c>
      <c r="W3">
        <v>15.03</v>
      </c>
      <c r="X3">
        <v>5.53</v>
      </c>
      <c r="Y3">
        <v>2</v>
      </c>
      <c r="Z3">
        <v>10</v>
      </c>
      <c r="AA3">
        <v>569.20215520169836</v>
      </c>
      <c r="AB3">
        <v>778.80750017377636</v>
      </c>
      <c r="AC3">
        <v>704.47920542038207</v>
      </c>
      <c r="AD3">
        <v>569202.1552016983</v>
      </c>
      <c r="AE3">
        <v>778807.50017377641</v>
      </c>
      <c r="AF3">
        <v>1.9480735439101901E-6</v>
      </c>
      <c r="AG3">
        <v>17</v>
      </c>
      <c r="AH3">
        <v>704479.20542038209</v>
      </c>
    </row>
    <row r="4" spans="1:34" x14ac:dyDescent="0.25">
      <c r="A4">
        <v>2</v>
      </c>
      <c r="B4">
        <v>65</v>
      </c>
      <c r="C4" t="s">
        <v>34</v>
      </c>
      <c r="D4">
        <v>2.0337000000000001</v>
      </c>
      <c r="E4">
        <v>49.17</v>
      </c>
      <c r="F4">
        <v>43.83</v>
      </c>
      <c r="G4">
        <v>22.67</v>
      </c>
      <c r="H4">
        <v>0.39</v>
      </c>
      <c r="I4">
        <v>116</v>
      </c>
      <c r="J4">
        <v>135.9</v>
      </c>
      <c r="K4">
        <v>46.47</v>
      </c>
      <c r="L4">
        <v>3</v>
      </c>
      <c r="M4">
        <v>0</v>
      </c>
      <c r="N4">
        <v>21.43</v>
      </c>
      <c r="O4">
        <v>16994.64</v>
      </c>
      <c r="P4">
        <v>376.05</v>
      </c>
      <c r="Q4">
        <v>7430.21</v>
      </c>
      <c r="R4">
        <v>309.27999999999997</v>
      </c>
      <c r="S4">
        <v>159.58000000000001</v>
      </c>
      <c r="T4">
        <v>71655.070000000007</v>
      </c>
      <c r="U4">
        <v>0.52</v>
      </c>
      <c r="V4">
        <v>0.8</v>
      </c>
      <c r="W4">
        <v>15.14</v>
      </c>
      <c r="X4">
        <v>4.46</v>
      </c>
      <c r="Y4">
        <v>2</v>
      </c>
      <c r="Z4">
        <v>10</v>
      </c>
      <c r="AA4">
        <v>529.76929972669438</v>
      </c>
      <c r="AB4">
        <v>724.85372765807119</v>
      </c>
      <c r="AC4">
        <v>655.67470522898043</v>
      </c>
      <c r="AD4">
        <v>529769.29972669436</v>
      </c>
      <c r="AE4">
        <v>724853.72765807121</v>
      </c>
      <c r="AF4">
        <v>2.0238032112025708E-6</v>
      </c>
      <c r="AG4">
        <v>17</v>
      </c>
      <c r="AH4">
        <v>655674.7052289804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Planilha17"/>
  <dimension ref="A1:AH5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75</v>
      </c>
      <c r="C2" t="s">
        <v>34</v>
      </c>
      <c r="D2">
        <v>1.3281000000000001</v>
      </c>
      <c r="E2">
        <v>75.3</v>
      </c>
      <c r="F2">
        <v>58.26</v>
      </c>
      <c r="G2">
        <v>7.24</v>
      </c>
      <c r="H2">
        <v>0.12</v>
      </c>
      <c r="I2">
        <v>483</v>
      </c>
      <c r="J2">
        <v>150.44</v>
      </c>
      <c r="K2">
        <v>49.1</v>
      </c>
      <c r="L2">
        <v>1</v>
      </c>
      <c r="M2">
        <v>481</v>
      </c>
      <c r="N2">
        <v>25.34</v>
      </c>
      <c r="O2">
        <v>18787.759999999998</v>
      </c>
      <c r="P2">
        <v>664.33</v>
      </c>
      <c r="Q2">
        <v>7433.57</v>
      </c>
      <c r="R2">
        <v>797.19</v>
      </c>
      <c r="S2">
        <v>159.58000000000001</v>
      </c>
      <c r="T2">
        <v>313774.99</v>
      </c>
      <c r="U2">
        <v>0.2</v>
      </c>
      <c r="V2">
        <v>0.61</v>
      </c>
      <c r="W2">
        <v>15.59</v>
      </c>
      <c r="X2">
        <v>18.87</v>
      </c>
      <c r="Y2">
        <v>2</v>
      </c>
      <c r="Z2">
        <v>10</v>
      </c>
      <c r="AA2">
        <v>1184.9020572277741</v>
      </c>
      <c r="AB2">
        <v>1621.2352688884789</v>
      </c>
      <c r="AC2">
        <v>1466.5068502437521</v>
      </c>
      <c r="AD2">
        <v>1184902.0572277741</v>
      </c>
      <c r="AE2">
        <v>1621235.2688884791</v>
      </c>
      <c r="AF2">
        <v>1.2949408923897429E-6</v>
      </c>
      <c r="AG2">
        <v>25</v>
      </c>
      <c r="AH2">
        <v>1466506.8502437519</v>
      </c>
    </row>
    <row r="3" spans="1:34" x14ac:dyDescent="0.25">
      <c r="A3">
        <v>1</v>
      </c>
      <c r="B3">
        <v>75</v>
      </c>
      <c r="C3" t="s">
        <v>34</v>
      </c>
      <c r="D3">
        <v>1.8757999999999999</v>
      </c>
      <c r="E3">
        <v>53.31</v>
      </c>
      <c r="F3">
        <v>45.81</v>
      </c>
      <c r="G3">
        <v>16.07</v>
      </c>
      <c r="H3">
        <v>0.23</v>
      </c>
      <c r="I3">
        <v>171</v>
      </c>
      <c r="J3">
        <v>151.83000000000001</v>
      </c>
      <c r="K3">
        <v>49.1</v>
      </c>
      <c r="L3">
        <v>2</v>
      </c>
      <c r="M3">
        <v>169</v>
      </c>
      <c r="N3">
        <v>25.73</v>
      </c>
      <c r="O3">
        <v>18959.54</v>
      </c>
      <c r="P3">
        <v>472.58</v>
      </c>
      <c r="Q3">
        <v>7428.37</v>
      </c>
      <c r="R3">
        <v>381.16</v>
      </c>
      <c r="S3">
        <v>159.58000000000001</v>
      </c>
      <c r="T3">
        <v>107319.02</v>
      </c>
      <c r="U3">
        <v>0.42</v>
      </c>
      <c r="V3">
        <v>0.77</v>
      </c>
      <c r="W3">
        <v>15.06</v>
      </c>
      <c r="X3">
        <v>6.44</v>
      </c>
      <c r="Y3">
        <v>2</v>
      </c>
      <c r="Z3">
        <v>10</v>
      </c>
      <c r="AA3">
        <v>658.66247843173039</v>
      </c>
      <c r="AB3">
        <v>901.21106112802227</v>
      </c>
      <c r="AC3">
        <v>815.2007423116313</v>
      </c>
      <c r="AD3">
        <v>658662.47843173041</v>
      </c>
      <c r="AE3">
        <v>901211.06112802227</v>
      </c>
      <c r="AF3">
        <v>1.8289662871355159E-6</v>
      </c>
      <c r="AG3">
        <v>18</v>
      </c>
      <c r="AH3">
        <v>815200.74231163133</v>
      </c>
    </row>
    <row r="4" spans="1:34" x14ac:dyDescent="0.25">
      <c r="A4">
        <v>2</v>
      </c>
      <c r="B4">
        <v>75</v>
      </c>
      <c r="C4" t="s">
        <v>34</v>
      </c>
      <c r="D4">
        <v>2.0554000000000001</v>
      </c>
      <c r="E4">
        <v>48.65</v>
      </c>
      <c r="F4">
        <v>43.26</v>
      </c>
      <c r="G4">
        <v>25.45</v>
      </c>
      <c r="H4">
        <v>0.35</v>
      </c>
      <c r="I4">
        <v>102</v>
      </c>
      <c r="J4">
        <v>153.22999999999999</v>
      </c>
      <c r="K4">
        <v>49.1</v>
      </c>
      <c r="L4">
        <v>3</v>
      </c>
      <c r="M4">
        <v>17</v>
      </c>
      <c r="N4">
        <v>26.13</v>
      </c>
      <c r="O4">
        <v>19131.849999999999</v>
      </c>
      <c r="P4">
        <v>398.01</v>
      </c>
      <c r="Q4">
        <v>7428.23</v>
      </c>
      <c r="R4">
        <v>291.60000000000002</v>
      </c>
      <c r="S4">
        <v>159.58000000000001</v>
      </c>
      <c r="T4">
        <v>62881</v>
      </c>
      <c r="U4">
        <v>0.55000000000000004</v>
      </c>
      <c r="V4">
        <v>0.81</v>
      </c>
      <c r="W4">
        <v>15.08</v>
      </c>
      <c r="X4">
        <v>3.89</v>
      </c>
      <c r="Y4">
        <v>2</v>
      </c>
      <c r="Z4">
        <v>10</v>
      </c>
      <c r="AA4">
        <v>540.01806944112116</v>
      </c>
      <c r="AB4">
        <v>738.87654652515891</v>
      </c>
      <c r="AC4">
        <v>668.35920594454319</v>
      </c>
      <c r="AD4">
        <v>540018.06944112119</v>
      </c>
      <c r="AE4">
        <v>738876.54652515892</v>
      </c>
      <c r="AF4">
        <v>2.004082155122263E-6</v>
      </c>
      <c r="AG4">
        <v>16</v>
      </c>
      <c r="AH4">
        <v>668359.20594454324</v>
      </c>
    </row>
    <row r="5" spans="1:34" x14ac:dyDescent="0.25">
      <c r="A5">
        <v>3</v>
      </c>
      <c r="B5">
        <v>75</v>
      </c>
      <c r="C5" t="s">
        <v>34</v>
      </c>
      <c r="D5">
        <v>2.0613999999999999</v>
      </c>
      <c r="E5">
        <v>48.51</v>
      </c>
      <c r="F5">
        <v>43.18</v>
      </c>
      <c r="G5">
        <v>25.91</v>
      </c>
      <c r="H5">
        <v>0.46</v>
      </c>
      <c r="I5">
        <v>100</v>
      </c>
      <c r="J5">
        <v>154.63</v>
      </c>
      <c r="K5">
        <v>49.1</v>
      </c>
      <c r="L5">
        <v>4</v>
      </c>
      <c r="M5">
        <v>0</v>
      </c>
      <c r="N5">
        <v>26.53</v>
      </c>
      <c r="O5">
        <v>19304.72</v>
      </c>
      <c r="P5">
        <v>398.88</v>
      </c>
      <c r="Q5">
        <v>7429.98</v>
      </c>
      <c r="R5">
        <v>288.08999999999997</v>
      </c>
      <c r="S5">
        <v>159.58000000000001</v>
      </c>
      <c r="T5">
        <v>61138.73</v>
      </c>
      <c r="U5">
        <v>0.55000000000000004</v>
      </c>
      <c r="V5">
        <v>0.82</v>
      </c>
      <c r="W5">
        <v>15.09</v>
      </c>
      <c r="X5">
        <v>3.81</v>
      </c>
      <c r="Y5">
        <v>2</v>
      </c>
      <c r="Z5">
        <v>10</v>
      </c>
      <c r="AA5">
        <v>539.1597697870302</v>
      </c>
      <c r="AB5">
        <v>737.7021830729235</v>
      </c>
      <c r="AC5">
        <v>667.29692209195969</v>
      </c>
      <c r="AD5">
        <v>539159.76978703018</v>
      </c>
      <c r="AE5">
        <v>737702.18307292345</v>
      </c>
      <c r="AF5">
        <v>2.0099323511574538E-6</v>
      </c>
      <c r="AG5">
        <v>16</v>
      </c>
      <c r="AH5">
        <v>667296.92209195974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Planilha18"/>
  <dimension ref="A1:AH6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95</v>
      </c>
      <c r="C2" t="s">
        <v>34</v>
      </c>
      <c r="D2">
        <v>1.1166</v>
      </c>
      <c r="E2">
        <v>89.56</v>
      </c>
      <c r="F2">
        <v>64.010000000000005</v>
      </c>
      <c r="G2">
        <v>6.19</v>
      </c>
      <c r="H2">
        <v>0.1</v>
      </c>
      <c r="I2">
        <v>620</v>
      </c>
      <c r="J2">
        <v>185.69</v>
      </c>
      <c r="K2">
        <v>53.44</v>
      </c>
      <c r="L2">
        <v>1</v>
      </c>
      <c r="M2">
        <v>618</v>
      </c>
      <c r="N2">
        <v>36.26</v>
      </c>
      <c r="O2">
        <v>23136.14</v>
      </c>
      <c r="P2">
        <v>850.41</v>
      </c>
      <c r="Q2">
        <v>7437.63</v>
      </c>
      <c r="R2">
        <v>989.85</v>
      </c>
      <c r="S2">
        <v>159.58000000000001</v>
      </c>
      <c r="T2">
        <v>409419.43</v>
      </c>
      <c r="U2">
        <v>0.16</v>
      </c>
      <c r="V2">
        <v>0.55000000000000004</v>
      </c>
      <c r="W2">
        <v>15.83</v>
      </c>
      <c r="X2">
        <v>24.61</v>
      </c>
      <c r="Y2">
        <v>2</v>
      </c>
      <c r="Z2">
        <v>10</v>
      </c>
      <c r="AA2">
        <v>1717.134006944767</v>
      </c>
      <c r="AB2">
        <v>2349.4585029077248</v>
      </c>
      <c r="AC2">
        <v>2125.2294808759302</v>
      </c>
      <c r="AD2">
        <v>1717134.006944767</v>
      </c>
      <c r="AE2">
        <v>2349458.5029077251</v>
      </c>
      <c r="AF2">
        <v>1.050859114511299E-6</v>
      </c>
      <c r="AG2">
        <v>30</v>
      </c>
      <c r="AH2">
        <v>2125229.4808759298</v>
      </c>
    </row>
    <row r="3" spans="1:34" x14ac:dyDescent="0.25">
      <c r="A3">
        <v>1</v>
      </c>
      <c r="B3">
        <v>95</v>
      </c>
      <c r="C3" t="s">
        <v>34</v>
      </c>
      <c r="D3">
        <v>1.7242</v>
      </c>
      <c r="E3">
        <v>58</v>
      </c>
      <c r="F3">
        <v>47.53</v>
      </c>
      <c r="G3">
        <v>13.26</v>
      </c>
      <c r="H3">
        <v>0.19</v>
      </c>
      <c r="I3">
        <v>215</v>
      </c>
      <c r="J3">
        <v>187.21</v>
      </c>
      <c r="K3">
        <v>53.44</v>
      </c>
      <c r="L3">
        <v>2</v>
      </c>
      <c r="M3">
        <v>213</v>
      </c>
      <c r="N3">
        <v>36.770000000000003</v>
      </c>
      <c r="O3">
        <v>23322.880000000001</v>
      </c>
      <c r="P3">
        <v>593.71</v>
      </c>
      <c r="Q3">
        <v>7429.14</v>
      </c>
      <c r="R3">
        <v>437.99</v>
      </c>
      <c r="S3">
        <v>159.58000000000001</v>
      </c>
      <c r="T3">
        <v>135514.13</v>
      </c>
      <c r="U3">
        <v>0.36</v>
      </c>
      <c r="V3">
        <v>0.74</v>
      </c>
      <c r="W3">
        <v>15.15</v>
      </c>
      <c r="X3">
        <v>8.15</v>
      </c>
      <c r="Y3">
        <v>2</v>
      </c>
      <c r="Z3">
        <v>10</v>
      </c>
      <c r="AA3">
        <v>836.33398920937623</v>
      </c>
      <c r="AB3">
        <v>1144.3090604878521</v>
      </c>
      <c r="AC3">
        <v>1035.097809802744</v>
      </c>
      <c r="AD3">
        <v>836333.98920937628</v>
      </c>
      <c r="AE3">
        <v>1144309.060487852</v>
      </c>
      <c r="AF3">
        <v>1.6226860874443689E-6</v>
      </c>
      <c r="AG3">
        <v>19</v>
      </c>
      <c r="AH3">
        <v>1035097.809802744</v>
      </c>
    </row>
    <row r="4" spans="1:34" x14ac:dyDescent="0.25">
      <c r="A4">
        <v>2</v>
      </c>
      <c r="B4">
        <v>95</v>
      </c>
      <c r="C4" t="s">
        <v>34</v>
      </c>
      <c r="D4">
        <v>1.9607000000000001</v>
      </c>
      <c r="E4">
        <v>51</v>
      </c>
      <c r="F4">
        <v>43.95</v>
      </c>
      <c r="G4">
        <v>21.44</v>
      </c>
      <c r="H4">
        <v>0.28000000000000003</v>
      </c>
      <c r="I4">
        <v>123</v>
      </c>
      <c r="J4">
        <v>188.73</v>
      </c>
      <c r="K4">
        <v>53.44</v>
      </c>
      <c r="L4">
        <v>3</v>
      </c>
      <c r="M4">
        <v>121</v>
      </c>
      <c r="N4">
        <v>37.29</v>
      </c>
      <c r="O4">
        <v>23510.33</v>
      </c>
      <c r="P4">
        <v>507.16</v>
      </c>
      <c r="Q4">
        <v>7428.3</v>
      </c>
      <c r="R4">
        <v>318.99</v>
      </c>
      <c r="S4">
        <v>159.58000000000001</v>
      </c>
      <c r="T4">
        <v>76472.490000000005</v>
      </c>
      <c r="U4">
        <v>0.5</v>
      </c>
      <c r="V4">
        <v>0.8</v>
      </c>
      <c r="W4">
        <v>14.99</v>
      </c>
      <c r="X4">
        <v>4.59</v>
      </c>
      <c r="Y4">
        <v>2</v>
      </c>
      <c r="Z4">
        <v>10</v>
      </c>
      <c r="AA4">
        <v>664.74383599985083</v>
      </c>
      <c r="AB4">
        <v>909.5318428432854</v>
      </c>
      <c r="AC4">
        <v>822.72740029828037</v>
      </c>
      <c r="AD4">
        <v>664743.83599985088</v>
      </c>
      <c r="AE4">
        <v>909531.84284328541</v>
      </c>
      <c r="AF4">
        <v>1.845261925328949E-6</v>
      </c>
      <c r="AG4">
        <v>17</v>
      </c>
      <c r="AH4">
        <v>822727.40029828041</v>
      </c>
    </row>
    <row r="5" spans="1:34" x14ac:dyDescent="0.25">
      <c r="A5">
        <v>3</v>
      </c>
      <c r="B5">
        <v>95</v>
      </c>
      <c r="C5" t="s">
        <v>34</v>
      </c>
      <c r="D5">
        <v>2.0813999999999999</v>
      </c>
      <c r="E5">
        <v>48.04</v>
      </c>
      <c r="F5">
        <v>42.49</v>
      </c>
      <c r="G5">
        <v>30.71</v>
      </c>
      <c r="H5">
        <v>0.37</v>
      </c>
      <c r="I5">
        <v>83</v>
      </c>
      <c r="J5">
        <v>190.25</v>
      </c>
      <c r="K5">
        <v>53.44</v>
      </c>
      <c r="L5">
        <v>4</v>
      </c>
      <c r="M5">
        <v>42</v>
      </c>
      <c r="N5">
        <v>37.82</v>
      </c>
      <c r="O5">
        <v>23698.48</v>
      </c>
      <c r="P5">
        <v>447.67</v>
      </c>
      <c r="Q5">
        <v>7428.34</v>
      </c>
      <c r="R5">
        <v>268.06</v>
      </c>
      <c r="S5">
        <v>159.58000000000001</v>
      </c>
      <c r="T5">
        <v>51206</v>
      </c>
      <c r="U5">
        <v>0.6</v>
      </c>
      <c r="V5">
        <v>0.83</v>
      </c>
      <c r="W5">
        <v>14.98</v>
      </c>
      <c r="X5">
        <v>3.12</v>
      </c>
      <c r="Y5">
        <v>2</v>
      </c>
      <c r="Z5">
        <v>10</v>
      </c>
      <c r="AA5">
        <v>582.139196645065</v>
      </c>
      <c r="AB5">
        <v>796.5085310185782</v>
      </c>
      <c r="AC5">
        <v>720.49087472490874</v>
      </c>
      <c r="AD5">
        <v>582139.19664506498</v>
      </c>
      <c r="AE5">
        <v>796508.53101857821</v>
      </c>
      <c r="AF5">
        <v>1.958855598194356E-6</v>
      </c>
      <c r="AG5">
        <v>16</v>
      </c>
      <c r="AH5">
        <v>720490.87472490873</v>
      </c>
    </row>
    <row r="6" spans="1:34" x14ac:dyDescent="0.25">
      <c r="A6">
        <v>4</v>
      </c>
      <c r="B6">
        <v>95</v>
      </c>
      <c r="C6" t="s">
        <v>34</v>
      </c>
      <c r="D6">
        <v>2.0884</v>
      </c>
      <c r="E6">
        <v>47.88</v>
      </c>
      <c r="F6">
        <v>42.44</v>
      </c>
      <c r="G6">
        <v>31.83</v>
      </c>
      <c r="H6">
        <v>0.46</v>
      </c>
      <c r="I6">
        <v>80</v>
      </c>
      <c r="J6">
        <v>191.78</v>
      </c>
      <c r="K6">
        <v>53.44</v>
      </c>
      <c r="L6">
        <v>5</v>
      </c>
      <c r="M6">
        <v>0</v>
      </c>
      <c r="N6">
        <v>38.35</v>
      </c>
      <c r="O6">
        <v>23887.360000000001</v>
      </c>
      <c r="P6">
        <v>443.51</v>
      </c>
      <c r="Q6">
        <v>7428.84</v>
      </c>
      <c r="R6">
        <v>264.33999999999997</v>
      </c>
      <c r="S6">
        <v>159.58000000000001</v>
      </c>
      <c r="T6">
        <v>49361.13</v>
      </c>
      <c r="U6">
        <v>0.6</v>
      </c>
      <c r="V6">
        <v>0.83</v>
      </c>
      <c r="W6">
        <v>15.04</v>
      </c>
      <c r="X6">
        <v>3.07</v>
      </c>
      <c r="Y6">
        <v>2</v>
      </c>
      <c r="Z6">
        <v>10</v>
      </c>
      <c r="AA6">
        <v>577.77243529039617</v>
      </c>
      <c r="AB6">
        <v>790.53373548520585</v>
      </c>
      <c r="AC6">
        <v>715.08630529156324</v>
      </c>
      <c r="AD6">
        <v>577772.43529039621</v>
      </c>
      <c r="AE6">
        <v>790533.73548520589</v>
      </c>
      <c r="AF6">
        <v>1.96544346654612E-6</v>
      </c>
      <c r="AG6">
        <v>16</v>
      </c>
      <c r="AH6">
        <v>715086.30529156327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Planilha19"/>
  <dimension ref="A1:AH4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55</v>
      </c>
      <c r="C2" t="s">
        <v>34</v>
      </c>
      <c r="D2">
        <v>1.5671999999999999</v>
      </c>
      <c r="E2">
        <v>63.81</v>
      </c>
      <c r="F2">
        <v>53.19</v>
      </c>
      <c r="G2">
        <v>8.94</v>
      </c>
      <c r="H2">
        <v>0.15</v>
      </c>
      <c r="I2">
        <v>357</v>
      </c>
      <c r="J2">
        <v>116.05</v>
      </c>
      <c r="K2">
        <v>43.4</v>
      </c>
      <c r="L2">
        <v>1</v>
      </c>
      <c r="M2">
        <v>355</v>
      </c>
      <c r="N2">
        <v>16.649999999999999</v>
      </c>
      <c r="O2">
        <v>14546.17</v>
      </c>
      <c r="P2">
        <v>492.48</v>
      </c>
      <c r="Q2">
        <v>7432.16</v>
      </c>
      <c r="R2">
        <v>626.54999999999995</v>
      </c>
      <c r="S2">
        <v>159.58000000000001</v>
      </c>
      <c r="T2">
        <v>229084.4</v>
      </c>
      <c r="U2">
        <v>0.25</v>
      </c>
      <c r="V2">
        <v>0.66</v>
      </c>
      <c r="W2">
        <v>15.41</v>
      </c>
      <c r="X2">
        <v>13.81</v>
      </c>
      <c r="Y2">
        <v>2</v>
      </c>
      <c r="Z2">
        <v>10</v>
      </c>
      <c r="AA2">
        <v>800.00997513972254</v>
      </c>
      <c r="AB2">
        <v>1094.60894193535</v>
      </c>
      <c r="AC2">
        <v>990.14100081033848</v>
      </c>
      <c r="AD2">
        <v>800009.97513972258</v>
      </c>
      <c r="AE2">
        <v>1094608.94193535</v>
      </c>
      <c r="AF2">
        <v>1.5956482240042691E-6</v>
      </c>
      <c r="AG2">
        <v>21</v>
      </c>
      <c r="AH2">
        <v>990141.00081033853</v>
      </c>
    </row>
    <row r="3" spans="1:34" x14ac:dyDescent="0.25">
      <c r="A3">
        <v>1</v>
      </c>
      <c r="B3">
        <v>55</v>
      </c>
      <c r="C3" t="s">
        <v>34</v>
      </c>
      <c r="D3">
        <v>1.9985999999999999</v>
      </c>
      <c r="E3">
        <v>50.04</v>
      </c>
      <c r="F3">
        <v>44.65</v>
      </c>
      <c r="G3">
        <v>19.41</v>
      </c>
      <c r="H3">
        <v>0.3</v>
      </c>
      <c r="I3">
        <v>138</v>
      </c>
      <c r="J3">
        <v>117.34</v>
      </c>
      <c r="K3">
        <v>43.4</v>
      </c>
      <c r="L3">
        <v>2</v>
      </c>
      <c r="M3">
        <v>23</v>
      </c>
      <c r="N3">
        <v>16.940000000000001</v>
      </c>
      <c r="O3">
        <v>14705.49</v>
      </c>
      <c r="P3">
        <v>352.59</v>
      </c>
      <c r="Q3">
        <v>7431.08</v>
      </c>
      <c r="R3">
        <v>336.44</v>
      </c>
      <c r="S3">
        <v>159.58000000000001</v>
      </c>
      <c r="T3">
        <v>85123.09</v>
      </c>
      <c r="U3">
        <v>0.47</v>
      </c>
      <c r="V3">
        <v>0.79</v>
      </c>
      <c r="W3">
        <v>15.18</v>
      </c>
      <c r="X3">
        <v>5.28</v>
      </c>
      <c r="Y3">
        <v>2</v>
      </c>
      <c r="Z3">
        <v>10</v>
      </c>
      <c r="AA3">
        <v>511.69348350263022</v>
      </c>
      <c r="AB3">
        <v>700.12159845157578</v>
      </c>
      <c r="AC3">
        <v>633.3029757221916</v>
      </c>
      <c r="AD3">
        <v>511693.48350263009</v>
      </c>
      <c r="AE3">
        <v>700121.59845157573</v>
      </c>
      <c r="AF3">
        <v>2.0348791095552141E-6</v>
      </c>
      <c r="AG3">
        <v>17</v>
      </c>
      <c r="AH3">
        <v>633302.97572219162</v>
      </c>
    </row>
    <row r="4" spans="1:34" x14ac:dyDescent="0.25">
      <c r="A4">
        <v>2</v>
      </c>
      <c r="B4">
        <v>55</v>
      </c>
      <c r="C4" t="s">
        <v>34</v>
      </c>
      <c r="D4">
        <v>2.0064000000000002</v>
      </c>
      <c r="E4">
        <v>49.84</v>
      </c>
      <c r="F4">
        <v>44.51</v>
      </c>
      <c r="G4">
        <v>19.64</v>
      </c>
      <c r="H4">
        <v>0.45</v>
      </c>
      <c r="I4">
        <v>136</v>
      </c>
      <c r="J4">
        <v>118.63</v>
      </c>
      <c r="K4">
        <v>43.4</v>
      </c>
      <c r="L4">
        <v>3</v>
      </c>
      <c r="M4">
        <v>0</v>
      </c>
      <c r="N4">
        <v>17.23</v>
      </c>
      <c r="O4">
        <v>14865.24</v>
      </c>
      <c r="P4">
        <v>354.52</v>
      </c>
      <c r="Q4">
        <v>7431.03</v>
      </c>
      <c r="R4">
        <v>330.66</v>
      </c>
      <c r="S4">
        <v>159.58000000000001</v>
      </c>
      <c r="T4">
        <v>82240.679999999993</v>
      </c>
      <c r="U4">
        <v>0.48</v>
      </c>
      <c r="V4">
        <v>0.79</v>
      </c>
      <c r="W4">
        <v>15.2</v>
      </c>
      <c r="X4">
        <v>5.14</v>
      </c>
      <c r="Y4">
        <v>2</v>
      </c>
      <c r="Z4">
        <v>10</v>
      </c>
      <c r="AA4">
        <v>511.14969359813779</v>
      </c>
      <c r="AB4">
        <v>699.37756111393196</v>
      </c>
      <c r="AC4">
        <v>632.62994826378952</v>
      </c>
      <c r="AD4">
        <v>511149.69359813782</v>
      </c>
      <c r="AE4">
        <v>699377.56111393194</v>
      </c>
      <c r="AF4">
        <v>2.0428206971938271E-6</v>
      </c>
      <c r="AG4">
        <v>17</v>
      </c>
      <c r="AH4">
        <v>632629.94826378953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Planilha20"/>
  <dimension ref="A1:Z55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0</v>
      </c>
      <c r="B2">
        <v>100</v>
      </c>
      <c r="C2" t="s">
        <v>34</v>
      </c>
      <c r="D2">
        <v>1.0665</v>
      </c>
      <c r="E2">
        <v>93.76</v>
      </c>
      <c r="F2">
        <v>65.66</v>
      </c>
      <c r="G2">
        <v>5.99</v>
      </c>
      <c r="H2">
        <v>0.09</v>
      </c>
      <c r="I2">
        <v>658</v>
      </c>
      <c r="J2">
        <v>194.77</v>
      </c>
      <c r="K2">
        <v>54.38</v>
      </c>
      <c r="L2">
        <v>1</v>
      </c>
      <c r="M2">
        <v>656</v>
      </c>
      <c r="N2">
        <v>39.4</v>
      </c>
      <c r="O2">
        <v>24256.19</v>
      </c>
      <c r="P2">
        <v>901.7</v>
      </c>
      <c r="Q2">
        <v>7436.66</v>
      </c>
      <c r="R2">
        <v>1044.58</v>
      </c>
      <c r="S2">
        <v>159.58000000000001</v>
      </c>
      <c r="T2">
        <v>436593.38</v>
      </c>
      <c r="U2">
        <v>0.15</v>
      </c>
      <c r="V2">
        <v>0.54</v>
      </c>
      <c r="W2">
        <v>15.91</v>
      </c>
      <c r="X2">
        <v>26.25</v>
      </c>
      <c r="Y2">
        <v>2</v>
      </c>
      <c r="Z2">
        <v>10</v>
      </c>
    </row>
    <row r="3" spans="1:26" x14ac:dyDescent="0.25">
      <c r="A3">
        <v>1</v>
      </c>
      <c r="B3">
        <v>100</v>
      </c>
      <c r="C3" t="s">
        <v>34</v>
      </c>
      <c r="D3">
        <v>1.6867000000000001</v>
      </c>
      <c r="E3">
        <v>59.29</v>
      </c>
      <c r="F3">
        <v>47.98</v>
      </c>
      <c r="G3">
        <v>12.74</v>
      </c>
      <c r="H3">
        <v>0.18</v>
      </c>
      <c r="I3">
        <v>226</v>
      </c>
      <c r="J3">
        <v>196.32</v>
      </c>
      <c r="K3">
        <v>54.38</v>
      </c>
      <c r="L3">
        <v>2</v>
      </c>
      <c r="M3">
        <v>224</v>
      </c>
      <c r="N3">
        <v>39.950000000000003</v>
      </c>
      <c r="O3">
        <v>24447.22</v>
      </c>
      <c r="P3">
        <v>623.74</v>
      </c>
      <c r="Q3">
        <v>7428.85</v>
      </c>
      <c r="R3">
        <v>452.73</v>
      </c>
      <c r="S3">
        <v>159.58000000000001</v>
      </c>
      <c r="T3">
        <v>142829.57</v>
      </c>
      <c r="U3">
        <v>0.35</v>
      </c>
      <c r="V3">
        <v>0.73</v>
      </c>
      <c r="W3">
        <v>15.18</v>
      </c>
      <c r="X3">
        <v>8.61</v>
      </c>
      <c r="Y3">
        <v>2</v>
      </c>
      <c r="Z3">
        <v>10</v>
      </c>
    </row>
    <row r="4" spans="1:26" x14ac:dyDescent="0.25">
      <c r="A4">
        <v>2</v>
      </c>
      <c r="B4">
        <v>100</v>
      </c>
      <c r="C4" t="s">
        <v>34</v>
      </c>
      <c r="D4">
        <v>1.9298</v>
      </c>
      <c r="E4">
        <v>51.82</v>
      </c>
      <c r="F4">
        <v>44.25</v>
      </c>
      <c r="G4">
        <v>20.420000000000002</v>
      </c>
      <c r="H4">
        <v>0.27</v>
      </c>
      <c r="I4">
        <v>130</v>
      </c>
      <c r="J4">
        <v>197.88</v>
      </c>
      <c r="K4">
        <v>54.38</v>
      </c>
      <c r="L4">
        <v>3</v>
      </c>
      <c r="M4">
        <v>128</v>
      </c>
      <c r="N4">
        <v>40.5</v>
      </c>
      <c r="O4">
        <v>24639</v>
      </c>
      <c r="P4">
        <v>536.33000000000004</v>
      </c>
      <c r="Q4">
        <v>7427.86</v>
      </c>
      <c r="R4">
        <v>328.44</v>
      </c>
      <c r="S4">
        <v>159.58000000000001</v>
      </c>
      <c r="T4">
        <v>81164.649999999994</v>
      </c>
      <c r="U4">
        <v>0.49</v>
      </c>
      <c r="V4">
        <v>0.8</v>
      </c>
      <c r="W4">
        <v>15.01</v>
      </c>
      <c r="X4">
        <v>4.88</v>
      </c>
      <c r="Y4">
        <v>2</v>
      </c>
      <c r="Z4">
        <v>10</v>
      </c>
    </row>
    <row r="5" spans="1:26" x14ac:dyDescent="0.25">
      <c r="A5">
        <v>3</v>
      </c>
      <c r="B5">
        <v>100</v>
      </c>
      <c r="C5" t="s">
        <v>34</v>
      </c>
      <c r="D5">
        <v>2.0655999999999999</v>
      </c>
      <c r="E5">
        <v>48.41</v>
      </c>
      <c r="F5">
        <v>42.55</v>
      </c>
      <c r="G5">
        <v>29.69</v>
      </c>
      <c r="H5">
        <v>0.36</v>
      </c>
      <c r="I5">
        <v>86</v>
      </c>
      <c r="J5">
        <v>199.44</v>
      </c>
      <c r="K5">
        <v>54.38</v>
      </c>
      <c r="L5">
        <v>4</v>
      </c>
      <c r="M5">
        <v>79</v>
      </c>
      <c r="N5">
        <v>41.06</v>
      </c>
      <c r="O5">
        <v>24831.54</v>
      </c>
      <c r="P5">
        <v>472.36</v>
      </c>
      <c r="Q5">
        <v>7427.73</v>
      </c>
      <c r="R5">
        <v>271.83999999999997</v>
      </c>
      <c r="S5">
        <v>159.58000000000001</v>
      </c>
      <c r="T5">
        <v>53083.360000000001</v>
      </c>
      <c r="U5">
        <v>0.59</v>
      </c>
      <c r="V5">
        <v>0.83</v>
      </c>
      <c r="W5">
        <v>14.94</v>
      </c>
      <c r="X5">
        <v>3.19</v>
      </c>
      <c r="Y5">
        <v>2</v>
      </c>
      <c r="Z5">
        <v>10</v>
      </c>
    </row>
    <row r="6" spans="1:26" x14ac:dyDescent="0.25">
      <c r="A6">
        <v>4</v>
      </c>
      <c r="B6">
        <v>100</v>
      </c>
      <c r="C6" t="s">
        <v>34</v>
      </c>
      <c r="D6">
        <v>2.0958999999999999</v>
      </c>
      <c r="E6">
        <v>47.71</v>
      </c>
      <c r="F6">
        <v>42.24</v>
      </c>
      <c r="G6">
        <v>33.35</v>
      </c>
      <c r="H6">
        <v>0.44</v>
      </c>
      <c r="I6">
        <v>76</v>
      </c>
      <c r="J6">
        <v>201.01</v>
      </c>
      <c r="K6">
        <v>54.38</v>
      </c>
      <c r="L6">
        <v>5</v>
      </c>
      <c r="M6">
        <v>0</v>
      </c>
      <c r="N6">
        <v>41.63</v>
      </c>
      <c r="O6">
        <v>25024.84</v>
      </c>
      <c r="P6">
        <v>453.72</v>
      </c>
      <c r="Q6">
        <v>7428.52</v>
      </c>
      <c r="R6">
        <v>257.83</v>
      </c>
      <c r="S6">
        <v>159.58000000000001</v>
      </c>
      <c r="T6">
        <v>46130.18</v>
      </c>
      <c r="U6">
        <v>0.62</v>
      </c>
      <c r="V6">
        <v>0.83</v>
      </c>
      <c r="W6">
        <v>15.03</v>
      </c>
      <c r="X6">
        <v>2.87</v>
      </c>
      <c r="Y6">
        <v>2</v>
      </c>
      <c r="Z6">
        <v>10</v>
      </c>
    </row>
    <row r="7" spans="1:26" x14ac:dyDescent="0.25">
      <c r="A7">
        <v>0</v>
      </c>
      <c r="B7">
        <v>40</v>
      </c>
      <c r="C7" t="s">
        <v>34</v>
      </c>
      <c r="D7">
        <v>1.7857000000000001</v>
      </c>
      <c r="E7">
        <v>56</v>
      </c>
      <c r="F7">
        <v>49.21</v>
      </c>
      <c r="G7">
        <v>11.49</v>
      </c>
      <c r="H7">
        <v>0.2</v>
      </c>
      <c r="I7">
        <v>257</v>
      </c>
      <c r="J7">
        <v>89.87</v>
      </c>
      <c r="K7">
        <v>37.549999999999997</v>
      </c>
      <c r="L7">
        <v>1</v>
      </c>
      <c r="M7">
        <v>247</v>
      </c>
      <c r="N7">
        <v>11.32</v>
      </c>
      <c r="O7">
        <v>11317.98</v>
      </c>
      <c r="P7">
        <v>355.03</v>
      </c>
      <c r="Q7">
        <v>7429.24</v>
      </c>
      <c r="R7">
        <v>494.34</v>
      </c>
      <c r="S7">
        <v>159.58000000000001</v>
      </c>
      <c r="T7">
        <v>163477.57</v>
      </c>
      <c r="U7">
        <v>0.32</v>
      </c>
      <c r="V7">
        <v>0.72</v>
      </c>
      <c r="W7">
        <v>15.22</v>
      </c>
      <c r="X7">
        <v>9.83</v>
      </c>
      <c r="Y7">
        <v>2</v>
      </c>
      <c r="Z7">
        <v>10</v>
      </c>
    </row>
    <row r="8" spans="1:26" x14ac:dyDescent="0.25">
      <c r="A8">
        <v>1</v>
      </c>
      <c r="B8">
        <v>40</v>
      </c>
      <c r="C8" t="s">
        <v>34</v>
      </c>
      <c r="D8">
        <v>1.9218999999999999</v>
      </c>
      <c r="E8">
        <v>52.03</v>
      </c>
      <c r="F8">
        <v>46.56</v>
      </c>
      <c r="G8">
        <v>14.94</v>
      </c>
      <c r="H8">
        <v>0.39</v>
      </c>
      <c r="I8">
        <v>187</v>
      </c>
      <c r="J8">
        <v>91.1</v>
      </c>
      <c r="K8">
        <v>37.549999999999997</v>
      </c>
      <c r="L8">
        <v>2</v>
      </c>
      <c r="M8">
        <v>0</v>
      </c>
      <c r="N8">
        <v>11.54</v>
      </c>
      <c r="O8">
        <v>11468.97</v>
      </c>
      <c r="P8">
        <v>317.62</v>
      </c>
      <c r="Q8">
        <v>7433.4</v>
      </c>
      <c r="R8">
        <v>396.42</v>
      </c>
      <c r="S8">
        <v>159.58000000000001</v>
      </c>
      <c r="T8">
        <v>114867.49</v>
      </c>
      <c r="U8">
        <v>0.4</v>
      </c>
      <c r="V8">
        <v>0.76</v>
      </c>
      <c r="W8">
        <v>15.36</v>
      </c>
      <c r="X8">
        <v>7.18</v>
      </c>
      <c r="Y8">
        <v>2</v>
      </c>
      <c r="Z8">
        <v>10</v>
      </c>
    </row>
    <row r="9" spans="1:26" x14ac:dyDescent="0.25">
      <c r="A9">
        <v>0</v>
      </c>
      <c r="B9">
        <v>30</v>
      </c>
      <c r="C9" t="s">
        <v>34</v>
      </c>
      <c r="D9">
        <v>1.831</v>
      </c>
      <c r="E9">
        <v>54.62</v>
      </c>
      <c r="F9">
        <v>48.9</v>
      </c>
      <c r="G9">
        <v>11.78</v>
      </c>
      <c r="H9">
        <v>0.24</v>
      </c>
      <c r="I9">
        <v>249</v>
      </c>
      <c r="J9">
        <v>71.52</v>
      </c>
      <c r="K9">
        <v>32.270000000000003</v>
      </c>
      <c r="L9">
        <v>1</v>
      </c>
      <c r="M9">
        <v>6</v>
      </c>
      <c r="N9">
        <v>8.25</v>
      </c>
      <c r="O9">
        <v>9054.6</v>
      </c>
      <c r="P9">
        <v>287.08</v>
      </c>
      <c r="Q9">
        <v>7433.77</v>
      </c>
      <c r="R9">
        <v>471.89</v>
      </c>
      <c r="S9">
        <v>159.58000000000001</v>
      </c>
      <c r="T9">
        <v>152291.01999999999</v>
      </c>
      <c r="U9">
        <v>0.34</v>
      </c>
      <c r="V9">
        <v>0.72</v>
      </c>
      <c r="W9">
        <v>15.53</v>
      </c>
      <c r="X9">
        <v>9.52</v>
      </c>
      <c r="Y9">
        <v>2</v>
      </c>
      <c r="Z9">
        <v>10</v>
      </c>
    </row>
    <row r="10" spans="1:26" x14ac:dyDescent="0.25">
      <c r="A10">
        <v>1</v>
      </c>
      <c r="B10">
        <v>30</v>
      </c>
      <c r="C10" t="s">
        <v>34</v>
      </c>
      <c r="D10">
        <v>1.8306</v>
      </c>
      <c r="E10">
        <v>54.63</v>
      </c>
      <c r="F10">
        <v>48.91</v>
      </c>
      <c r="G10">
        <v>11.79</v>
      </c>
      <c r="H10">
        <v>0.48</v>
      </c>
      <c r="I10">
        <v>249</v>
      </c>
      <c r="J10">
        <v>72.7</v>
      </c>
      <c r="K10">
        <v>32.270000000000003</v>
      </c>
      <c r="L10">
        <v>2</v>
      </c>
      <c r="M10">
        <v>0</v>
      </c>
      <c r="N10">
        <v>8.43</v>
      </c>
      <c r="O10">
        <v>9200.25</v>
      </c>
      <c r="P10">
        <v>291.56</v>
      </c>
      <c r="Q10">
        <v>7434.95</v>
      </c>
      <c r="R10">
        <v>472.88</v>
      </c>
      <c r="S10">
        <v>159.58000000000001</v>
      </c>
      <c r="T10">
        <v>152786.99</v>
      </c>
      <c r="U10">
        <v>0.34</v>
      </c>
      <c r="V10">
        <v>0.72</v>
      </c>
      <c r="W10">
        <v>15.51</v>
      </c>
      <c r="X10">
        <v>9.5299999999999994</v>
      </c>
      <c r="Y10">
        <v>2</v>
      </c>
      <c r="Z10">
        <v>10</v>
      </c>
    </row>
    <row r="11" spans="1:26" x14ac:dyDescent="0.25">
      <c r="A11">
        <v>0</v>
      </c>
      <c r="B11">
        <v>15</v>
      </c>
      <c r="C11" t="s">
        <v>34</v>
      </c>
      <c r="D11">
        <v>1.5246999999999999</v>
      </c>
      <c r="E11">
        <v>65.59</v>
      </c>
      <c r="F11">
        <v>58.39</v>
      </c>
      <c r="G11">
        <v>7.08</v>
      </c>
      <c r="H11">
        <v>0.43</v>
      </c>
      <c r="I11">
        <v>495</v>
      </c>
      <c r="J11">
        <v>39.78</v>
      </c>
      <c r="K11">
        <v>19.54</v>
      </c>
      <c r="L11">
        <v>1</v>
      </c>
      <c r="M11">
        <v>0</v>
      </c>
      <c r="N11">
        <v>4.24</v>
      </c>
      <c r="O11">
        <v>5140</v>
      </c>
      <c r="P11">
        <v>232.74</v>
      </c>
      <c r="Q11">
        <v>7443.4</v>
      </c>
      <c r="R11">
        <v>777.47</v>
      </c>
      <c r="S11">
        <v>159.58000000000001</v>
      </c>
      <c r="T11">
        <v>303851.77</v>
      </c>
      <c r="U11">
        <v>0.21</v>
      </c>
      <c r="V11">
        <v>0.6</v>
      </c>
      <c r="W11">
        <v>16.23</v>
      </c>
      <c r="X11">
        <v>18.989999999999998</v>
      </c>
      <c r="Y11">
        <v>2</v>
      </c>
      <c r="Z11">
        <v>10</v>
      </c>
    </row>
    <row r="12" spans="1:26" x14ac:dyDescent="0.25">
      <c r="A12">
        <v>0</v>
      </c>
      <c r="B12">
        <v>70</v>
      </c>
      <c r="C12" t="s">
        <v>34</v>
      </c>
      <c r="D12">
        <v>1.3824000000000001</v>
      </c>
      <c r="E12">
        <v>72.34</v>
      </c>
      <c r="F12">
        <v>57.05</v>
      </c>
      <c r="G12">
        <v>7.57</v>
      </c>
      <c r="H12">
        <v>0.12</v>
      </c>
      <c r="I12">
        <v>452</v>
      </c>
      <c r="J12">
        <v>141.81</v>
      </c>
      <c r="K12">
        <v>47.83</v>
      </c>
      <c r="L12">
        <v>1</v>
      </c>
      <c r="M12">
        <v>450</v>
      </c>
      <c r="N12">
        <v>22.98</v>
      </c>
      <c r="O12">
        <v>17723.39</v>
      </c>
      <c r="P12">
        <v>621.85</v>
      </c>
      <c r="Q12">
        <v>7433.72</v>
      </c>
      <c r="R12">
        <v>756.27</v>
      </c>
      <c r="S12">
        <v>159.58000000000001</v>
      </c>
      <c r="T12">
        <v>293466.52</v>
      </c>
      <c r="U12">
        <v>0.21</v>
      </c>
      <c r="V12">
        <v>0.62</v>
      </c>
      <c r="W12">
        <v>15.55</v>
      </c>
      <c r="X12">
        <v>17.66</v>
      </c>
      <c r="Y12">
        <v>2</v>
      </c>
      <c r="Z12">
        <v>10</v>
      </c>
    </row>
    <row r="13" spans="1:26" x14ac:dyDescent="0.25">
      <c r="A13">
        <v>1</v>
      </c>
      <c r="B13">
        <v>70</v>
      </c>
      <c r="C13" t="s">
        <v>34</v>
      </c>
      <c r="D13">
        <v>1.9145000000000001</v>
      </c>
      <c r="E13">
        <v>52.23</v>
      </c>
      <c r="F13">
        <v>45.38</v>
      </c>
      <c r="G13">
        <v>17.02</v>
      </c>
      <c r="H13">
        <v>0.25</v>
      </c>
      <c r="I13">
        <v>160</v>
      </c>
      <c r="J13">
        <v>143.16999999999999</v>
      </c>
      <c r="K13">
        <v>47.83</v>
      </c>
      <c r="L13">
        <v>2</v>
      </c>
      <c r="M13">
        <v>158</v>
      </c>
      <c r="N13">
        <v>23.34</v>
      </c>
      <c r="O13">
        <v>17891.86</v>
      </c>
      <c r="P13">
        <v>440.61</v>
      </c>
      <c r="Q13">
        <v>7428.09</v>
      </c>
      <c r="R13">
        <v>366.38</v>
      </c>
      <c r="S13">
        <v>159.58000000000001</v>
      </c>
      <c r="T13">
        <v>99981.61</v>
      </c>
      <c r="U13">
        <v>0.44</v>
      </c>
      <c r="V13">
        <v>0.78</v>
      </c>
      <c r="W13">
        <v>15.06</v>
      </c>
      <c r="X13">
        <v>6.02</v>
      </c>
      <c r="Y13">
        <v>2</v>
      </c>
      <c r="Z13">
        <v>10</v>
      </c>
    </row>
    <row r="14" spans="1:26" x14ac:dyDescent="0.25">
      <c r="A14">
        <v>2</v>
      </c>
      <c r="B14">
        <v>70</v>
      </c>
      <c r="C14" t="s">
        <v>34</v>
      </c>
      <c r="D14">
        <v>2.0480999999999998</v>
      </c>
      <c r="E14">
        <v>48.83</v>
      </c>
      <c r="F14">
        <v>43.48</v>
      </c>
      <c r="G14">
        <v>24.15</v>
      </c>
      <c r="H14">
        <v>0.37</v>
      </c>
      <c r="I14">
        <v>108</v>
      </c>
      <c r="J14">
        <v>144.54</v>
      </c>
      <c r="K14">
        <v>47.83</v>
      </c>
      <c r="L14">
        <v>3</v>
      </c>
      <c r="M14">
        <v>1</v>
      </c>
      <c r="N14">
        <v>23.71</v>
      </c>
      <c r="O14">
        <v>18060.849999999999</v>
      </c>
      <c r="P14">
        <v>386.82</v>
      </c>
      <c r="Q14">
        <v>7428.95</v>
      </c>
      <c r="R14">
        <v>298.01</v>
      </c>
      <c r="S14">
        <v>159.58000000000001</v>
      </c>
      <c r="T14">
        <v>66057.070000000007</v>
      </c>
      <c r="U14">
        <v>0.54</v>
      </c>
      <c r="V14">
        <v>0.81</v>
      </c>
      <c r="W14">
        <v>15.11</v>
      </c>
      <c r="X14">
        <v>4.1100000000000003</v>
      </c>
      <c r="Y14">
        <v>2</v>
      </c>
      <c r="Z14">
        <v>10</v>
      </c>
    </row>
    <row r="15" spans="1:26" x14ac:dyDescent="0.25">
      <c r="A15">
        <v>3</v>
      </c>
      <c r="B15">
        <v>70</v>
      </c>
      <c r="C15" t="s">
        <v>34</v>
      </c>
      <c r="D15">
        <v>2.048</v>
      </c>
      <c r="E15">
        <v>48.83</v>
      </c>
      <c r="F15">
        <v>43.48</v>
      </c>
      <c r="G15">
        <v>24.16</v>
      </c>
      <c r="H15">
        <v>0.49</v>
      </c>
      <c r="I15">
        <v>108</v>
      </c>
      <c r="J15">
        <v>145.91999999999999</v>
      </c>
      <c r="K15">
        <v>47.83</v>
      </c>
      <c r="L15">
        <v>4</v>
      </c>
      <c r="M15">
        <v>0</v>
      </c>
      <c r="N15">
        <v>24.09</v>
      </c>
      <c r="O15">
        <v>18230.349999999999</v>
      </c>
      <c r="P15">
        <v>390.24</v>
      </c>
      <c r="Q15">
        <v>7428.87</v>
      </c>
      <c r="R15">
        <v>298.01</v>
      </c>
      <c r="S15">
        <v>159.58000000000001</v>
      </c>
      <c r="T15">
        <v>66055.490000000005</v>
      </c>
      <c r="U15">
        <v>0.54</v>
      </c>
      <c r="V15">
        <v>0.81</v>
      </c>
      <c r="W15">
        <v>15.12</v>
      </c>
      <c r="X15">
        <v>4.1100000000000003</v>
      </c>
      <c r="Y15">
        <v>2</v>
      </c>
      <c r="Z15">
        <v>10</v>
      </c>
    </row>
    <row r="16" spans="1:26" x14ac:dyDescent="0.25">
      <c r="A16">
        <v>0</v>
      </c>
      <c r="B16">
        <v>90</v>
      </c>
      <c r="C16" t="s">
        <v>34</v>
      </c>
      <c r="D16">
        <v>1.1674</v>
      </c>
      <c r="E16">
        <v>85.66</v>
      </c>
      <c r="F16">
        <v>62.47</v>
      </c>
      <c r="G16">
        <v>6.42</v>
      </c>
      <c r="H16">
        <v>0.1</v>
      </c>
      <c r="I16">
        <v>584</v>
      </c>
      <c r="J16">
        <v>176.73</v>
      </c>
      <c r="K16">
        <v>52.44</v>
      </c>
      <c r="L16">
        <v>1</v>
      </c>
      <c r="M16">
        <v>582</v>
      </c>
      <c r="N16">
        <v>33.29</v>
      </c>
      <c r="O16">
        <v>22031.19</v>
      </c>
      <c r="P16">
        <v>801.25</v>
      </c>
      <c r="Q16">
        <v>7435.41</v>
      </c>
      <c r="R16">
        <v>938.49</v>
      </c>
      <c r="S16">
        <v>159.58000000000001</v>
      </c>
      <c r="T16">
        <v>383918.35</v>
      </c>
      <c r="U16">
        <v>0.17</v>
      </c>
      <c r="V16">
        <v>0.56000000000000005</v>
      </c>
      <c r="W16">
        <v>15.75</v>
      </c>
      <c r="X16">
        <v>23.07</v>
      </c>
      <c r="Y16">
        <v>2</v>
      </c>
      <c r="Z16">
        <v>10</v>
      </c>
    </row>
    <row r="17" spans="1:26" x14ac:dyDescent="0.25">
      <c r="A17">
        <v>1</v>
      </c>
      <c r="B17">
        <v>90</v>
      </c>
      <c r="C17" t="s">
        <v>34</v>
      </c>
      <c r="D17">
        <v>1.7619</v>
      </c>
      <c r="E17">
        <v>56.76</v>
      </c>
      <c r="F17">
        <v>47.08</v>
      </c>
      <c r="G17">
        <v>13.85</v>
      </c>
      <c r="H17">
        <v>0.2</v>
      </c>
      <c r="I17">
        <v>204</v>
      </c>
      <c r="J17">
        <v>178.21</v>
      </c>
      <c r="K17">
        <v>52.44</v>
      </c>
      <c r="L17">
        <v>2</v>
      </c>
      <c r="M17">
        <v>202</v>
      </c>
      <c r="N17">
        <v>33.770000000000003</v>
      </c>
      <c r="O17">
        <v>22213.89</v>
      </c>
      <c r="P17">
        <v>563.76</v>
      </c>
      <c r="Q17">
        <v>7429.33</v>
      </c>
      <c r="R17">
        <v>423.14</v>
      </c>
      <c r="S17">
        <v>159.58000000000001</v>
      </c>
      <c r="T17">
        <v>128143.63</v>
      </c>
      <c r="U17">
        <v>0.38</v>
      </c>
      <c r="V17">
        <v>0.75</v>
      </c>
      <c r="W17">
        <v>15.13</v>
      </c>
      <c r="X17">
        <v>7.71</v>
      </c>
      <c r="Y17">
        <v>2</v>
      </c>
      <c r="Z17">
        <v>10</v>
      </c>
    </row>
    <row r="18" spans="1:26" x14ac:dyDescent="0.25">
      <c r="A18">
        <v>2</v>
      </c>
      <c r="B18">
        <v>90</v>
      </c>
      <c r="C18" t="s">
        <v>34</v>
      </c>
      <c r="D18">
        <v>1.9896</v>
      </c>
      <c r="E18">
        <v>50.26</v>
      </c>
      <c r="F18">
        <v>43.72</v>
      </c>
      <c r="G18">
        <v>22.61</v>
      </c>
      <c r="H18">
        <v>0.3</v>
      </c>
      <c r="I18">
        <v>116</v>
      </c>
      <c r="J18">
        <v>179.7</v>
      </c>
      <c r="K18">
        <v>52.44</v>
      </c>
      <c r="L18">
        <v>3</v>
      </c>
      <c r="M18">
        <v>114</v>
      </c>
      <c r="N18">
        <v>34.26</v>
      </c>
      <c r="O18">
        <v>22397.24</v>
      </c>
      <c r="P18">
        <v>478.79</v>
      </c>
      <c r="Q18">
        <v>7428.44</v>
      </c>
      <c r="R18">
        <v>310.43</v>
      </c>
      <c r="S18">
        <v>159.58000000000001</v>
      </c>
      <c r="T18">
        <v>72225.42</v>
      </c>
      <c r="U18">
        <v>0.51</v>
      </c>
      <c r="V18">
        <v>0.81</v>
      </c>
      <c r="W18">
        <v>14.99</v>
      </c>
      <c r="X18">
        <v>4.3499999999999996</v>
      </c>
      <c r="Y18">
        <v>2</v>
      </c>
      <c r="Z18">
        <v>10</v>
      </c>
    </row>
    <row r="19" spans="1:26" x14ac:dyDescent="0.25">
      <c r="A19">
        <v>3</v>
      </c>
      <c r="B19">
        <v>90</v>
      </c>
      <c r="C19" t="s">
        <v>34</v>
      </c>
      <c r="D19">
        <v>2.0846</v>
      </c>
      <c r="E19">
        <v>47.97</v>
      </c>
      <c r="F19">
        <v>42.56</v>
      </c>
      <c r="G19">
        <v>30.4</v>
      </c>
      <c r="H19">
        <v>0.39</v>
      </c>
      <c r="I19">
        <v>84</v>
      </c>
      <c r="J19">
        <v>181.19</v>
      </c>
      <c r="K19">
        <v>52.44</v>
      </c>
      <c r="L19">
        <v>4</v>
      </c>
      <c r="M19">
        <v>5</v>
      </c>
      <c r="N19">
        <v>34.75</v>
      </c>
      <c r="O19">
        <v>22581.25</v>
      </c>
      <c r="P19">
        <v>430.24</v>
      </c>
      <c r="Q19">
        <v>7428.94</v>
      </c>
      <c r="R19">
        <v>268.68</v>
      </c>
      <c r="S19">
        <v>159.58000000000001</v>
      </c>
      <c r="T19">
        <v>51511.01</v>
      </c>
      <c r="U19">
        <v>0.59</v>
      </c>
      <c r="V19">
        <v>0.83</v>
      </c>
      <c r="W19">
        <v>15.04</v>
      </c>
      <c r="X19">
        <v>3.2</v>
      </c>
      <c r="Y19">
        <v>2</v>
      </c>
      <c r="Z19">
        <v>10</v>
      </c>
    </row>
    <row r="20" spans="1:26" x14ac:dyDescent="0.25">
      <c r="A20">
        <v>4</v>
      </c>
      <c r="B20">
        <v>90</v>
      </c>
      <c r="C20" t="s">
        <v>34</v>
      </c>
      <c r="D20">
        <v>2.0838999999999999</v>
      </c>
      <c r="E20">
        <v>47.99</v>
      </c>
      <c r="F20">
        <v>42.58</v>
      </c>
      <c r="G20">
        <v>30.41</v>
      </c>
      <c r="H20">
        <v>0.49</v>
      </c>
      <c r="I20">
        <v>84</v>
      </c>
      <c r="J20">
        <v>182.69</v>
      </c>
      <c r="K20">
        <v>52.44</v>
      </c>
      <c r="L20">
        <v>5</v>
      </c>
      <c r="M20">
        <v>0</v>
      </c>
      <c r="N20">
        <v>35.25</v>
      </c>
      <c r="O20">
        <v>22766.06</v>
      </c>
      <c r="P20">
        <v>433.02</v>
      </c>
      <c r="Q20">
        <v>7429.52</v>
      </c>
      <c r="R20">
        <v>268.8</v>
      </c>
      <c r="S20">
        <v>159.58000000000001</v>
      </c>
      <c r="T20">
        <v>51572.49</v>
      </c>
      <c r="U20">
        <v>0.59</v>
      </c>
      <c r="V20">
        <v>0.83</v>
      </c>
      <c r="W20">
        <v>15.05</v>
      </c>
      <c r="X20">
        <v>3.21</v>
      </c>
      <c r="Y20">
        <v>2</v>
      </c>
      <c r="Z20">
        <v>10</v>
      </c>
    </row>
    <row r="21" spans="1:26" x14ac:dyDescent="0.25">
      <c r="A21">
        <v>0</v>
      </c>
      <c r="B21">
        <v>10</v>
      </c>
      <c r="C21" t="s">
        <v>34</v>
      </c>
      <c r="D21">
        <v>1.2841</v>
      </c>
      <c r="E21">
        <v>77.88</v>
      </c>
      <c r="F21">
        <v>67.98</v>
      </c>
      <c r="G21">
        <v>5.5</v>
      </c>
      <c r="H21">
        <v>0.64</v>
      </c>
      <c r="I21">
        <v>742</v>
      </c>
      <c r="J21">
        <v>26.11</v>
      </c>
      <c r="K21">
        <v>12.1</v>
      </c>
      <c r="L21">
        <v>1</v>
      </c>
      <c r="M21">
        <v>0</v>
      </c>
      <c r="N21">
        <v>3.01</v>
      </c>
      <c r="O21">
        <v>3454.41</v>
      </c>
      <c r="P21">
        <v>197.76</v>
      </c>
      <c r="Q21">
        <v>7455.62</v>
      </c>
      <c r="R21">
        <v>1082.8599999999999</v>
      </c>
      <c r="S21">
        <v>159.58000000000001</v>
      </c>
      <c r="T21">
        <v>455313.12</v>
      </c>
      <c r="U21">
        <v>0.15</v>
      </c>
      <c r="V21">
        <v>0.52</v>
      </c>
      <c r="W21">
        <v>17.04</v>
      </c>
      <c r="X21">
        <v>28.55</v>
      </c>
      <c r="Y21">
        <v>2</v>
      </c>
      <c r="Z21">
        <v>10</v>
      </c>
    </row>
    <row r="22" spans="1:26" x14ac:dyDescent="0.25">
      <c r="A22">
        <v>0</v>
      </c>
      <c r="B22">
        <v>45</v>
      </c>
      <c r="C22" t="s">
        <v>34</v>
      </c>
      <c r="D22">
        <v>1.7069000000000001</v>
      </c>
      <c r="E22">
        <v>58.59</v>
      </c>
      <c r="F22">
        <v>50.59</v>
      </c>
      <c r="G22">
        <v>10.4</v>
      </c>
      <c r="H22">
        <v>0.18</v>
      </c>
      <c r="I22">
        <v>292</v>
      </c>
      <c r="J22">
        <v>98.71</v>
      </c>
      <c r="K22">
        <v>39.72</v>
      </c>
      <c r="L22">
        <v>1</v>
      </c>
      <c r="M22">
        <v>290</v>
      </c>
      <c r="N22">
        <v>12.99</v>
      </c>
      <c r="O22">
        <v>12407.75</v>
      </c>
      <c r="P22">
        <v>403.13</v>
      </c>
      <c r="Q22">
        <v>7430.39</v>
      </c>
      <c r="R22">
        <v>540.65</v>
      </c>
      <c r="S22">
        <v>159.58000000000001</v>
      </c>
      <c r="T22">
        <v>186459.69</v>
      </c>
      <c r="U22">
        <v>0.3</v>
      </c>
      <c r="V22">
        <v>0.7</v>
      </c>
      <c r="W22">
        <v>15.27</v>
      </c>
      <c r="X22">
        <v>11.22</v>
      </c>
      <c r="Y22">
        <v>2</v>
      </c>
      <c r="Z22">
        <v>10</v>
      </c>
    </row>
    <row r="23" spans="1:26" x14ac:dyDescent="0.25">
      <c r="A23">
        <v>1</v>
      </c>
      <c r="B23">
        <v>45</v>
      </c>
      <c r="C23" t="s">
        <v>34</v>
      </c>
      <c r="D23">
        <v>1.9556</v>
      </c>
      <c r="E23">
        <v>51.14</v>
      </c>
      <c r="F23">
        <v>45.74</v>
      </c>
      <c r="G23">
        <v>16.53</v>
      </c>
      <c r="H23">
        <v>0.35</v>
      </c>
      <c r="I23">
        <v>166</v>
      </c>
      <c r="J23">
        <v>99.95</v>
      </c>
      <c r="K23">
        <v>39.72</v>
      </c>
      <c r="L23">
        <v>2</v>
      </c>
      <c r="M23">
        <v>0</v>
      </c>
      <c r="N23">
        <v>13.24</v>
      </c>
      <c r="O23">
        <v>12561.45</v>
      </c>
      <c r="P23">
        <v>328.82</v>
      </c>
      <c r="Q23">
        <v>7432.57</v>
      </c>
      <c r="R23">
        <v>370.35</v>
      </c>
      <c r="S23">
        <v>159.58000000000001</v>
      </c>
      <c r="T23">
        <v>101938.84</v>
      </c>
      <c r="U23">
        <v>0.43</v>
      </c>
      <c r="V23">
        <v>0.77</v>
      </c>
      <c r="W23">
        <v>15.28</v>
      </c>
      <c r="X23">
        <v>6.36</v>
      </c>
      <c r="Y23">
        <v>2</v>
      </c>
      <c r="Z23">
        <v>10</v>
      </c>
    </row>
    <row r="24" spans="1:26" x14ac:dyDescent="0.25">
      <c r="A24">
        <v>0</v>
      </c>
      <c r="B24">
        <v>60</v>
      </c>
      <c r="C24" t="s">
        <v>34</v>
      </c>
      <c r="D24">
        <v>1.5024999999999999</v>
      </c>
      <c r="E24">
        <v>66.56</v>
      </c>
      <c r="F24">
        <v>54.48</v>
      </c>
      <c r="G24">
        <v>8.4</v>
      </c>
      <c r="H24">
        <v>0.14000000000000001</v>
      </c>
      <c r="I24">
        <v>389</v>
      </c>
      <c r="J24">
        <v>124.63</v>
      </c>
      <c r="K24">
        <v>45</v>
      </c>
      <c r="L24">
        <v>1</v>
      </c>
      <c r="M24">
        <v>387</v>
      </c>
      <c r="N24">
        <v>18.64</v>
      </c>
      <c r="O24">
        <v>15605.44</v>
      </c>
      <c r="P24">
        <v>535.69000000000005</v>
      </c>
      <c r="Q24">
        <v>7430.66</v>
      </c>
      <c r="R24">
        <v>670.12</v>
      </c>
      <c r="S24">
        <v>159.58000000000001</v>
      </c>
      <c r="T24">
        <v>250706.81</v>
      </c>
      <c r="U24">
        <v>0.24</v>
      </c>
      <c r="V24">
        <v>0.65</v>
      </c>
      <c r="W24">
        <v>15.45</v>
      </c>
      <c r="X24">
        <v>15.1</v>
      </c>
      <c r="Y24">
        <v>2</v>
      </c>
      <c r="Z24">
        <v>10</v>
      </c>
    </row>
    <row r="25" spans="1:26" x14ac:dyDescent="0.25">
      <c r="A25">
        <v>1</v>
      </c>
      <c r="B25">
        <v>60</v>
      </c>
      <c r="C25" t="s">
        <v>34</v>
      </c>
      <c r="D25">
        <v>1.9938</v>
      </c>
      <c r="E25">
        <v>50.16</v>
      </c>
      <c r="F25">
        <v>44.52</v>
      </c>
      <c r="G25">
        <v>19.5</v>
      </c>
      <c r="H25">
        <v>0.28000000000000003</v>
      </c>
      <c r="I25">
        <v>137</v>
      </c>
      <c r="J25">
        <v>125.95</v>
      </c>
      <c r="K25">
        <v>45</v>
      </c>
      <c r="L25">
        <v>2</v>
      </c>
      <c r="M25">
        <v>96</v>
      </c>
      <c r="N25">
        <v>18.95</v>
      </c>
      <c r="O25">
        <v>15767.7</v>
      </c>
      <c r="P25">
        <v>372.66</v>
      </c>
      <c r="Q25">
        <v>7429.35</v>
      </c>
      <c r="R25">
        <v>335.65</v>
      </c>
      <c r="S25">
        <v>159.58000000000001</v>
      </c>
      <c r="T25">
        <v>84735.03</v>
      </c>
      <c r="U25">
        <v>0.48</v>
      </c>
      <c r="V25">
        <v>0.79</v>
      </c>
      <c r="W25">
        <v>15.07</v>
      </c>
      <c r="X25">
        <v>5.15</v>
      </c>
      <c r="Y25">
        <v>2</v>
      </c>
      <c r="Z25">
        <v>10</v>
      </c>
    </row>
    <row r="26" spans="1:26" x14ac:dyDescent="0.25">
      <c r="A26">
        <v>2</v>
      </c>
      <c r="B26">
        <v>60</v>
      </c>
      <c r="C26" t="s">
        <v>34</v>
      </c>
      <c r="D26">
        <v>2.0222000000000002</v>
      </c>
      <c r="E26">
        <v>49.45</v>
      </c>
      <c r="F26">
        <v>44.12</v>
      </c>
      <c r="G26">
        <v>21.18</v>
      </c>
      <c r="H26">
        <v>0.42</v>
      </c>
      <c r="I26">
        <v>125</v>
      </c>
      <c r="J26">
        <v>127.27</v>
      </c>
      <c r="K26">
        <v>45</v>
      </c>
      <c r="L26">
        <v>3</v>
      </c>
      <c r="M26">
        <v>0</v>
      </c>
      <c r="N26">
        <v>19.27</v>
      </c>
      <c r="O26">
        <v>15930.42</v>
      </c>
      <c r="P26">
        <v>364.77</v>
      </c>
      <c r="Q26">
        <v>7431.85</v>
      </c>
      <c r="R26">
        <v>318.44</v>
      </c>
      <c r="S26">
        <v>159.58000000000001</v>
      </c>
      <c r="T26">
        <v>76185.7</v>
      </c>
      <c r="U26">
        <v>0.5</v>
      </c>
      <c r="V26">
        <v>0.8</v>
      </c>
      <c r="W26">
        <v>15.17</v>
      </c>
      <c r="X26">
        <v>4.75</v>
      </c>
      <c r="Y26">
        <v>2</v>
      </c>
      <c r="Z26">
        <v>10</v>
      </c>
    </row>
    <row r="27" spans="1:26" x14ac:dyDescent="0.25">
      <c r="A27">
        <v>0</v>
      </c>
      <c r="B27">
        <v>80</v>
      </c>
      <c r="C27" t="s">
        <v>34</v>
      </c>
      <c r="D27">
        <v>1.2722</v>
      </c>
      <c r="E27">
        <v>78.61</v>
      </c>
      <c r="F27">
        <v>59.66</v>
      </c>
      <c r="G27">
        <v>6.94</v>
      </c>
      <c r="H27">
        <v>0.11</v>
      </c>
      <c r="I27">
        <v>516</v>
      </c>
      <c r="J27">
        <v>159.12</v>
      </c>
      <c r="K27">
        <v>50.28</v>
      </c>
      <c r="L27">
        <v>1</v>
      </c>
      <c r="M27">
        <v>514</v>
      </c>
      <c r="N27">
        <v>27.84</v>
      </c>
      <c r="O27">
        <v>19859.16</v>
      </c>
      <c r="P27">
        <v>709.23</v>
      </c>
      <c r="Q27">
        <v>7433.03</v>
      </c>
      <c r="R27">
        <v>843.62</v>
      </c>
      <c r="S27">
        <v>159.58000000000001</v>
      </c>
      <c r="T27">
        <v>336820.83</v>
      </c>
      <c r="U27">
        <v>0.19</v>
      </c>
      <c r="V27">
        <v>0.59</v>
      </c>
      <c r="W27">
        <v>15.66</v>
      </c>
      <c r="X27">
        <v>20.27</v>
      </c>
      <c r="Y27">
        <v>2</v>
      </c>
      <c r="Z27">
        <v>10</v>
      </c>
    </row>
    <row r="28" spans="1:26" x14ac:dyDescent="0.25">
      <c r="A28">
        <v>1</v>
      </c>
      <c r="B28">
        <v>80</v>
      </c>
      <c r="C28" t="s">
        <v>34</v>
      </c>
      <c r="D28">
        <v>1.8384</v>
      </c>
      <c r="E28">
        <v>54.4</v>
      </c>
      <c r="F28">
        <v>46.21</v>
      </c>
      <c r="G28">
        <v>15.23</v>
      </c>
      <c r="H28">
        <v>0.22</v>
      </c>
      <c r="I28">
        <v>182</v>
      </c>
      <c r="J28">
        <v>160.54</v>
      </c>
      <c r="K28">
        <v>50.28</v>
      </c>
      <c r="L28">
        <v>2</v>
      </c>
      <c r="M28">
        <v>180</v>
      </c>
      <c r="N28">
        <v>28.26</v>
      </c>
      <c r="O28">
        <v>20034.400000000001</v>
      </c>
      <c r="P28">
        <v>503.23</v>
      </c>
      <c r="Q28">
        <v>7429.33</v>
      </c>
      <c r="R28">
        <v>394.3</v>
      </c>
      <c r="S28">
        <v>159.58000000000001</v>
      </c>
      <c r="T28">
        <v>113832.42</v>
      </c>
      <c r="U28">
        <v>0.4</v>
      </c>
      <c r="V28">
        <v>0.76</v>
      </c>
      <c r="W28">
        <v>15.08</v>
      </c>
      <c r="X28">
        <v>6.83</v>
      </c>
      <c r="Y28">
        <v>2</v>
      </c>
      <c r="Z28">
        <v>10</v>
      </c>
    </row>
    <row r="29" spans="1:26" x14ac:dyDescent="0.25">
      <c r="A29">
        <v>2</v>
      </c>
      <c r="B29">
        <v>80</v>
      </c>
      <c r="C29" t="s">
        <v>34</v>
      </c>
      <c r="D29">
        <v>2.0497999999999998</v>
      </c>
      <c r="E29">
        <v>48.79</v>
      </c>
      <c r="F29">
        <v>43.18</v>
      </c>
      <c r="G29">
        <v>25.4</v>
      </c>
      <c r="H29">
        <v>0.33</v>
      </c>
      <c r="I29">
        <v>102</v>
      </c>
      <c r="J29">
        <v>161.97</v>
      </c>
      <c r="K29">
        <v>50.28</v>
      </c>
      <c r="L29">
        <v>3</v>
      </c>
      <c r="M29">
        <v>73</v>
      </c>
      <c r="N29">
        <v>28.69</v>
      </c>
      <c r="O29">
        <v>20210.21</v>
      </c>
      <c r="P29">
        <v>418.11</v>
      </c>
      <c r="Q29">
        <v>7427.74</v>
      </c>
      <c r="R29">
        <v>292.08</v>
      </c>
      <c r="S29">
        <v>159.58000000000001</v>
      </c>
      <c r="T29">
        <v>63121.1</v>
      </c>
      <c r="U29">
        <v>0.55000000000000004</v>
      </c>
      <c r="V29">
        <v>0.82</v>
      </c>
      <c r="W29">
        <v>14.98</v>
      </c>
      <c r="X29">
        <v>3.81</v>
      </c>
      <c r="Y29">
        <v>2</v>
      </c>
      <c r="Z29">
        <v>10</v>
      </c>
    </row>
    <row r="30" spans="1:26" x14ac:dyDescent="0.25">
      <c r="A30">
        <v>3</v>
      </c>
      <c r="B30">
        <v>80</v>
      </c>
      <c r="C30" t="s">
        <v>34</v>
      </c>
      <c r="D30">
        <v>2.0705</v>
      </c>
      <c r="E30">
        <v>48.3</v>
      </c>
      <c r="F30">
        <v>42.94</v>
      </c>
      <c r="G30">
        <v>27.41</v>
      </c>
      <c r="H30">
        <v>0.43</v>
      </c>
      <c r="I30">
        <v>94</v>
      </c>
      <c r="J30">
        <v>163.4</v>
      </c>
      <c r="K30">
        <v>50.28</v>
      </c>
      <c r="L30">
        <v>4</v>
      </c>
      <c r="M30">
        <v>0</v>
      </c>
      <c r="N30">
        <v>29.12</v>
      </c>
      <c r="O30">
        <v>20386.62</v>
      </c>
      <c r="P30">
        <v>409.54</v>
      </c>
      <c r="Q30">
        <v>7429.27</v>
      </c>
      <c r="R30">
        <v>280.42</v>
      </c>
      <c r="S30">
        <v>159.58000000000001</v>
      </c>
      <c r="T30">
        <v>57331.44</v>
      </c>
      <c r="U30">
        <v>0.56999999999999995</v>
      </c>
      <c r="V30">
        <v>0.82</v>
      </c>
      <c r="W30">
        <v>15.08</v>
      </c>
      <c r="X30">
        <v>3.58</v>
      </c>
      <c r="Y30">
        <v>2</v>
      </c>
      <c r="Z30">
        <v>10</v>
      </c>
    </row>
    <row r="31" spans="1:26" x14ac:dyDescent="0.25">
      <c r="A31">
        <v>0</v>
      </c>
      <c r="B31">
        <v>35</v>
      </c>
      <c r="C31" t="s">
        <v>34</v>
      </c>
      <c r="D31">
        <v>1.8499000000000001</v>
      </c>
      <c r="E31">
        <v>54.06</v>
      </c>
      <c r="F31">
        <v>48.19</v>
      </c>
      <c r="G31">
        <v>12.52</v>
      </c>
      <c r="H31">
        <v>0.22</v>
      </c>
      <c r="I31">
        <v>231</v>
      </c>
      <c r="J31">
        <v>80.84</v>
      </c>
      <c r="K31">
        <v>35.1</v>
      </c>
      <c r="L31">
        <v>1</v>
      </c>
      <c r="M31">
        <v>131</v>
      </c>
      <c r="N31">
        <v>9.74</v>
      </c>
      <c r="O31">
        <v>10204.209999999999</v>
      </c>
      <c r="P31">
        <v>310.19</v>
      </c>
      <c r="Q31">
        <v>7431.56</v>
      </c>
      <c r="R31">
        <v>455.88</v>
      </c>
      <c r="S31">
        <v>159.58000000000001</v>
      </c>
      <c r="T31">
        <v>144380.1</v>
      </c>
      <c r="U31">
        <v>0.35</v>
      </c>
      <c r="V31">
        <v>0.73</v>
      </c>
      <c r="W31">
        <v>15.29</v>
      </c>
      <c r="X31">
        <v>8.81</v>
      </c>
      <c r="Y31">
        <v>2</v>
      </c>
      <c r="Z31">
        <v>10</v>
      </c>
    </row>
    <row r="32" spans="1:26" x14ac:dyDescent="0.25">
      <c r="A32">
        <v>1</v>
      </c>
      <c r="B32">
        <v>35</v>
      </c>
      <c r="C32" t="s">
        <v>34</v>
      </c>
      <c r="D32">
        <v>1.8839999999999999</v>
      </c>
      <c r="E32">
        <v>53.08</v>
      </c>
      <c r="F32">
        <v>47.52</v>
      </c>
      <c r="G32">
        <v>13.39</v>
      </c>
      <c r="H32">
        <v>0.43</v>
      </c>
      <c r="I32">
        <v>213</v>
      </c>
      <c r="J32">
        <v>82.04</v>
      </c>
      <c r="K32">
        <v>35.1</v>
      </c>
      <c r="L32">
        <v>2</v>
      </c>
      <c r="M32">
        <v>0</v>
      </c>
      <c r="N32">
        <v>9.94</v>
      </c>
      <c r="O32">
        <v>10352.530000000001</v>
      </c>
      <c r="P32">
        <v>304.52999999999997</v>
      </c>
      <c r="Q32">
        <v>7433.82</v>
      </c>
      <c r="R32">
        <v>428.37</v>
      </c>
      <c r="S32">
        <v>159.58000000000001</v>
      </c>
      <c r="T32">
        <v>130714.23</v>
      </c>
      <c r="U32">
        <v>0.37</v>
      </c>
      <c r="V32">
        <v>0.74</v>
      </c>
      <c r="W32">
        <v>15.4</v>
      </c>
      <c r="X32">
        <v>8.14</v>
      </c>
      <c r="Y32">
        <v>2</v>
      </c>
      <c r="Z32">
        <v>10</v>
      </c>
    </row>
    <row r="33" spans="1:26" x14ac:dyDescent="0.25">
      <c r="A33">
        <v>0</v>
      </c>
      <c r="B33">
        <v>50</v>
      </c>
      <c r="C33" t="s">
        <v>34</v>
      </c>
      <c r="D33">
        <v>1.6348</v>
      </c>
      <c r="E33">
        <v>61.17</v>
      </c>
      <c r="F33">
        <v>51.91</v>
      </c>
      <c r="G33">
        <v>9.58</v>
      </c>
      <c r="H33">
        <v>0.16</v>
      </c>
      <c r="I33">
        <v>325</v>
      </c>
      <c r="J33">
        <v>107.41</v>
      </c>
      <c r="K33">
        <v>41.65</v>
      </c>
      <c r="L33">
        <v>1</v>
      </c>
      <c r="M33">
        <v>323</v>
      </c>
      <c r="N33">
        <v>14.77</v>
      </c>
      <c r="O33">
        <v>13481.73</v>
      </c>
      <c r="P33">
        <v>448.76</v>
      </c>
      <c r="Q33">
        <v>7430.68</v>
      </c>
      <c r="R33">
        <v>584</v>
      </c>
      <c r="S33">
        <v>159.58000000000001</v>
      </c>
      <c r="T33">
        <v>207968.97</v>
      </c>
      <c r="U33">
        <v>0.27</v>
      </c>
      <c r="V33">
        <v>0.68</v>
      </c>
      <c r="W33">
        <v>15.35</v>
      </c>
      <c r="X33">
        <v>12.53</v>
      </c>
      <c r="Y33">
        <v>2</v>
      </c>
      <c r="Z33">
        <v>10</v>
      </c>
    </row>
    <row r="34" spans="1:26" x14ac:dyDescent="0.25">
      <c r="A34">
        <v>1</v>
      </c>
      <c r="B34">
        <v>50</v>
      </c>
      <c r="C34" t="s">
        <v>34</v>
      </c>
      <c r="D34">
        <v>1.9815</v>
      </c>
      <c r="E34">
        <v>50.47</v>
      </c>
      <c r="F34">
        <v>45.1</v>
      </c>
      <c r="G34">
        <v>18.04</v>
      </c>
      <c r="H34">
        <v>0.32</v>
      </c>
      <c r="I34">
        <v>150</v>
      </c>
      <c r="J34">
        <v>108.68</v>
      </c>
      <c r="K34">
        <v>41.65</v>
      </c>
      <c r="L34">
        <v>2</v>
      </c>
      <c r="M34">
        <v>0</v>
      </c>
      <c r="N34">
        <v>15.03</v>
      </c>
      <c r="O34">
        <v>13638.32</v>
      </c>
      <c r="P34">
        <v>339.41</v>
      </c>
      <c r="Q34">
        <v>7431.93</v>
      </c>
      <c r="R34">
        <v>349.54</v>
      </c>
      <c r="S34">
        <v>159.58000000000001</v>
      </c>
      <c r="T34">
        <v>91611.71</v>
      </c>
      <c r="U34">
        <v>0.46</v>
      </c>
      <c r="V34">
        <v>0.78</v>
      </c>
      <c r="W34">
        <v>15.24</v>
      </c>
      <c r="X34">
        <v>5.72</v>
      </c>
      <c r="Y34">
        <v>2</v>
      </c>
      <c r="Z34">
        <v>10</v>
      </c>
    </row>
    <row r="35" spans="1:26" x14ac:dyDescent="0.25">
      <c r="A35">
        <v>0</v>
      </c>
      <c r="B35">
        <v>25</v>
      </c>
      <c r="C35" t="s">
        <v>34</v>
      </c>
      <c r="D35">
        <v>1.7619</v>
      </c>
      <c r="E35">
        <v>56.76</v>
      </c>
      <c r="F35">
        <v>50.82</v>
      </c>
      <c r="G35">
        <v>10.23</v>
      </c>
      <c r="H35">
        <v>0.28000000000000003</v>
      </c>
      <c r="I35">
        <v>298</v>
      </c>
      <c r="J35">
        <v>61.76</v>
      </c>
      <c r="K35">
        <v>28.92</v>
      </c>
      <c r="L35">
        <v>1</v>
      </c>
      <c r="M35">
        <v>0</v>
      </c>
      <c r="N35">
        <v>6.84</v>
      </c>
      <c r="O35">
        <v>7851.41</v>
      </c>
      <c r="P35">
        <v>272.26</v>
      </c>
      <c r="Q35">
        <v>7436.7</v>
      </c>
      <c r="R35">
        <v>533.69000000000005</v>
      </c>
      <c r="S35">
        <v>159.58000000000001</v>
      </c>
      <c r="T35">
        <v>182946.24</v>
      </c>
      <c r="U35">
        <v>0.3</v>
      </c>
      <c r="V35">
        <v>0.69</v>
      </c>
      <c r="W35">
        <v>15.68</v>
      </c>
      <c r="X35">
        <v>11.44</v>
      </c>
      <c r="Y35">
        <v>2</v>
      </c>
      <c r="Z35">
        <v>10</v>
      </c>
    </row>
    <row r="36" spans="1:26" x14ac:dyDescent="0.25">
      <c r="A36">
        <v>0</v>
      </c>
      <c r="B36">
        <v>85</v>
      </c>
      <c r="C36" t="s">
        <v>34</v>
      </c>
      <c r="D36">
        <v>1.2182999999999999</v>
      </c>
      <c r="E36">
        <v>82.08</v>
      </c>
      <c r="F36">
        <v>61.07</v>
      </c>
      <c r="G36">
        <v>6.66</v>
      </c>
      <c r="H36">
        <v>0.11</v>
      </c>
      <c r="I36">
        <v>550</v>
      </c>
      <c r="J36">
        <v>167.88</v>
      </c>
      <c r="K36">
        <v>51.39</v>
      </c>
      <c r="L36">
        <v>1</v>
      </c>
      <c r="M36">
        <v>548</v>
      </c>
      <c r="N36">
        <v>30.49</v>
      </c>
      <c r="O36">
        <v>20939.59</v>
      </c>
      <c r="P36">
        <v>754.97</v>
      </c>
      <c r="Q36">
        <v>7434.82</v>
      </c>
      <c r="R36">
        <v>891.11</v>
      </c>
      <c r="S36">
        <v>159.58000000000001</v>
      </c>
      <c r="T36">
        <v>360399</v>
      </c>
      <c r="U36">
        <v>0.18</v>
      </c>
      <c r="V36">
        <v>0.57999999999999996</v>
      </c>
      <c r="W36">
        <v>15.71</v>
      </c>
      <c r="X36">
        <v>21.68</v>
      </c>
      <c r="Y36">
        <v>2</v>
      </c>
      <c r="Z36">
        <v>10</v>
      </c>
    </row>
    <row r="37" spans="1:26" x14ac:dyDescent="0.25">
      <c r="A37">
        <v>1</v>
      </c>
      <c r="B37">
        <v>85</v>
      </c>
      <c r="C37" t="s">
        <v>34</v>
      </c>
      <c r="D37">
        <v>1.7972999999999999</v>
      </c>
      <c r="E37">
        <v>55.64</v>
      </c>
      <c r="F37">
        <v>46.69</v>
      </c>
      <c r="G37">
        <v>14.44</v>
      </c>
      <c r="H37">
        <v>0.21</v>
      </c>
      <c r="I37">
        <v>194</v>
      </c>
      <c r="J37">
        <v>169.33</v>
      </c>
      <c r="K37">
        <v>51.39</v>
      </c>
      <c r="L37">
        <v>2</v>
      </c>
      <c r="M37">
        <v>192</v>
      </c>
      <c r="N37">
        <v>30.94</v>
      </c>
      <c r="O37">
        <v>21118.46</v>
      </c>
      <c r="P37">
        <v>534.86</v>
      </c>
      <c r="Q37">
        <v>7429.45</v>
      </c>
      <c r="R37">
        <v>409.62</v>
      </c>
      <c r="S37">
        <v>159.58000000000001</v>
      </c>
      <c r="T37">
        <v>121431.87</v>
      </c>
      <c r="U37">
        <v>0.39</v>
      </c>
      <c r="V37">
        <v>0.75</v>
      </c>
      <c r="W37">
        <v>15.12</v>
      </c>
      <c r="X37">
        <v>7.32</v>
      </c>
      <c r="Y37">
        <v>2</v>
      </c>
      <c r="Z37">
        <v>10</v>
      </c>
    </row>
    <row r="38" spans="1:26" x14ac:dyDescent="0.25">
      <c r="A38">
        <v>2</v>
      </c>
      <c r="B38">
        <v>85</v>
      </c>
      <c r="C38" t="s">
        <v>34</v>
      </c>
      <c r="D38">
        <v>2.0196999999999998</v>
      </c>
      <c r="E38">
        <v>49.51</v>
      </c>
      <c r="F38">
        <v>43.45</v>
      </c>
      <c r="G38">
        <v>23.92</v>
      </c>
      <c r="H38">
        <v>0.31</v>
      </c>
      <c r="I38">
        <v>109</v>
      </c>
      <c r="J38">
        <v>170.79</v>
      </c>
      <c r="K38">
        <v>51.39</v>
      </c>
      <c r="L38">
        <v>3</v>
      </c>
      <c r="M38">
        <v>107</v>
      </c>
      <c r="N38">
        <v>31.4</v>
      </c>
      <c r="O38">
        <v>21297.94</v>
      </c>
      <c r="P38">
        <v>448.53</v>
      </c>
      <c r="Q38">
        <v>7427.36</v>
      </c>
      <c r="R38">
        <v>301.88</v>
      </c>
      <c r="S38">
        <v>159.58000000000001</v>
      </c>
      <c r="T38">
        <v>67989.94</v>
      </c>
      <c r="U38">
        <v>0.53</v>
      </c>
      <c r="V38">
        <v>0.81</v>
      </c>
      <c r="W38">
        <v>14.97</v>
      </c>
      <c r="X38">
        <v>4.08</v>
      </c>
      <c r="Y38">
        <v>2</v>
      </c>
      <c r="Z38">
        <v>10</v>
      </c>
    </row>
    <row r="39" spans="1:26" x14ac:dyDescent="0.25">
      <c r="A39">
        <v>3</v>
      </c>
      <c r="B39">
        <v>85</v>
      </c>
      <c r="C39" t="s">
        <v>34</v>
      </c>
      <c r="D39">
        <v>2.0781000000000001</v>
      </c>
      <c r="E39">
        <v>48.12</v>
      </c>
      <c r="F39">
        <v>42.73</v>
      </c>
      <c r="G39">
        <v>28.81</v>
      </c>
      <c r="H39">
        <v>0.41</v>
      </c>
      <c r="I39">
        <v>89</v>
      </c>
      <c r="J39">
        <v>172.25</v>
      </c>
      <c r="K39">
        <v>51.39</v>
      </c>
      <c r="L39">
        <v>4</v>
      </c>
      <c r="M39">
        <v>0</v>
      </c>
      <c r="N39">
        <v>31.86</v>
      </c>
      <c r="O39">
        <v>21478.05</v>
      </c>
      <c r="P39">
        <v>419.99</v>
      </c>
      <c r="Q39">
        <v>7428.97</v>
      </c>
      <c r="R39">
        <v>274.26</v>
      </c>
      <c r="S39">
        <v>159.58000000000001</v>
      </c>
      <c r="T39">
        <v>54278.01</v>
      </c>
      <c r="U39">
        <v>0.57999999999999996</v>
      </c>
      <c r="V39">
        <v>0.82</v>
      </c>
      <c r="W39">
        <v>15.05</v>
      </c>
      <c r="X39">
        <v>3.37</v>
      </c>
      <c r="Y39">
        <v>2</v>
      </c>
      <c r="Z39">
        <v>10</v>
      </c>
    </row>
    <row r="40" spans="1:26" x14ac:dyDescent="0.25">
      <c r="A40">
        <v>0</v>
      </c>
      <c r="B40">
        <v>20</v>
      </c>
      <c r="C40" t="s">
        <v>34</v>
      </c>
      <c r="D40">
        <v>1.667</v>
      </c>
      <c r="E40">
        <v>59.99</v>
      </c>
      <c r="F40">
        <v>53.69</v>
      </c>
      <c r="G40">
        <v>8.66</v>
      </c>
      <c r="H40">
        <v>0.34</v>
      </c>
      <c r="I40">
        <v>372</v>
      </c>
      <c r="J40">
        <v>51.33</v>
      </c>
      <c r="K40">
        <v>24.83</v>
      </c>
      <c r="L40">
        <v>1</v>
      </c>
      <c r="M40">
        <v>0</v>
      </c>
      <c r="N40">
        <v>5.51</v>
      </c>
      <c r="O40">
        <v>6564.78</v>
      </c>
      <c r="P40">
        <v>255.35</v>
      </c>
      <c r="Q40">
        <v>7438.7</v>
      </c>
      <c r="R40">
        <v>625.84</v>
      </c>
      <c r="S40">
        <v>159.58000000000001</v>
      </c>
      <c r="T40">
        <v>228653.45</v>
      </c>
      <c r="U40">
        <v>0.25</v>
      </c>
      <c r="V40">
        <v>0.66</v>
      </c>
      <c r="W40">
        <v>15.9</v>
      </c>
      <c r="X40">
        <v>14.3</v>
      </c>
      <c r="Y40">
        <v>2</v>
      </c>
      <c r="Z40">
        <v>10</v>
      </c>
    </row>
    <row r="41" spans="1:26" x14ac:dyDescent="0.25">
      <c r="A41">
        <v>0</v>
      </c>
      <c r="B41">
        <v>65</v>
      </c>
      <c r="C41" t="s">
        <v>34</v>
      </c>
      <c r="D41">
        <v>1.4426000000000001</v>
      </c>
      <c r="E41">
        <v>69.319999999999993</v>
      </c>
      <c r="F41">
        <v>55.7</v>
      </c>
      <c r="G41">
        <v>7.96</v>
      </c>
      <c r="H41">
        <v>0.13</v>
      </c>
      <c r="I41">
        <v>420</v>
      </c>
      <c r="J41">
        <v>133.21</v>
      </c>
      <c r="K41">
        <v>46.47</v>
      </c>
      <c r="L41">
        <v>1</v>
      </c>
      <c r="M41">
        <v>418</v>
      </c>
      <c r="N41">
        <v>20.75</v>
      </c>
      <c r="O41">
        <v>16663.419999999998</v>
      </c>
      <c r="P41">
        <v>578.15</v>
      </c>
      <c r="Q41">
        <v>7433.02</v>
      </c>
      <c r="R41">
        <v>711.69</v>
      </c>
      <c r="S41">
        <v>159.58000000000001</v>
      </c>
      <c r="T41">
        <v>271336.69</v>
      </c>
      <c r="U41">
        <v>0.22</v>
      </c>
      <c r="V41">
        <v>0.63</v>
      </c>
      <c r="W41">
        <v>15.49</v>
      </c>
      <c r="X41">
        <v>16.32</v>
      </c>
      <c r="Y41">
        <v>2</v>
      </c>
      <c r="Z41">
        <v>10</v>
      </c>
    </row>
    <row r="42" spans="1:26" x14ac:dyDescent="0.25">
      <c r="A42">
        <v>1</v>
      </c>
      <c r="B42">
        <v>65</v>
      </c>
      <c r="C42" t="s">
        <v>34</v>
      </c>
      <c r="D42">
        <v>1.9576</v>
      </c>
      <c r="E42">
        <v>51.08</v>
      </c>
      <c r="F42">
        <v>44.9</v>
      </c>
      <c r="G42">
        <v>18.329999999999998</v>
      </c>
      <c r="H42">
        <v>0.26</v>
      </c>
      <c r="I42">
        <v>147</v>
      </c>
      <c r="J42">
        <v>134.55000000000001</v>
      </c>
      <c r="K42">
        <v>46.47</v>
      </c>
      <c r="L42">
        <v>2</v>
      </c>
      <c r="M42">
        <v>144</v>
      </c>
      <c r="N42">
        <v>21.09</v>
      </c>
      <c r="O42">
        <v>16828.84</v>
      </c>
      <c r="P42">
        <v>406.21</v>
      </c>
      <c r="Q42">
        <v>7428.4</v>
      </c>
      <c r="R42">
        <v>350.72</v>
      </c>
      <c r="S42">
        <v>159.58000000000001</v>
      </c>
      <c r="T42">
        <v>92219.04</v>
      </c>
      <c r="U42">
        <v>0.45</v>
      </c>
      <c r="V42">
        <v>0.78</v>
      </c>
      <c r="W42">
        <v>15.03</v>
      </c>
      <c r="X42">
        <v>5.53</v>
      </c>
      <c r="Y42">
        <v>2</v>
      </c>
      <c r="Z42">
        <v>10</v>
      </c>
    </row>
    <row r="43" spans="1:26" x14ac:dyDescent="0.25">
      <c r="A43">
        <v>2</v>
      </c>
      <c r="B43">
        <v>65</v>
      </c>
      <c r="C43" t="s">
        <v>34</v>
      </c>
      <c r="D43">
        <v>2.0337000000000001</v>
      </c>
      <c r="E43">
        <v>49.17</v>
      </c>
      <c r="F43">
        <v>43.83</v>
      </c>
      <c r="G43">
        <v>22.67</v>
      </c>
      <c r="H43">
        <v>0.39</v>
      </c>
      <c r="I43">
        <v>116</v>
      </c>
      <c r="J43">
        <v>135.9</v>
      </c>
      <c r="K43">
        <v>46.47</v>
      </c>
      <c r="L43">
        <v>3</v>
      </c>
      <c r="M43">
        <v>0</v>
      </c>
      <c r="N43">
        <v>21.43</v>
      </c>
      <c r="O43">
        <v>16994.64</v>
      </c>
      <c r="P43">
        <v>376.05</v>
      </c>
      <c r="Q43">
        <v>7430.21</v>
      </c>
      <c r="R43">
        <v>309.27999999999997</v>
      </c>
      <c r="S43">
        <v>159.58000000000001</v>
      </c>
      <c r="T43">
        <v>71655.070000000007</v>
      </c>
      <c r="U43">
        <v>0.52</v>
      </c>
      <c r="V43">
        <v>0.8</v>
      </c>
      <c r="W43">
        <v>15.14</v>
      </c>
      <c r="X43">
        <v>4.46</v>
      </c>
      <c r="Y43">
        <v>2</v>
      </c>
      <c r="Z43">
        <v>10</v>
      </c>
    </row>
    <row r="44" spans="1:26" x14ac:dyDescent="0.25">
      <c r="A44">
        <v>0</v>
      </c>
      <c r="B44">
        <v>75</v>
      </c>
      <c r="C44" t="s">
        <v>34</v>
      </c>
      <c r="D44">
        <v>1.3281000000000001</v>
      </c>
      <c r="E44">
        <v>75.3</v>
      </c>
      <c r="F44">
        <v>58.26</v>
      </c>
      <c r="G44">
        <v>7.24</v>
      </c>
      <c r="H44">
        <v>0.12</v>
      </c>
      <c r="I44">
        <v>483</v>
      </c>
      <c r="J44">
        <v>150.44</v>
      </c>
      <c r="K44">
        <v>49.1</v>
      </c>
      <c r="L44">
        <v>1</v>
      </c>
      <c r="M44">
        <v>481</v>
      </c>
      <c r="N44">
        <v>25.34</v>
      </c>
      <c r="O44">
        <v>18787.759999999998</v>
      </c>
      <c r="P44">
        <v>664.33</v>
      </c>
      <c r="Q44">
        <v>7433.57</v>
      </c>
      <c r="R44">
        <v>797.19</v>
      </c>
      <c r="S44">
        <v>159.58000000000001</v>
      </c>
      <c r="T44">
        <v>313774.99</v>
      </c>
      <c r="U44">
        <v>0.2</v>
      </c>
      <c r="V44">
        <v>0.61</v>
      </c>
      <c r="W44">
        <v>15.59</v>
      </c>
      <c r="X44">
        <v>18.87</v>
      </c>
      <c r="Y44">
        <v>2</v>
      </c>
      <c r="Z44">
        <v>10</v>
      </c>
    </row>
    <row r="45" spans="1:26" x14ac:dyDescent="0.25">
      <c r="A45">
        <v>1</v>
      </c>
      <c r="B45">
        <v>75</v>
      </c>
      <c r="C45" t="s">
        <v>34</v>
      </c>
      <c r="D45">
        <v>1.8757999999999999</v>
      </c>
      <c r="E45">
        <v>53.31</v>
      </c>
      <c r="F45">
        <v>45.81</v>
      </c>
      <c r="G45">
        <v>16.07</v>
      </c>
      <c r="H45">
        <v>0.23</v>
      </c>
      <c r="I45">
        <v>171</v>
      </c>
      <c r="J45">
        <v>151.83000000000001</v>
      </c>
      <c r="K45">
        <v>49.1</v>
      </c>
      <c r="L45">
        <v>2</v>
      </c>
      <c r="M45">
        <v>169</v>
      </c>
      <c r="N45">
        <v>25.73</v>
      </c>
      <c r="O45">
        <v>18959.54</v>
      </c>
      <c r="P45">
        <v>472.58</v>
      </c>
      <c r="Q45">
        <v>7428.37</v>
      </c>
      <c r="R45">
        <v>381.16</v>
      </c>
      <c r="S45">
        <v>159.58000000000001</v>
      </c>
      <c r="T45">
        <v>107319.02</v>
      </c>
      <c r="U45">
        <v>0.42</v>
      </c>
      <c r="V45">
        <v>0.77</v>
      </c>
      <c r="W45">
        <v>15.06</v>
      </c>
      <c r="X45">
        <v>6.44</v>
      </c>
      <c r="Y45">
        <v>2</v>
      </c>
      <c r="Z45">
        <v>10</v>
      </c>
    </row>
    <row r="46" spans="1:26" x14ac:dyDescent="0.25">
      <c r="A46">
        <v>2</v>
      </c>
      <c r="B46">
        <v>75</v>
      </c>
      <c r="C46" t="s">
        <v>34</v>
      </c>
      <c r="D46">
        <v>2.0554000000000001</v>
      </c>
      <c r="E46">
        <v>48.65</v>
      </c>
      <c r="F46">
        <v>43.26</v>
      </c>
      <c r="G46">
        <v>25.45</v>
      </c>
      <c r="H46">
        <v>0.35</v>
      </c>
      <c r="I46">
        <v>102</v>
      </c>
      <c r="J46">
        <v>153.22999999999999</v>
      </c>
      <c r="K46">
        <v>49.1</v>
      </c>
      <c r="L46">
        <v>3</v>
      </c>
      <c r="M46">
        <v>17</v>
      </c>
      <c r="N46">
        <v>26.13</v>
      </c>
      <c r="O46">
        <v>19131.849999999999</v>
      </c>
      <c r="P46">
        <v>398.01</v>
      </c>
      <c r="Q46">
        <v>7428.23</v>
      </c>
      <c r="R46">
        <v>291.60000000000002</v>
      </c>
      <c r="S46">
        <v>159.58000000000001</v>
      </c>
      <c r="T46">
        <v>62881</v>
      </c>
      <c r="U46">
        <v>0.55000000000000004</v>
      </c>
      <c r="V46">
        <v>0.81</v>
      </c>
      <c r="W46">
        <v>15.08</v>
      </c>
      <c r="X46">
        <v>3.89</v>
      </c>
      <c r="Y46">
        <v>2</v>
      </c>
      <c r="Z46">
        <v>10</v>
      </c>
    </row>
    <row r="47" spans="1:26" x14ac:dyDescent="0.25">
      <c r="A47">
        <v>3</v>
      </c>
      <c r="B47">
        <v>75</v>
      </c>
      <c r="C47" t="s">
        <v>34</v>
      </c>
      <c r="D47">
        <v>2.0613999999999999</v>
      </c>
      <c r="E47">
        <v>48.51</v>
      </c>
      <c r="F47">
        <v>43.18</v>
      </c>
      <c r="G47">
        <v>25.91</v>
      </c>
      <c r="H47">
        <v>0.46</v>
      </c>
      <c r="I47">
        <v>100</v>
      </c>
      <c r="J47">
        <v>154.63</v>
      </c>
      <c r="K47">
        <v>49.1</v>
      </c>
      <c r="L47">
        <v>4</v>
      </c>
      <c r="M47">
        <v>0</v>
      </c>
      <c r="N47">
        <v>26.53</v>
      </c>
      <c r="O47">
        <v>19304.72</v>
      </c>
      <c r="P47">
        <v>398.88</v>
      </c>
      <c r="Q47">
        <v>7429.98</v>
      </c>
      <c r="R47">
        <v>288.08999999999997</v>
      </c>
      <c r="S47">
        <v>159.58000000000001</v>
      </c>
      <c r="T47">
        <v>61138.73</v>
      </c>
      <c r="U47">
        <v>0.55000000000000004</v>
      </c>
      <c r="V47">
        <v>0.82</v>
      </c>
      <c r="W47">
        <v>15.09</v>
      </c>
      <c r="X47">
        <v>3.81</v>
      </c>
      <c r="Y47">
        <v>2</v>
      </c>
      <c r="Z47">
        <v>10</v>
      </c>
    </row>
    <row r="48" spans="1:26" x14ac:dyDescent="0.25">
      <c r="A48">
        <v>0</v>
      </c>
      <c r="B48">
        <v>95</v>
      </c>
      <c r="C48" t="s">
        <v>34</v>
      </c>
      <c r="D48">
        <v>1.1166</v>
      </c>
      <c r="E48">
        <v>89.56</v>
      </c>
      <c r="F48">
        <v>64.010000000000005</v>
      </c>
      <c r="G48">
        <v>6.19</v>
      </c>
      <c r="H48">
        <v>0.1</v>
      </c>
      <c r="I48">
        <v>620</v>
      </c>
      <c r="J48">
        <v>185.69</v>
      </c>
      <c r="K48">
        <v>53.44</v>
      </c>
      <c r="L48">
        <v>1</v>
      </c>
      <c r="M48">
        <v>618</v>
      </c>
      <c r="N48">
        <v>36.26</v>
      </c>
      <c r="O48">
        <v>23136.14</v>
      </c>
      <c r="P48">
        <v>850.41</v>
      </c>
      <c r="Q48">
        <v>7437.63</v>
      </c>
      <c r="R48">
        <v>989.85</v>
      </c>
      <c r="S48">
        <v>159.58000000000001</v>
      </c>
      <c r="T48">
        <v>409419.43</v>
      </c>
      <c r="U48">
        <v>0.16</v>
      </c>
      <c r="V48">
        <v>0.55000000000000004</v>
      </c>
      <c r="W48">
        <v>15.83</v>
      </c>
      <c r="X48">
        <v>24.61</v>
      </c>
      <c r="Y48">
        <v>2</v>
      </c>
      <c r="Z48">
        <v>10</v>
      </c>
    </row>
    <row r="49" spans="1:26" x14ac:dyDescent="0.25">
      <c r="A49">
        <v>1</v>
      </c>
      <c r="B49">
        <v>95</v>
      </c>
      <c r="C49" t="s">
        <v>34</v>
      </c>
      <c r="D49">
        <v>1.7242</v>
      </c>
      <c r="E49">
        <v>58</v>
      </c>
      <c r="F49">
        <v>47.53</v>
      </c>
      <c r="G49">
        <v>13.26</v>
      </c>
      <c r="H49">
        <v>0.19</v>
      </c>
      <c r="I49">
        <v>215</v>
      </c>
      <c r="J49">
        <v>187.21</v>
      </c>
      <c r="K49">
        <v>53.44</v>
      </c>
      <c r="L49">
        <v>2</v>
      </c>
      <c r="M49">
        <v>213</v>
      </c>
      <c r="N49">
        <v>36.770000000000003</v>
      </c>
      <c r="O49">
        <v>23322.880000000001</v>
      </c>
      <c r="P49">
        <v>593.71</v>
      </c>
      <c r="Q49">
        <v>7429.14</v>
      </c>
      <c r="R49">
        <v>437.99</v>
      </c>
      <c r="S49">
        <v>159.58000000000001</v>
      </c>
      <c r="T49">
        <v>135514.13</v>
      </c>
      <c r="U49">
        <v>0.36</v>
      </c>
      <c r="V49">
        <v>0.74</v>
      </c>
      <c r="W49">
        <v>15.15</v>
      </c>
      <c r="X49">
        <v>8.15</v>
      </c>
      <c r="Y49">
        <v>2</v>
      </c>
      <c r="Z49">
        <v>10</v>
      </c>
    </row>
    <row r="50" spans="1:26" x14ac:dyDescent="0.25">
      <c r="A50">
        <v>2</v>
      </c>
      <c r="B50">
        <v>95</v>
      </c>
      <c r="C50" t="s">
        <v>34</v>
      </c>
      <c r="D50">
        <v>1.9607000000000001</v>
      </c>
      <c r="E50">
        <v>51</v>
      </c>
      <c r="F50">
        <v>43.95</v>
      </c>
      <c r="G50">
        <v>21.44</v>
      </c>
      <c r="H50">
        <v>0.28000000000000003</v>
      </c>
      <c r="I50">
        <v>123</v>
      </c>
      <c r="J50">
        <v>188.73</v>
      </c>
      <c r="K50">
        <v>53.44</v>
      </c>
      <c r="L50">
        <v>3</v>
      </c>
      <c r="M50">
        <v>121</v>
      </c>
      <c r="N50">
        <v>37.29</v>
      </c>
      <c r="O50">
        <v>23510.33</v>
      </c>
      <c r="P50">
        <v>507.16</v>
      </c>
      <c r="Q50">
        <v>7428.3</v>
      </c>
      <c r="R50">
        <v>318.99</v>
      </c>
      <c r="S50">
        <v>159.58000000000001</v>
      </c>
      <c r="T50">
        <v>76472.490000000005</v>
      </c>
      <c r="U50">
        <v>0.5</v>
      </c>
      <c r="V50">
        <v>0.8</v>
      </c>
      <c r="W50">
        <v>14.99</v>
      </c>
      <c r="X50">
        <v>4.59</v>
      </c>
      <c r="Y50">
        <v>2</v>
      </c>
      <c r="Z50">
        <v>10</v>
      </c>
    </row>
    <row r="51" spans="1:26" x14ac:dyDescent="0.25">
      <c r="A51">
        <v>3</v>
      </c>
      <c r="B51">
        <v>95</v>
      </c>
      <c r="C51" t="s">
        <v>34</v>
      </c>
      <c r="D51">
        <v>2.0813999999999999</v>
      </c>
      <c r="E51">
        <v>48.04</v>
      </c>
      <c r="F51">
        <v>42.49</v>
      </c>
      <c r="G51">
        <v>30.71</v>
      </c>
      <c r="H51">
        <v>0.37</v>
      </c>
      <c r="I51">
        <v>83</v>
      </c>
      <c r="J51">
        <v>190.25</v>
      </c>
      <c r="K51">
        <v>53.44</v>
      </c>
      <c r="L51">
        <v>4</v>
      </c>
      <c r="M51">
        <v>42</v>
      </c>
      <c r="N51">
        <v>37.82</v>
      </c>
      <c r="O51">
        <v>23698.48</v>
      </c>
      <c r="P51">
        <v>447.67</v>
      </c>
      <c r="Q51">
        <v>7428.34</v>
      </c>
      <c r="R51">
        <v>268.06</v>
      </c>
      <c r="S51">
        <v>159.58000000000001</v>
      </c>
      <c r="T51">
        <v>51206</v>
      </c>
      <c r="U51">
        <v>0.6</v>
      </c>
      <c r="V51">
        <v>0.83</v>
      </c>
      <c r="W51">
        <v>14.98</v>
      </c>
      <c r="X51">
        <v>3.12</v>
      </c>
      <c r="Y51">
        <v>2</v>
      </c>
      <c r="Z51">
        <v>10</v>
      </c>
    </row>
    <row r="52" spans="1:26" x14ac:dyDescent="0.25">
      <c r="A52">
        <v>4</v>
      </c>
      <c r="B52">
        <v>95</v>
      </c>
      <c r="C52" t="s">
        <v>34</v>
      </c>
      <c r="D52">
        <v>2.0884</v>
      </c>
      <c r="E52">
        <v>47.88</v>
      </c>
      <c r="F52">
        <v>42.44</v>
      </c>
      <c r="G52">
        <v>31.83</v>
      </c>
      <c r="H52">
        <v>0.46</v>
      </c>
      <c r="I52">
        <v>80</v>
      </c>
      <c r="J52">
        <v>191.78</v>
      </c>
      <c r="K52">
        <v>53.44</v>
      </c>
      <c r="L52">
        <v>5</v>
      </c>
      <c r="M52">
        <v>0</v>
      </c>
      <c r="N52">
        <v>38.35</v>
      </c>
      <c r="O52">
        <v>23887.360000000001</v>
      </c>
      <c r="P52">
        <v>443.51</v>
      </c>
      <c r="Q52">
        <v>7428.84</v>
      </c>
      <c r="R52">
        <v>264.33999999999997</v>
      </c>
      <c r="S52">
        <v>159.58000000000001</v>
      </c>
      <c r="T52">
        <v>49361.13</v>
      </c>
      <c r="U52">
        <v>0.6</v>
      </c>
      <c r="V52">
        <v>0.83</v>
      </c>
      <c r="W52">
        <v>15.04</v>
      </c>
      <c r="X52">
        <v>3.07</v>
      </c>
      <c r="Y52">
        <v>2</v>
      </c>
      <c r="Z52">
        <v>10</v>
      </c>
    </row>
    <row r="53" spans="1:26" x14ac:dyDescent="0.25">
      <c r="A53">
        <v>0</v>
      </c>
      <c r="B53">
        <v>55</v>
      </c>
      <c r="C53" t="s">
        <v>34</v>
      </c>
      <c r="D53">
        <v>1.5671999999999999</v>
      </c>
      <c r="E53">
        <v>63.81</v>
      </c>
      <c r="F53">
        <v>53.19</v>
      </c>
      <c r="G53">
        <v>8.94</v>
      </c>
      <c r="H53">
        <v>0.15</v>
      </c>
      <c r="I53">
        <v>357</v>
      </c>
      <c r="J53">
        <v>116.05</v>
      </c>
      <c r="K53">
        <v>43.4</v>
      </c>
      <c r="L53">
        <v>1</v>
      </c>
      <c r="M53">
        <v>355</v>
      </c>
      <c r="N53">
        <v>16.649999999999999</v>
      </c>
      <c r="O53">
        <v>14546.17</v>
      </c>
      <c r="P53">
        <v>492.48</v>
      </c>
      <c r="Q53">
        <v>7432.16</v>
      </c>
      <c r="R53">
        <v>626.54999999999995</v>
      </c>
      <c r="S53">
        <v>159.58000000000001</v>
      </c>
      <c r="T53">
        <v>229084.4</v>
      </c>
      <c r="U53">
        <v>0.25</v>
      </c>
      <c r="V53">
        <v>0.66</v>
      </c>
      <c r="W53">
        <v>15.41</v>
      </c>
      <c r="X53">
        <v>13.81</v>
      </c>
      <c r="Y53">
        <v>2</v>
      </c>
      <c r="Z53">
        <v>10</v>
      </c>
    </row>
    <row r="54" spans="1:26" x14ac:dyDescent="0.25">
      <c r="A54">
        <v>1</v>
      </c>
      <c r="B54">
        <v>55</v>
      </c>
      <c r="C54" t="s">
        <v>34</v>
      </c>
      <c r="D54">
        <v>1.9985999999999999</v>
      </c>
      <c r="E54">
        <v>50.04</v>
      </c>
      <c r="F54">
        <v>44.65</v>
      </c>
      <c r="G54">
        <v>19.41</v>
      </c>
      <c r="H54">
        <v>0.3</v>
      </c>
      <c r="I54">
        <v>138</v>
      </c>
      <c r="J54">
        <v>117.34</v>
      </c>
      <c r="K54">
        <v>43.4</v>
      </c>
      <c r="L54">
        <v>2</v>
      </c>
      <c r="M54">
        <v>23</v>
      </c>
      <c r="N54">
        <v>16.940000000000001</v>
      </c>
      <c r="O54">
        <v>14705.49</v>
      </c>
      <c r="P54">
        <v>352.59</v>
      </c>
      <c r="Q54">
        <v>7431.08</v>
      </c>
      <c r="R54">
        <v>336.44</v>
      </c>
      <c r="S54">
        <v>159.58000000000001</v>
      </c>
      <c r="T54">
        <v>85123.09</v>
      </c>
      <c r="U54">
        <v>0.47</v>
      </c>
      <c r="V54">
        <v>0.79</v>
      </c>
      <c r="W54">
        <v>15.18</v>
      </c>
      <c r="X54">
        <v>5.28</v>
      </c>
      <c r="Y54">
        <v>2</v>
      </c>
      <c r="Z54">
        <v>10</v>
      </c>
    </row>
    <row r="55" spans="1:26" x14ac:dyDescent="0.25">
      <c r="A55">
        <v>2</v>
      </c>
      <c r="B55">
        <v>55</v>
      </c>
      <c r="C55" t="s">
        <v>34</v>
      </c>
      <c r="D55">
        <v>2.0064000000000002</v>
      </c>
      <c r="E55">
        <v>49.84</v>
      </c>
      <c r="F55">
        <v>44.51</v>
      </c>
      <c r="G55">
        <v>19.64</v>
      </c>
      <c r="H55">
        <v>0.45</v>
      </c>
      <c r="I55">
        <v>136</v>
      </c>
      <c r="J55">
        <v>118.63</v>
      </c>
      <c r="K55">
        <v>43.4</v>
      </c>
      <c r="L55">
        <v>3</v>
      </c>
      <c r="M55">
        <v>0</v>
      </c>
      <c r="N55">
        <v>17.23</v>
      </c>
      <c r="O55">
        <v>14865.24</v>
      </c>
      <c r="P55">
        <v>354.52</v>
      </c>
      <c r="Q55">
        <v>7431.03</v>
      </c>
      <c r="R55">
        <v>330.66</v>
      </c>
      <c r="S55">
        <v>159.58000000000001</v>
      </c>
      <c r="T55">
        <v>82240.679999999993</v>
      </c>
      <c r="U55">
        <v>0.48</v>
      </c>
      <c r="V55">
        <v>0.79</v>
      </c>
      <c r="W55">
        <v>15.2</v>
      </c>
      <c r="X55">
        <v>5.14</v>
      </c>
      <c r="Y55">
        <v>2</v>
      </c>
      <c r="Z55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Planilha21"/>
  <dimension ref="A1:C60"/>
  <sheetViews>
    <sheetView workbookViewId="0"/>
  </sheetViews>
  <sheetFormatPr defaultRowHeight="15" x14ac:dyDescent="0.25"/>
  <sheetData>
    <row r="1" spans="1:3" x14ac:dyDescent="0.25">
      <c r="A1" t="s">
        <v>35</v>
      </c>
    </row>
    <row r="2" spans="1:3" x14ac:dyDescent="0.25">
      <c r="A2" t="s">
        <v>36</v>
      </c>
    </row>
    <row r="3" spans="1:3" x14ac:dyDescent="0.25">
      <c r="A3" t="s">
        <v>37</v>
      </c>
    </row>
    <row r="6" spans="1:3" x14ac:dyDescent="0.25">
      <c r="A6" t="s">
        <v>38</v>
      </c>
      <c r="B6" t="s">
        <v>39</v>
      </c>
      <c r="C6" t="s">
        <v>40</v>
      </c>
    </row>
    <row r="7" spans="1:3" x14ac:dyDescent="0.25">
      <c r="A7" t="e">
        <f>INDEX(resultados!$A$2:$ZZ$55, 1, MATCH($B$1, resultados!$A$1:$ZZ$1, 0))</f>
        <v>#N/A</v>
      </c>
      <c r="B7" t="e">
        <f>INDEX(resultados!$A$2:$ZZ$55, 1, MATCH($B$2, resultados!$A$1:$ZZ$1, 0))</f>
        <v>#N/A</v>
      </c>
      <c r="C7" t="e">
        <f>INDEX(resultados!$A$2:$ZZ$55, 1, MATCH($B$3, resultados!$A$1:$ZZ$1, 0))</f>
        <v>#N/A</v>
      </c>
    </row>
    <row r="8" spans="1:3" x14ac:dyDescent="0.25">
      <c r="A8" t="e">
        <f>INDEX(resultados!$A$2:$ZZ$55, 2, MATCH($B$1, resultados!$A$1:$ZZ$1, 0))</f>
        <v>#N/A</v>
      </c>
      <c r="B8" t="e">
        <f>INDEX(resultados!$A$2:$ZZ$55, 2, MATCH($B$2, resultados!$A$1:$ZZ$1, 0))</f>
        <v>#N/A</v>
      </c>
      <c r="C8" t="e">
        <f>INDEX(resultados!$A$2:$ZZ$55, 2, MATCH($B$3, resultados!$A$1:$ZZ$1, 0))</f>
        <v>#N/A</v>
      </c>
    </row>
    <row r="9" spans="1:3" x14ac:dyDescent="0.25">
      <c r="A9" t="e">
        <f>INDEX(resultados!$A$2:$ZZ$55, 3, MATCH($B$1, resultados!$A$1:$ZZ$1, 0))</f>
        <v>#N/A</v>
      </c>
      <c r="B9" t="e">
        <f>INDEX(resultados!$A$2:$ZZ$55, 3, MATCH($B$2, resultados!$A$1:$ZZ$1, 0))</f>
        <v>#N/A</v>
      </c>
      <c r="C9" t="e">
        <f>INDEX(resultados!$A$2:$ZZ$55, 3, MATCH($B$3, resultados!$A$1:$ZZ$1, 0))</f>
        <v>#N/A</v>
      </c>
    </row>
    <row r="10" spans="1:3" x14ac:dyDescent="0.25">
      <c r="A10" t="e">
        <f>INDEX(resultados!$A$2:$ZZ$55, 4, MATCH($B$1, resultados!$A$1:$ZZ$1, 0))</f>
        <v>#N/A</v>
      </c>
      <c r="B10" t="e">
        <f>INDEX(resultados!$A$2:$ZZ$55, 4, MATCH($B$2, resultados!$A$1:$ZZ$1, 0))</f>
        <v>#N/A</v>
      </c>
      <c r="C10" t="e">
        <f>INDEX(resultados!$A$2:$ZZ$55, 4, MATCH($B$3, resultados!$A$1:$ZZ$1, 0))</f>
        <v>#N/A</v>
      </c>
    </row>
    <row r="11" spans="1:3" x14ac:dyDescent="0.25">
      <c r="A11" t="e">
        <f>INDEX(resultados!$A$2:$ZZ$55, 5, MATCH($B$1, resultados!$A$1:$ZZ$1, 0))</f>
        <v>#N/A</v>
      </c>
      <c r="B11" t="e">
        <f>INDEX(resultados!$A$2:$ZZ$55, 5, MATCH($B$2, resultados!$A$1:$ZZ$1, 0))</f>
        <v>#N/A</v>
      </c>
      <c r="C11" t="e">
        <f>INDEX(resultados!$A$2:$ZZ$55, 5, MATCH($B$3, resultados!$A$1:$ZZ$1, 0))</f>
        <v>#N/A</v>
      </c>
    </row>
    <row r="12" spans="1:3" x14ac:dyDescent="0.25">
      <c r="A12" t="e">
        <f>INDEX(resultados!$A$2:$ZZ$55, 6, MATCH($B$1, resultados!$A$1:$ZZ$1, 0))</f>
        <v>#N/A</v>
      </c>
      <c r="B12" t="e">
        <f>INDEX(resultados!$A$2:$ZZ$55, 6, MATCH($B$2, resultados!$A$1:$ZZ$1, 0))</f>
        <v>#N/A</v>
      </c>
      <c r="C12" t="e">
        <f>INDEX(resultados!$A$2:$ZZ$55, 6, MATCH($B$3, resultados!$A$1:$ZZ$1, 0))</f>
        <v>#N/A</v>
      </c>
    </row>
    <row r="13" spans="1:3" x14ac:dyDescent="0.25">
      <c r="A13" t="e">
        <f>INDEX(resultados!$A$2:$ZZ$55, 7, MATCH($B$1, resultados!$A$1:$ZZ$1, 0))</f>
        <v>#N/A</v>
      </c>
      <c r="B13" t="e">
        <f>INDEX(resultados!$A$2:$ZZ$55, 7, MATCH($B$2, resultados!$A$1:$ZZ$1, 0))</f>
        <v>#N/A</v>
      </c>
      <c r="C13" t="e">
        <f>INDEX(resultados!$A$2:$ZZ$55, 7, MATCH($B$3, resultados!$A$1:$ZZ$1, 0))</f>
        <v>#N/A</v>
      </c>
    </row>
    <row r="14" spans="1:3" x14ac:dyDescent="0.25">
      <c r="A14" t="e">
        <f>INDEX(resultados!$A$2:$ZZ$55, 8, MATCH($B$1, resultados!$A$1:$ZZ$1, 0))</f>
        <v>#N/A</v>
      </c>
      <c r="B14" t="e">
        <f>INDEX(resultados!$A$2:$ZZ$55, 8, MATCH($B$2, resultados!$A$1:$ZZ$1, 0))</f>
        <v>#N/A</v>
      </c>
      <c r="C14" t="e">
        <f>INDEX(resultados!$A$2:$ZZ$55, 8, MATCH($B$3, resultados!$A$1:$ZZ$1, 0))</f>
        <v>#N/A</v>
      </c>
    </row>
    <row r="15" spans="1:3" x14ac:dyDescent="0.25">
      <c r="A15" t="e">
        <f>INDEX(resultados!$A$2:$ZZ$55, 9, MATCH($B$1, resultados!$A$1:$ZZ$1, 0))</f>
        <v>#N/A</v>
      </c>
      <c r="B15" t="e">
        <f>INDEX(resultados!$A$2:$ZZ$55, 9, MATCH($B$2, resultados!$A$1:$ZZ$1, 0))</f>
        <v>#N/A</v>
      </c>
      <c r="C15" t="e">
        <f>INDEX(resultados!$A$2:$ZZ$55, 9, MATCH($B$3, resultados!$A$1:$ZZ$1, 0))</f>
        <v>#N/A</v>
      </c>
    </row>
    <row r="16" spans="1:3" x14ac:dyDescent="0.25">
      <c r="A16" t="e">
        <f>INDEX(resultados!$A$2:$ZZ$55, 10, MATCH($B$1, resultados!$A$1:$ZZ$1, 0))</f>
        <v>#N/A</v>
      </c>
      <c r="B16" t="e">
        <f>INDEX(resultados!$A$2:$ZZ$55, 10, MATCH($B$2, resultados!$A$1:$ZZ$1, 0))</f>
        <v>#N/A</v>
      </c>
      <c r="C16" t="e">
        <f>INDEX(resultados!$A$2:$ZZ$55, 10, MATCH($B$3, resultados!$A$1:$ZZ$1, 0))</f>
        <v>#N/A</v>
      </c>
    </row>
    <row r="17" spans="1:3" x14ac:dyDescent="0.25">
      <c r="A17" t="e">
        <f>INDEX(resultados!$A$2:$ZZ$55, 11, MATCH($B$1, resultados!$A$1:$ZZ$1, 0))</f>
        <v>#N/A</v>
      </c>
      <c r="B17" t="e">
        <f>INDEX(resultados!$A$2:$ZZ$55, 11, MATCH($B$2, resultados!$A$1:$ZZ$1, 0))</f>
        <v>#N/A</v>
      </c>
      <c r="C17" t="e">
        <f>INDEX(resultados!$A$2:$ZZ$55, 11, MATCH($B$3, resultados!$A$1:$ZZ$1, 0))</f>
        <v>#N/A</v>
      </c>
    </row>
    <row r="18" spans="1:3" x14ac:dyDescent="0.25">
      <c r="A18" t="e">
        <f>INDEX(resultados!$A$2:$ZZ$55, 12, MATCH($B$1, resultados!$A$1:$ZZ$1, 0))</f>
        <v>#N/A</v>
      </c>
      <c r="B18" t="e">
        <f>INDEX(resultados!$A$2:$ZZ$55, 12, MATCH($B$2, resultados!$A$1:$ZZ$1, 0))</f>
        <v>#N/A</v>
      </c>
      <c r="C18" t="e">
        <f>INDEX(resultados!$A$2:$ZZ$55, 12, MATCH($B$3, resultados!$A$1:$ZZ$1, 0))</f>
        <v>#N/A</v>
      </c>
    </row>
    <row r="19" spans="1:3" x14ac:dyDescent="0.25">
      <c r="A19" t="e">
        <f>INDEX(resultados!$A$2:$ZZ$55, 13, MATCH($B$1, resultados!$A$1:$ZZ$1, 0))</f>
        <v>#N/A</v>
      </c>
      <c r="B19" t="e">
        <f>INDEX(resultados!$A$2:$ZZ$55, 13, MATCH($B$2, resultados!$A$1:$ZZ$1, 0))</f>
        <v>#N/A</v>
      </c>
      <c r="C19" t="e">
        <f>INDEX(resultados!$A$2:$ZZ$55, 13, MATCH($B$3, resultados!$A$1:$ZZ$1, 0))</f>
        <v>#N/A</v>
      </c>
    </row>
    <row r="20" spans="1:3" x14ac:dyDescent="0.25">
      <c r="A20" t="e">
        <f>INDEX(resultados!$A$2:$ZZ$55, 14, MATCH($B$1, resultados!$A$1:$ZZ$1, 0))</f>
        <v>#N/A</v>
      </c>
      <c r="B20" t="e">
        <f>INDEX(resultados!$A$2:$ZZ$55, 14, MATCH($B$2, resultados!$A$1:$ZZ$1, 0))</f>
        <v>#N/A</v>
      </c>
      <c r="C20" t="e">
        <f>INDEX(resultados!$A$2:$ZZ$55, 14, MATCH($B$3, resultados!$A$1:$ZZ$1, 0))</f>
        <v>#N/A</v>
      </c>
    </row>
    <row r="21" spans="1:3" x14ac:dyDescent="0.25">
      <c r="A21" t="e">
        <f>INDEX(resultados!$A$2:$ZZ$55, 15, MATCH($B$1, resultados!$A$1:$ZZ$1, 0))</f>
        <v>#N/A</v>
      </c>
      <c r="B21" t="e">
        <f>INDEX(resultados!$A$2:$ZZ$55, 15, MATCH($B$2, resultados!$A$1:$ZZ$1, 0))</f>
        <v>#N/A</v>
      </c>
      <c r="C21" t="e">
        <f>INDEX(resultados!$A$2:$ZZ$55, 15, MATCH($B$3, resultados!$A$1:$ZZ$1, 0))</f>
        <v>#N/A</v>
      </c>
    </row>
    <row r="22" spans="1:3" x14ac:dyDescent="0.25">
      <c r="A22" t="e">
        <f>INDEX(resultados!$A$2:$ZZ$55, 16, MATCH($B$1, resultados!$A$1:$ZZ$1, 0))</f>
        <v>#N/A</v>
      </c>
      <c r="B22" t="e">
        <f>INDEX(resultados!$A$2:$ZZ$55, 16, MATCH($B$2, resultados!$A$1:$ZZ$1, 0))</f>
        <v>#N/A</v>
      </c>
      <c r="C22" t="e">
        <f>INDEX(resultados!$A$2:$ZZ$55, 16, MATCH($B$3, resultados!$A$1:$ZZ$1, 0))</f>
        <v>#N/A</v>
      </c>
    </row>
    <row r="23" spans="1:3" x14ac:dyDescent="0.25">
      <c r="A23" t="e">
        <f>INDEX(resultados!$A$2:$ZZ$55, 17, MATCH($B$1, resultados!$A$1:$ZZ$1, 0))</f>
        <v>#N/A</v>
      </c>
      <c r="B23" t="e">
        <f>INDEX(resultados!$A$2:$ZZ$55, 17, MATCH($B$2, resultados!$A$1:$ZZ$1, 0))</f>
        <v>#N/A</v>
      </c>
      <c r="C23" t="e">
        <f>INDEX(resultados!$A$2:$ZZ$55, 17, MATCH($B$3, resultados!$A$1:$ZZ$1, 0))</f>
        <v>#N/A</v>
      </c>
    </row>
    <row r="24" spans="1:3" x14ac:dyDescent="0.25">
      <c r="A24" t="e">
        <f>INDEX(resultados!$A$2:$ZZ$55, 18, MATCH($B$1, resultados!$A$1:$ZZ$1, 0))</f>
        <v>#N/A</v>
      </c>
      <c r="B24" t="e">
        <f>INDEX(resultados!$A$2:$ZZ$55, 18, MATCH($B$2, resultados!$A$1:$ZZ$1, 0))</f>
        <v>#N/A</v>
      </c>
      <c r="C24" t="e">
        <f>INDEX(resultados!$A$2:$ZZ$55, 18, MATCH($B$3, resultados!$A$1:$ZZ$1, 0))</f>
        <v>#N/A</v>
      </c>
    </row>
    <row r="25" spans="1:3" x14ac:dyDescent="0.25">
      <c r="A25" t="e">
        <f>INDEX(resultados!$A$2:$ZZ$55, 19, MATCH($B$1, resultados!$A$1:$ZZ$1, 0))</f>
        <v>#N/A</v>
      </c>
      <c r="B25" t="e">
        <f>INDEX(resultados!$A$2:$ZZ$55, 19, MATCH($B$2, resultados!$A$1:$ZZ$1, 0))</f>
        <v>#N/A</v>
      </c>
      <c r="C25" t="e">
        <f>INDEX(resultados!$A$2:$ZZ$55, 19, MATCH($B$3, resultados!$A$1:$ZZ$1, 0))</f>
        <v>#N/A</v>
      </c>
    </row>
    <row r="26" spans="1:3" x14ac:dyDescent="0.25">
      <c r="A26" t="e">
        <f>INDEX(resultados!$A$2:$ZZ$55, 20, MATCH($B$1, resultados!$A$1:$ZZ$1, 0))</f>
        <v>#N/A</v>
      </c>
      <c r="B26" t="e">
        <f>INDEX(resultados!$A$2:$ZZ$55, 20, MATCH($B$2, resultados!$A$1:$ZZ$1, 0))</f>
        <v>#N/A</v>
      </c>
      <c r="C26" t="e">
        <f>INDEX(resultados!$A$2:$ZZ$55, 20, MATCH($B$3, resultados!$A$1:$ZZ$1, 0))</f>
        <v>#N/A</v>
      </c>
    </row>
    <row r="27" spans="1:3" x14ac:dyDescent="0.25">
      <c r="A27" t="e">
        <f>INDEX(resultados!$A$2:$ZZ$55, 21, MATCH($B$1, resultados!$A$1:$ZZ$1, 0))</f>
        <v>#N/A</v>
      </c>
      <c r="B27" t="e">
        <f>INDEX(resultados!$A$2:$ZZ$55, 21, MATCH($B$2, resultados!$A$1:$ZZ$1, 0))</f>
        <v>#N/A</v>
      </c>
      <c r="C27" t="e">
        <f>INDEX(resultados!$A$2:$ZZ$55, 21, MATCH($B$3, resultados!$A$1:$ZZ$1, 0))</f>
        <v>#N/A</v>
      </c>
    </row>
    <row r="28" spans="1:3" x14ac:dyDescent="0.25">
      <c r="A28" t="e">
        <f>INDEX(resultados!$A$2:$ZZ$55, 22, MATCH($B$1, resultados!$A$1:$ZZ$1, 0))</f>
        <v>#N/A</v>
      </c>
      <c r="B28" t="e">
        <f>INDEX(resultados!$A$2:$ZZ$55, 22, MATCH($B$2, resultados!$A$1:$ZZ$1, 0))</f>
        <v>#N/A</v>
      </c>
      <c r="C28" t="e">
        <f>INDEX(resultados!$A$2:$ZZ$55, 22, MATCH($B$3, resultados!$A$1:$ZZ$1, 0))</f>
        <v>#N/A</v>
      </c>
    </row>
    <row r="29" spans="1:3" x14ac:dyDescent="0.25">
      <c r="A29" t="e">
        <f>INDEX(resultados!$A$2:$ZZ$55, 23, MATCH($B$1, resultados!$A$1:$ZZ$1, 0))</f>
        <v>#N/A</v>
      </c>
      <c r="B29" t="e">
        <f>INDEX(resultados!$A$2:$ZZ$55, 23, MATCH($B$2, resultados!$A$1:$ZZ$1, 0))</f>
        <v>#N/A</v>
      </c>
      <c r="C29" t="e">
        <f>INDEX(resultados!$A$2:$ZZ$55, 23, MATCH($B$3, resultados!$A$1:$ZZ$1, 0))</f>
        <v>#N/A</v>
      </c>
    </row>
    <row r="30" spans="1:3" x14ac:dyDescent="0.25">
      <c r="A30" t="e">
        <f>INDEX(resultados!$A$2:$ZZ$55, 24, MATCH($B$1, resultados!$A$1:$ZZ$1, 0))</f>
        <v>#N/A</v>
      </c>
      <c r="B30" t="e">
        <f>INDEX(resultados!$A$2:$ZZ$55, 24, MATCH($B$2, resultados!$A$1:$ZZ$1, 0))</f>
        <v>#N/A</v>
      </c>
      <c r="C30" t="e">
        <f>INDEX(resultados!$A$2:$ZZ$55, 24, MATCH($B$3, resultados!$A$1:$ZZ$1, 0))</f>
        <v>#N/A</v>
      </c>
    </row>
    <row r="31" spans="1:3" x14ac:dyDescent="0.25">
      <c r="A31" t="e">
        <f>INDEX(resultados!$A$2:$ZZ$55, 25, MATCH($B$1, resultados!$A$1:$ZZ$1, 0))</f>
        <v>#N/A</v>
      </c>
      <c r="B31" t="e">
        <f>INDEX(resultados!$A$2:$ZZ$55, 25, MATCH($B$2, resultados!$A$1:$ZZ$1, 0))</f>
        <v>#N/A</v>
      </c>
      <c r="C31" t="e">
        <f>INDEX(resultados!$A$2:$ZZ$55, 25, MATCH($B$3, resultados!$A$1:$ZZ$1, 0))</f>
        <v>#N/A</v>
      </c>
    </row>
    <row r="32" spans="1:3" x14ac:dyDescent="0.25">
      <c r="A32" t="e">
        <f>INDEX(resultados!$A$2:$ZZ$55, 26, MATCH($B$1, resultados!$A$1:$ZZ$1, 0))</f>
        <v>#N/A</v>
      </c>
      <c r="B32" t="e">
        <f>INDEX(resultados!$A$2:$ZZ$55, 26, MATCH($B$2, resultados!$A$1:$ZZ$1, 0))</f>
        <v>#N/A</v>
      </c>
      <c r="C32" t="e">
        <f>INDEX(resultados!$A$2:$ZZ$55, 26, MATCH($B$3, resultados!$A$1:$ZZ$1, 0))</f>
        <v>#N/A</v>
      </c>
    </row>
    <row r="33" spans="1:3" x14ac:dyDescent="0.25">
      <c r="A33" t="e">
        <f>INDEX(resultados!$A$2:$ZZ$55, 27, MATCH($B$1, resultados!$A$1:$ZZ$1, 0))</f>
        <v>#N/A</v>
      </c>
      <c r="B33" t="e">
        <f>INDEX(resultados!$A$2:$ZZ$55, 27, MATCH($B$2, resultados!$A$1:$ZZ$1, 0))</f>
        <v>#N/A</v>
      </c>
      <c r="C33" t="e">
        <f>INDEX(resultados!$A$2:$ZZ$55, 27, MATCH($B$3, resultados!$A$1:$ZZ$1, 0))</f>
        <v>#N/A</v>
      </c>
    </row>
    <row r="34" spans="1:3" x14ac:dyDescent="0.25">
      <c r="A34" t="e">
        <f>INDEX(resultados!$A$2:$ZZ$55, 28, MATCH($B$1, resultados!$A$1:$ZZ$1, 0))</f>
        <v>#N/A</v>
      </c>
      <c r="B34" t="e">
        <f>INDEX(resultados!$A$2:$ZZ$55, 28, MATCH($B$2, resultados!$A$1:$ZZ$1, 0))</f>
        <v>#N/A</v>
      </c>
      <c r="C34" t="e">
        <f>INDEX(resultados!$A$2:$ZZ$55, 28, MATCH($B$3, resultados!$A$1:$ZZ$1, 0))</f>
        <v>#N/A</v>
      </c>
    </row>
    <row r="35" spans="1:3" x14ac:dyDescent="0.25">
      <c r="A35" t="e">
        <f>INDEX(resultados!$A$2:$ZZ$55, 29, MATCH($B$1, resultados!$A$1:$ZZ$1, 0))</f>
        <v>#N/A</v>
      </c>
      <c r="B35" t="e">
        <f>INDEX(resultados!$A$2:$ZZ$55, 29, MATCH($B$2, resultados!$A$1:$ZZ$1, 0))</f>
        <v>#N/A</v>
      </c>
      <c r="C35" t="e">
        <f>INDEX(resultados!$A$2:$ZZ$55, 29, MATCH($B$3, resultados!$A$1:$ZZ$1, 0))</f>
        <v>#N/A</v>
      </c>
    </row>
    <row r="36" spans="1:3" x14ac:dyDescent="0.25">
      <c r="A36" t="e">
        <f>INDEX(resultados!$A$2:$ZZ$55, 30, MATCH($B$1, resultados!$A$1:$ZZ$1, 0))</f>
        <v>#N/A</v>
      </c>
      <c r="B36" t="e">
        <f>INDEX(resultados!$A$2:$ZZ$55, 30, MATCH($B$2, resultados!$A$1:$ZZ$1, 0))</f>
        <v>#N/A</v>
      </c>
      <c r="C36" t="e">
        <f>INDEX(resultados!$A$2:$ZZ$55, 30, MATCH($B$3, resultados!$A$1:$ZZ$1, 0))</f>
        <v>#N/A</v>
      </c>
    </row>
    <row r="37" spans="1:3" x14ac:dyDescent="0.25">
      <c r="A37" t="e">
        <f>INDEX(resultados!$A$2:$ZZ$55, 31, MATCH($B$1, resultados!$A$1:$ZZ$1, 0))</f>
        <v>#N/A</v>
      </c>
      <c r="B37" t="e">
        <f>INDEX(resultados!$A$2:$ZZ$55, 31, MATCH($B$2, resultados!$A$1:$ZZ$1, 0))</f>
        <v>#N/A</v>
      </c>
      <c r="C37" t="e">
        <f>INDEX(resultados!$A$2:$ZZ$55, 31, MATCH($B$3, resultados!$A$1:$ZZ$1, 0))</f>
        <v>#N/A</v>
      </c>
    </row>
    <row r="38" spans="1:3" x14ac:dyDescent="0.25">
      <c r="A38" t="e">
        <f>INDEX(resultados!$A$2:$ZZ$55, 32, MATCH($B$1, resultados!$A$1:$ZZ$1, 0))</f>
        <v>#N/A</v>
      </c>
      <c r="B38" t="e">
        <f>INDEX(resultados!$A$2:$ZZ$55, 32, MATCH($B$2, resultados!$A$1:$ZZ$1, 0))</f>
        <v>#N/A</v>
      </c>
      <c r="C38" t="e">
        <f>INDEX(resultados!$A$2:$ZZ$55, 32, MATCH($B$3, resultados!$A$1:$ZZ$1, 0))</f>
        <v>#N/A</v>
      </c>
    </row>
    <row r="39" spans="1:3" x14ac:dyDescent="0.25">
      <c r="A39" t="e">
        <f>INDEX(resultados!$A$2:$ZZ$55, 33, MATCH($B$1, resultados!$A$1:$ZZ$1, 0))</f>
        <v>#N/A</v>
      </c>
      <c r="B39" t="e">
        <f>INDEX(resultados!$A$2:$ZZ$55, 33, MATCH($B$2, resultados!$A$1:$ZZ$1, 0))</f>
        <v>#N/A</v>
      </c>
      <c r="C39" t="e">
        <f>INDEX(resultados!$A$2:$ZZ$55, 33, MATCH($B$3, resultados!$A$1:$ZZ$1, 0))</f>
        <v>#N/A</v>
      </c>
    </row>
    <row r="40" spans="1:3" x14ac:dyDescent="0.25">
      <c r="A40" t="e">
        <f>INDEX(resultados!$A$2:$ZZ$55, 34, MATCH($B$1, resultados!$A$1:$ZZ$1, 0))</f>
        <v>#N/A</v>
      </c>
      <c r="B40" t="e">
        <f>INDEX(resultados!$A$2:$ZZ$55, 34, MATCH($B$2, resultados!$A$1:$ZZ$1, 0))</f>
        <v>#N/A</v>
      </c>
      <c r="C40" t="e">
        <f>INDEX(resultados!$A$2:$ZZ$55, 34, MATCH($B$3, resultados!$A$1:$ZZ$1, 0))</f>
        <v>#N/A</v>
      </c>
    </row>
    <row r="41" spans="1:3" x14ac:dyDescent="0.25">
      <c r="A41" t="e">
        <f>INDEX(resultados!$A$2:$ZZ$55, 35, MATCH($B$1, resultados!$A$1:$ZZ$1, 0))</f>
        <v>#N/A</v>
      </c>
      <c r="B41" t="e">
        <f>INDEX(resultados!$A$2:$ZZ$55, 35, MATCH($B$2, resultados!$A$1:$ZZ$1, 0))</f>
        <v>#N/A</v>
      </c>
      <c r="C41" t="e">
        <f>INDEX(resultados!$A$2:$ZZ$55, 35, MATCH($B$3, resultados!$A$1:$ZZ$1, 0))</f>
        <v>#N/A</v>
      </c>
    </row>
    <row r="42" spans="1:3" x14ac:dyDescent="0.25">
      <c r="A42" t="e">
        <f>INDEX(resultados!$A$2:$ZZ$55, 36, MATCH($B$1, resultados!$A$1:$ZZ$1, 0))</f>
        <v>#N/A</v>
      </c>
      <c r="B42" t="e">
        <f>INDEX(resultados!$A$2:$ZZ$55, 36, MATCH($B$2, resultados!$A$1:$ZZ$1, 0))</f>
        <v>#N/A</v>
      </c>
      <c r="C42" t="e">
        <f>INDEX(resultados!$A$2:$ZZ$55, 36, MATCH($B$3, resultados!$A$1:$ZZ$1, 0))</f>
        <v>#N/A</v>
      </c>
    </row>
    <row r="43" spans="1:3" x14ac:dyDescent="0.25">
      <c r="A43" t="e">
        <f>INDEX(resultados!$A$2:$ZZ$55, 37, MATCH($B$1, resultados!$A$1:$ZZ$1, 0))</f>
        <v>#N/A</v>
      </c>
      <c r="B43" t="e">
        <f>INDEX(resultados!$A$2:$ZZ$55, 37, MATCH($B$2, resultados!$A$1:$ZZ$1, 0))</f>
        <v>#N/A</v>
      </c>
      <c r="C43" t="e">
        <f>INDEX(resultados!$A$2:$ZZ$55, 37, MATCH($B$3, resultados!$A$1:$ZZ$1, 0))</f>
        <v>#N/A</v>
      </c>
    </row>
    <row r="44" spans="1:3" x14ac:dyDescent="0.25">
      <c r="A44" t="e">
        <f>INDEX(resultados!$A$2:$ZZ$55, 38, MATCH($B$1, resultados!$A$1:$ZZ$1, 0))</f>
        <v>#N/A</v>
      </c>
      <c r="B44" t="e">
        <f>INDEX(resultados!$A$2:$ZZ$55, 38, MATCH($B$2, resultados!$A$1:$ZZ$1, 0))</f>
        <v>#N/A</v>
      </c>
      <c r="C44" t="e">
        <f>INDEX(resultados!$A$2:$ZZ$55, 38, MATCH($B$3, resultados!$A$1:$ZZ$1, 0))</f>
        <v>#N/A</v>
      </c>
    </row>
    <row r="45" spans="1:3" x14ac:dyDescent="0.25">
      <c r="A45" t="e">
        <f>INDEX(resultados!$A$2:$ZZ$55, 39, MATCH($B$1, resultados!$A$1:$ZZ$1, 0))</f>
        <v>#N/A</v>
      </c>
      <c r="B45" t="e">
        <f>INDEX(resultados!$A$2:$ZZ$55, 39, MATCH($B$2, resultados!$A$1:$ZZ$1, 0))</f>
        <v>#N/A</v>
      </c>
      <c r="C45" t="e">
        <f>INDEX(resultados!$A$2:$ZZ$55, 39, MATCH($B$3, resultados!$A$1:$ZZ$1, 0))</f>
        <v>#N/A</v>
      </c>
    </row>
    <row r="46" spans="1:3" x14ac:dyDescent="0.25">
      <c r="A46" t="e">
        <f>INDEX(resultados!$A$2:$ZZ$55, 40, MATCH($B$1, resultados!$A$1:$ZZ$1, 0))</f>
        <v>#N/A</v>
      </c>
      <c r="B46" t="e">
        <f>INDEX(resultados!$A$2:$ZZ$55, 40, MATCH($B$2, resultados!$A$1:$ZZ$1, 0))</f>
        <v>#N/A</v>
      </c>
      <c r="C46" t="e">
        <f>INDEX(resultados!$A$2:$ZZ$55, 40, MATCH($B$3, resultados!$A$1:$ZZ$1, 0))</f>
        <v>#N/A</v>
      </c>
    </row>
    <row r="47" spans="1:3" x14ac:dyDescent="0.25">
      <c r="A47" t="e">
        <f>INDEX(resultados!$A$2:$ZZ$55, 41, MATCH($B$1, resultados!$A$1:$ZZ$1, 0))</f>
        <v>#N/A</v>
      </c>
      <c r="B47" t="e">
        <f>INDEX(resultados!$A$2:$ZZ$55, 41, MATCH($B$2, resultados!$A$1:$ZZ$1, 0))</f>
        <v>#N/A</v>
      </c>
      <c r="C47" t="e">
        <f>INDEX(resultados!$A$2:$ZZ$55, 41, MATCH($B$3, resultados!$A$1:$ZZ$1, 0))</f>
        <v>#N/A</v>
      </c>
    </row>
    <row r="48" spans="1:3" x14ac:dyDescent="0.25">
      <c r="A48" t="e">
        <f>INDEX(resultados!$A$2:$ZZ$55, 42, MATCH($B$1, resultados!$A$1:$ZZ$1, 0))</f>
        <v>#N/A</v>
      </c>
      <c r="B48" t="e">
        <f>INDEX(resultados!$A$2:$ZZ$55, 42, MATCH($B$2, resultados!$A$1:$ZZ$1, 0))</f>
        <v>#N/A</v>
      </c>
      <c r="C48" t="e">
        <f>INDEX(resultados!$A$2:$ZZ$55, 42, MATCH($B$3, resultados!$A$1:$ZZ$1, 0))</f>
        <v>#N/A</v>
      </c>
    </row>
    <row r="49" spans="1:3" x14ac:dyDescent="0.25">
      <c r="A49" t="e">
        <f>INDEX(resultados!$A$2:$ZZ$55, 43, MATCH($B$1, resultados!$A$1:$ZZ$1, 0))</f>
        <v>#N/A</v>
      </c>
      <c r="B49" t="e">
        <f>INDEX(resultados!$A$2:$ZZ$55, 43, MATCH($B$2, resultados!$A$1:$ZZ$1, 0))</f>
        <v>#N/A</v>
      </c>
      <c r="C49" t="e">
        <f>INDEX(resultados!$A$2:$ZZ$55, 43, MATCH($B$3, resultados!$A$1:$ZZ$1, 0))</f>
        <v>#N/A</v>
      </c>
    </row>
    <row r="50" spans="1:3" x14ac:dyDescent="0.25">
      <c r="A50" t="e">
        <f>INDEX(resultados!$A$2:$ZZ$55, 44, MATCH($B$1, resultados!$A$1:$ZZ$1, 0))</f>
        <v>#N/A</v>
      </c>
      <c r="B50" t="e">
        <f>INDEX(resultados!$A$2:$ZZ$55, 44, MATCH($B$2, resultados!$A$1:$ZZ$1, 0))</f>
        <v>#N/A</v>
      </c>
      <c r="C50" t="e">
        <f>INDEX(resultados!$A$2:$ZZ$55, 44, MATCH($B$3, resultados!$A$1:$ZZ$1, 0))</f>
        <v>#N/A</v>
      </c>
    </row>
    <row r="51" spans="1:3" x14ac:dyDescent="0.25">
      <c r="A51" t="e">
        <f>INDEX(resultados!$A$2:$ZZ$55, 45, MATCH($B$1, resultados!$A$1:$ZZ$1, 0))</f>
        <v>#N/A</v>
      </c>
      <c r="B51" t="e">
        <f>INDEX(resultados!$A$2:$ZZ$55, 45, MATCH($B$2, resultados!$A$1:$ZZ$1, 0))</f>
        <v>#N/A</v>
      </c>
      <c r="C51" t="e">
        <f>INDEX(resultados!$A$2:$ZZ$55, 45, MATCH($B$3, resultados!$A$1:$ZZ$1, 0))</f>
        <v>#N/A</v>
      </c>
    </row>
    <row r="52" spans="1:3" x14ac:dyDescent="0.25">
      <c r="A52" t="e">
        <f>INDEX(resultados!$A$2:$ZZ$55, 46, MATCH($B$1, resultados!$A$1:$ZZ$1, 0))</f>
        <v>#N/A</v>
      </c>
      <c r="B52" t="e">
        <f>INDEX(resultados!$A$2:$ZZ$55, 46, MATCH($B$2, resultados!$A$1:$ZZ$1, 0))</f>
        <v>#N/A</v>
      </c>
      <c r="C52" t="e">
        <f>INDEX(resultados!$A$2:$ZZ$55, 46, MATCH($B$3, resultados!$A$1:$ZZ$1, 0))</f>
        <v>#N/A</v>
      </c>
    </row>
    <row r="53" spans="1:3" x14ac:dyDescent="0.25">
      <c r="A53" t="e">
        <f>INDEX(resultados!$A$2:$ZZ$55, 47, MATCH($B$1, resultados!$A$1:$ZZ$1, 0))</f>
        <v>#N/A</v>
      </c>
      <c r="B53" t="e">
        <f>INDEX(resultados!$A$2:$ZZ$55, 47, MATCH($B$2, resultados!$A$1:$ZZ$1, 0))</f>
        <v>#N/A</v>
      </c>
      <c r="C53" t="e">
        <f>INDEX(resultados!$A$2:$ZZ$55, 47, MATCH($B$3, resultados!$A$1:$ZZ$1, 0))</f>
        <v>#N/A</v>
      </c>
    </row>
    <row r="54" spans="1:3" x14ac:dyDescent="0.25">
      <c r="A54" t="e">
        <f>INDEX(resultados!$A$2:$ZZ$55, 48, MATCH($B$1, resultados!$A$1:$ZZ$1, 0))</f>
        <v>#N/A</v>
      </c>
      <c r="B54" t="e">
        <f>INDEX(resultados!$A$2:$ZZ$55, 48, MATCH($B$2, resultados!$A$1:$ZZ$1, 0))</f>
        <v>#N/A</v>
      </c>
      <c r="C54" t="e">
        <f>INDEX(resultados!$A$2:$ZZ$55, 48, MATCH($B$3, resultados!$A$1:$ZZ$1, 0))</f>
        <v>#N/A</v>
      </c>
    </row>
    <row r="55" spans="1:3" x14ac:dyDescent="0.25">
      <c r="A55" t="e">
        <f>INDEX(resultados!$A$2:$ZZ$55, 49, MATCH($B$1, resultados!$A$1:$ZZ$1, 0))</f>
        <v>#N/A</v>
      </c>
      <c r="B55" t="e">
        <f>INDEX(resultados!$A$2:$ZZ$55, 49, MATCH($B$2, resultados!$A$1:$ZZ$1, 0))</f>
        <v>#N/A</v>
      </c>
      <c r="C55" t="e">
        <f>INDEX(resultados!$A$2:$ZZ$55, 49, MATCH($B$3, resultados!$A$1:$ZZ$1, 0))</f>
        <v>#N/A</v>
      </c>
    </row>
    <row r="56" spans="1:3" x14ac:dyDescent="0.25">
      <c r="A56" t="e">
        <f>INDEX(resultados!$A$2:$ZZ$55, 50, MATCH($B$1, resultados!$A$1:$ZZ$1, 0))</f>
        <v>#N/A</v>
      </c>
      <c r="B56" t="e">
        <f>INDEX(resultados!$A$2:$ZZ$55, 50, MATCH($B$2, resultados!$A$1:$ZZ$1, 0))</f>
        <v>#N/A</v>
      </c>
      <c r="C56" t="e">
        <f>INDEX(resultados!$A$2:$ZZ$55, 50, MATCH($B$3, resultados!$A$1:$ZZ$1, 0))</f>
        <v>#N/A</v>
      </c>
    </row>
    <row r="57" spans="1:3" x14ac:dyDescent="0.25">
      <c r="A57" t="e">
        <f>INDEX(resultados!$A$2:$ZZ$55, 51, MATCH($B$1, resultados!$A$1:$ZZ$1, 0))</f>
        <v>#N/A</v>
      </c>
      <c r="B57" t="e">
        <f>INDEX(resultados!$A$2:$ZZ$55, 51, MATCH($B$2, resultados!$A$1:$ZZ$1, 0))</f>
        <v>#N/A</v>
      </c>
      <c r="C57" t="e">
        <f>INDEX(resultados!$A$2:$ZZ$55, 51, MATCH($B$3, resultados!$A$1:$ZZ$1, 0))</f>
        <v>#N/A</v>
      </c>
    </row>
    <row r="58" spans="1:3" x14ac:dyDescent="0.25">
      <c r="A58" t="e">
        <f>INDEX(resultados!$A$2:$ZZ$55, 52, MATCH($B$1, resultados!$A$1:$ZZ$1, 0))</f>
        <v>#N/A</v>
      </c>
      <c r="B58" t="e">
        <f>INDEX(resultados!$A$2:$ZZ$55, 52, MATCH($B$2, resultados!$A$1:$ZZ$1, 0))</f>
        <v>#N/A</v>
      </c>
      <c r="C58" t="e">
        <f>INDEX(resultados!$A$2:$ZZ$55, 52, MATCH($B$3, resultados!$A$1:$ZZ$1, 0))</f>
        <v>#N/A</v>
      </c>
    </row>
    <row r="59" spans="1:3" x14ac:dyDescent="0.25">
      <c r="A59" t="e">
        <f>INDEX(resultados!$A$2:$ZZ$55, 53, MATCH($B$1, resultados!$A$1:$ZZ$1, 0))</f>
        <v>#N/A</v>
      </c>
      <c r="B59" t="e">
        <f>INDEX(resultados!$A$2:$ZZ$55, 53, MATCH($B$2, resultados!$A$1:$ZZ$1, 0))</f>
        <v>#N/A</v>
      </c>
      <c r="C59" t="e">
        <f>INDEX(resultados!$A$2:$ZZ$55, 53, MATCH($B$3, resultados!$A$1:$ZZ$1, 0))</f>
        <v>#N/A</v>
      </c>
    </row>
    <row r="60" spans="1:3" x14ac:dyDescent="0.25">
      <c r="A60" t="e">
        <f>INDEX(resultados!$A$2:$ZZ$55, 54, MATCH($B$1, resultados!$A$1:$ZZ$1, 0))</f>
        <v>#N/A</v>
      </c>
      <c r="B60" t="e">
        <f>INDEX(resultados!$A$2:$ZZ$55, 54, MATCH($B$2, resultados!$A$1:$ZZ$1, 0))</f>
        <v>#N/A</v>
      </c>
      <c r="C60" t="e">
        <f>INDEX(resultados!$A$2:$ZZ$55, 54, MATCH($B$3, resultados!$A$1:$ZZ$1, 0))</f>
        <v>#N/A</v>
      </c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400-000000000000}">
          <x14:formula1>
            <xm:f>hidden!$A$1:$A$26</xm:f>
          </x14:formula1>
          <xm:sqref>B1:B3</xm:sqref>
        </x14:dataValidation>
      </x14:dataValidation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Planilha22"/>
  <dimension ref="A1:A26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Enrico Abreu</cp:lastModifiedBy>
  <dcterms:created xsi:type="dcterms:W3CDTF">2024-09-25T23:05:33Z</dcterms:created>
  <dcterms:modified xsi:type="dcterms:W3CDTF">2024-09-27T19:30:57Z</dcterms:modified>
</cp:coreProperties>
</file>