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2%_12m_0_TSP/"/>
    </mc:Choice>
  </mc:AlternateContent>
  <xr:revisionPtr revIDLastSave="1" documentId="11_486B183277E0BF1CFD31A8BCDA7CEE118A220BD4" xr6:coauthVersionLast="47" xr6:coauthVersionMax="47" xr10:uidLastSave="{7567FFF9-F313-4380-B8B0-289DD379AE99}"/>
  <bookViews>
    <workbookView xWindow="-120" yWindow="-120" windowWidth="29040" windowHeight="1584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21" l="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<sst xmlns="http://schemas.openxmlformats.org/spreadsheetml/2006/main" count="930" uniqueCount="42">
  <si>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</si>
  <si>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</si>
  <si>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</si>
  <si>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</si>
  <si>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</si>
  <si>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</si>
  <si>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</si>
  <si>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</si>
  <si>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</si>
  <si>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</si>
  <si>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</si>
  <si>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</si>
  <si>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</si>
  <si>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</si>
  <si>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</si>
  <si>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</si>
  <si>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</si>
  <si>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</si>
  <si>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</si>
  <si>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</si>
  <si>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</si>
  <si>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</si>
  <si>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</si>
  <si>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</si>
  <si>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</si>
  <si>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</si>
  <si>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</si>
  <si>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</si>
  <si>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</si>
  <si>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</si>
  <si>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</si>
  <si>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</si>
  <si>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</si>
  <si>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</si>
  <si>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</si>
  <si>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</si>
  <si>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</si>
  <si>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</si>
  <si>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</si>
  <si>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</si>
  <si>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</si>
  <si>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ield_64ha_100ha_2%_12m_0_TSP\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</si>
</sst>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79-475A-A40B-0E9DEB8A15D0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79-475A-A40B-0E9DEB8A15D0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79-475A-A40B-0E9DEB8A15D0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D79-475A-A40B-0E9DEB8A15D0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D79-475A-A40B-0E9DEB8A15D0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D79-475A-A40B-0E9DEB8A15D0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D79-475A-A40B-0E9DEB8A15D0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D79-475A-A40B-0E9DEB8A15D0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D79-475A-A40B-0E9DEB8A15D0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D79-475A-A40B-0E9DEB8A15D0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D79-475A-A40B-0E9DEB8A15D0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D79-475A-A40B-0E9DEB8A15D0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D79-475A-A40B-0E9DEB8A15D0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D79-475A-A40B-0E9DEB8A15D0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D79-475A-A40B-0E9DEB8A15D0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D79-475A-A40B-0E9DEB8A15D0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D79-475A-A40B-0E9DEB8A15D0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D79-475A-A40B-0E9DEB8A15D0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D79-475A-A40B-0E9DEB8A15D0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D79-475A-A40B-0E9DEB8A15D0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D79-475A-A40B-0E9DEB8A15D0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D79-475A-A40B-0E9DEB8A15D0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D79-475A-A40B-0E9DEB8A15D0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D79-475A-A40B-0E9DEB8A15D0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D79-475A-A40B-0E9DEB8A15D0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D79-475A-A40B-0E9DEB8A15D0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D79-475A-A40B-0E9DEB8A15D0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D79-475A-A40B-0E9DEB8A15D0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D79-475A-A40B-0E9DEB8A15D0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D79-475A-A40B-0E9DEB8A15D0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D79-475A-A40B-0E9DEB8A15D0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D79-475A-A40B-0E9DEB8A15D0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D79-475A-A40B-0E9DEB8A15D0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D79-475A-A40B-0E9DEB8A15D0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D79-475A-A40B-0E9DEB8A15D0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D79-475A-A40B-0E9DEB8A15D0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D79-475A-A40B-0E9DEB8A15D0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D79-475A-A40B-0E9DEB8A15D0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D79-475A-A40B-0E9DEB8A15D0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D79-475A-A40B-0E9DEB8A15D0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D79-475A-A40B-0E9DEB8A15D0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D79-475A-A40B-0E9DEB8A15D0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D79-475A-A40B-0E9DEB8A15D0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D79-475A-A40B-0E9DEB8A15D0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D79-475A-A40B-0E9DEB8A15D0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D79-475A-A40B-0E9DEB8A15D0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D79-475A-A40B-0E9DEB8A15D0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D79-475A-A40B-0E9DEB8A15D0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D79-475A-A40B-0E9DEB8A15D0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D79-475A-A40B-0E9DEB8A15D0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D79-475A-A40B-0E9DEB8A15D0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D79-475A-A40B-0E9DEB8A15D0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D79-475A-A40B-0E9DEB8A15D0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D79-475A-A40B-0E9DEB8A15D0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D79-475A-A40B-0E9DEB8A15D0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D79-475A-A40B-0E9DEB8A15D0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D79-475A-A40B-0E9DEB8A15D0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D79-475A-A40B-0E9DEB8A15D0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D79-475A-A40B-0E9DEB8A15D0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D79-475A-A40B-0E9DEB8A15D0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D79-475A-A40B-0E9DEB8A15D0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D79-475A-A40B-0E9DEB8A15D0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D79-475A-A40B-0E9DEB8A15D0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D79-475A-A40B-0E9DEB8A15D0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D79-475A-A40B-0E9DEB8A15D0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D79-475A-A40B-0E9DEB8A15D0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D79-475A-A40B-0E9DEB8A15D0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D79-475A-A40B-0E9DEB8A15D0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D79-475A-A40B-0E9DEB8A15D0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D79-475A-A40B-0E9DEB8A15D0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D79-475A-A40B-0E9DEB8A15D0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D79-475A-A40B-0E9DEB8A15D0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D79-475A-A40B-0E9DEB8A15D0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D79-475A-A40B-0E9DEB8A15D0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D79-475A-A40B-0E9DEB8A15D0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D79-475A-A40B-0E9DEB8A15D0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D79-475A-A40B-0E9DEB8A15D0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D79-475A-A40B-0E9DEB8A15D0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D79-475A-A40B-0E9DEB8A15D0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D79-475A-A40B-0E9DEB8A15D0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D79-475A-A40B-0E9DEB8A15D0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D79-475A-A40B-0E9DEB8A15D0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D79-475A-A40B-0E9DEB8A15D0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D79-475A-A40B-0E9DEB8A15D0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D79-475A-A40B-0E9DEB8A15D0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D79-475A-A40B-0E9DEB8A15D0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D79-475A-A40B-0E9DEB8A15D0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D79-475A-A40B-0E9DEB8A15D0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D79-475A-A40B-0E9DEB8A15D0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D79-475A-A40B-0E9DEB8A15D0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D79-475A-A40B-0E9DEB8A15D0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D79-475A-A40B-0E9DEB8A15D0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D79-475A-A40B-0E9DEB8A15D0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D79-475A-A40B-0E9DEB8A15D0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D79-475A-A40B-0E9DEB8A15D0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D79-475A-A40B-0E9DEB8A15D0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D79-475A-A40B-0E9DEB8A15D0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D79-475A-A40B-0E9DEB8A15D0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D79-475A-A40B-0E9DEB8A15D0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D79-475A-A40B-0E9DEB8A15D0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D79-475A-A40B-0E9DEB8A15D0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D79-475A-A40B-0E9DEB8A15D0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D79-475A-A40B-0E9DEB8A15D0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D79-475A-A40B-0E9DEB8A15D0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D79-475A-A40B-0E9DEB8A15D0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D79-475A-A40B-0E9DEB8A15D0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D79-475A-A40B-0E9DEB8A15D0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D79-475A-A40B-0E9DEB8A15D0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D79-475A-A40B-0E9DEB8A15D0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D79-475A-A40B-0E9DEB8A15D0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D79-475A-A40B-0E9DEB8A15D0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D79-475A-A40B-0E9DEB8A15D0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D79-475A-A40B-0E9DEB8A15D0}"/>
              </c:ext>
            </c:extLst>
          </c:dPt>
          <c:xVal>
            <c:numRef>
              <c:f>gráficos!$A$7:$A$119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xVal>
          <c:yVal>
            <c:numRef>
              <c:f>gráficos!$B$7:$B$119</c:f>
              <c:numCache>
                <c:formatCode>General</c:formatCode>
                <c:ptCount val="1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DD79-475A-A40B-0E9DEB8A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13"/>
  <sheetViews>
    <sheetView tabSelected="1"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3.2709000000000001</v>
      </c>
      <c r="E2">
        <v>30.57</v>
      </c>
      <c r="F2">
        <v>20.079999999999998</v>
      </c>
      <c r="G2">
        <v>5.88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279.52</v>
      </c>
      <c r="Q2">
        <v>849.85</v>
      </c>
      <c r="R2">
        <v>342.43</v>
      </c>
      <c r="S2">
        <v>55.19</v>
      </c>
      <c r="T2">
        <v>135972.87</v>
      </c>
      <c r="U2">
        <v>0.16</v>
      </c>
      <c r="V2">
        <v>0.45</v>
      </c>
      <c r="W2">
        <v>2.94</v>
      </c>
      <c r="X2">
        <v>8.18</v>
      </c>
      <c r="Y2">
        <v>2</v>
      </c>
      <c r="Z2">
        <v>10</v>
      </c>
      <c r="AA2">
        <v>250.7733792199665</v>
      </c>
      <c r="AB2">
        <v>343.1192007892771</v>
      </c>
      <c r="AC2">
        <v>310.37238583687372</v>
      </c>
      <c r="AD2">
        <v>250773.3792199665</v>
      </c>
      <c r="AE2">
        <v>343119.20078927709</v>
      </c>
      <c r="AF2">
        <v>3.053909593135311E-6</v>
      </c>
      <c r="AG2">
        <v>10</v>
      </c>
      <c r="AH2">
        <v>310372.38583687373</v>
      </c>
    </row>
    <row r="3" spans="1:34" x14ac:dyDescent="0.25">
      <c r="A3">
        <v>1</v>
      </c>
      <c r="B3">
        <v>100</v>
      </c>
      <c r="C3" t="s">
        <v>34</v>
      </c>
      <c r="D3">
        <v>4.9870999999999999</v>
      </c>
      <c r="E3">
        <v>20.05</v>
      </c>
      <c r="F3">
        <v>14.66</v>
      </c>
      <c r="G3">
        <v>11.88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39.950000000000003</v>
      </c>
      <c r="O3">
        <v>24447.22</v>
      </c>
      <c r="P3">
        <v>200.43</v>
      </c>
      <c r="Q3">
        <v>849.42</v>
      </c>
      <c r="R3">
        <v>161.77000000000001</v>
      </c>
      <c r="S3">
        <v>55.19</v>
      </c>
      <c r="T3">
        <v>46298.61</v>
      </c>
      <c r="U3">
        <v>0.34</v>
      </c>
      <c r="V3">
        <v>0.62</v>
      </c>
      <c r="W3">
        <v>2.68</v>
      </c>
      <c r="X3">
        <v>2.76</v>
      </c>
      <c r="Y3">
        <v>2</v>
      </c>
      <c r="Z3">
        <v>10</v>
      </c>
      <c r="AA3">
        <v>139.13059238501961</v>
      </c>
      <c r="AB3">
        <v>190.3646145096366</v>
      </c>
      <c r="AC3">
        <v>172.19648287930511</v>
      </c>
      <c r="AD3">
        <v>139130.59238501961</v>
      </c>
      <c r="AE3">
        <v>190364.61450963659</v>
      </c>
      <c r="AF3">
        <v>4.6562574618377541E-6</v>
      </c>
      <c r="AG3">
        <v>7</v>
      </c>
      <c r="AH3">
        <v>172196.48287930511</v>
      </c>
    </row>
    <row r="4" spans="1:34" x14ac:dyDescent="0.25">
      <c r="A4">
        <v>2</v>
      </c>
      <c r="B4">
        <v>100</v>
      </c>
      <c r="C4" t="s">
        <v>34</v>
      </c>
      <c r="D4">
        <v>5.6111000000000004</v>
      </c>
      <c r="E4">
        <v>17.82</v>
      </c>
      <c r="F4">
        <v>13.55</v>
      </c>
      <c r="G4">
        <v>18.07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182.1</v>
      </c>
      <c r="Q4">
        <v>849.4</v>
      </c>
      <c r="R4">
        <v>124.51</v>
      </c>
      <c r="S4">
        <v>55.19</v>
      </c>
      <c r="T4">
        <v>27813.67</v>
      </c>
      <c r="U4">
        <v>0.44</v>
      </c>
      <c r="V4">
        <v>0.67</v>
      </c>
      <c r="W4">
        <v>2.65</v>
      </c>
      <c r="X4">
        <v>1.66</v>
      </c>
      <c r="Y4">
        <v>2</v>
      </c>
      <c r="Z4">
        <v>10</v>
      </c>
      <c r="AA4">
        <v>115.9669668694165</v>
      </c>
      <c r="AB4">
        <v>158.67112017216931</v>
      </c>
      <c r="AC4">
        <v>143.52777115929689</v>
      </c>
      <c r="AD4">
        <v>115966.9668694165</v>
      </c>
      <c r="AE4">
        <v>158671.12017216929</v>
      </c>
      <c r="AF4">
        <v>5.2388615115232959E-6</v>
      </c>
      <c r="AG4">
        <v>6</v>
      </c>
      <c r="AH4">
        <v>143527.77115929691</v>
      </c>
    </row>
    <row r="5" spans="1:34" x14ac:dyDescent="0.25">
      <c r="A5">
        <v>3</v>
      </c>
      <c r="B5">
        <v>100</v>
      </c>
      <c r="C5" t="s">
        <v>34</v>
      </c>
      <c r="D5">
        <v>5.9466999999999999</v>
      </c>
      <c r="E5">
        <v>16.82</v>
      </c>
      <c r="F5">
        <v>13.05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171.52</v>
      </c>
      <c r="Q5">
        <v>849.21</v>
      </c>
      <c r="R5">
        <v>108.13</v>
      </c>
      <c r="S5">
        <v>55.19</v>
      </c>
      <c r="T5">
        <v>19689.900000000001</v>
      </c>
      <c r="U5">
        <v>0.51</v>
      </c>
      <c r="V5">
        <v>0.69</v>
      </c>
      <c r="W5">
        <v>2.62</v>
      </c>
      <c r="X5">
        <v>1.1599999999999999</v>
      </c>
      <c r="Y5">
        <v>2</v>
      </c>
      <c r="Z5">
        <v>10</v>
      </c>
      <c r="AA5">
        <v>109.40844927216379</v>
      </c>
      <c r="AB5">
        <v>149.69746705423691</v>
      </c>
      <c r="AC5">
        <v>135.41055090033589</v>
      </c>
      <c r="AD5">
        <v>109408.44927216379</v>
      </c>
      <c r="AE5">
        <v>149697.46705423691</v>
      </c>
      <c r="AF5">
        <v>5.5521979202964794E-6</v>
      </c>
      <c r="AG5">
        <v>6</v>
      </c>
      <c r="AH5">
        <v>135410.55090033589</v>
      </c>
    </row>
    <row r="6" spans="1:34" x14ac:dyDescent="0.25">
      <c r="A6">
        <v>4</v>
      </c>
      <c r="B6">
        <v>100</v>
      </c>
      <c r="C6" t="s">
        <v>34</v>
      </c>
      <c r="D6">
        <v>6.1393000000000004</v>
      </c>
      <c r="E6">
        <v>16.29</v>
      </c>
      <c r="F6">
        <v>12.8</v>
      </c>
      <c r="G6">
        <v>30.72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165.14</v>
      </c>
      <c r="Q6">
        <v>849.32</v>
      </c>
      <c r="R6">
        <v>99.37</v>
      </c>
      <c r="S6">
        <v>55.19</v>
      </c>
      <c r="T6">
        <v>15341.81</v>
      </c>
      <c r="U6">
        <v>0.56000000000000005</v>
      </c>
      <c r="V6">
        <v>0.71</v>
      </c>
      <c r="W6">
        <v>2.62</v>
      </c>
      <c r="X6">
        <v>0.91</v>
      </c>
      <c r="Y6">
        <v>2</v>
      </c>
      <c r="Z6">
        <v>10</v>
      </c>
      <c r="AA6">
        <v>105.9450361698147</v>
      </c>
      <c r="AB6">
        <v>144.95867245260291</v>
      </c>
      <c r="AC6">
        <v>131.1240202045403</v>
      </c>
      <c r="AD6">
        <v>105945.0361698147</v>
      </c>
      <c r="AE6">
        <v>144958.67245260291</v>
      </c>
      <c r="AF6">
        <v>5.7320209010167287E-6</v>
      </c>
      <c r="AG6">
        <v>6</v>
      </c>
      <c r="AH6">
        <v>131124.02020454031</v>
      </c>
    </row>
    <row r="7" spans="1:34" x14ac:dyDescent="0.25">
      <c r="A7">
        <v>5</v>
      </c>
      <c r="B7">
        <v>100</v>
      </c>
      <c r="C7" t="s">
        <v>34</v>
      </c>
      <c r="D7">
        <v>6.2926000000000002</v>
      </c>
      <c r="E7">
        <v>15.89</v>
      </c>
      <c r="F7">
        <v>12.6</v>
      </c>
      <c r="G7">
        <v>37.79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158.5</v>
      </c>
      <c r="Q7">
        <v>849.19</v>
      </c>
      <c r="R7">
        <v>92.92</v>
      </c>
      <c r="S7">
        <v>55.19</v>
      </c>
      <c r="T7">
        <v>12145.35</v>
      </c>
      <c r="U7">
        <v>0.59</v>
      </c>
      <c r="V7">
        <v>0.72</v>
      </c>
      <c r="W7">
        <v>2.6</v>
      </c>
      <c r="X7">
        <v>0.71</v>
      </c>
      <c r="Y7">
        <v>2</v>
      </c>
      <c r="Z7">
        <v>10</v>
      </c>
      <c r="AA7">
        <v>103.0009874193004</v>
      </c>
      <c r="AB7">
        <v>140.930495069887</v>
      </c>
      <c r="AC7">
        <v>127.48028641764709</v>
      </c>
      <c r="AD7">
        <v>103000.98741930041</v>
      </c>
      <c r="AE7">
        <v>140930.49506988699</v>
      </c>
      <c r="AF7">
        <v>5.8751510305308208E-6</v>
      </c>
      <c r="AG7">
        <v>6</v>
      </c>
      <c r="AH7">
        <v>127480.2864176471</v>
      </c>
    </row>
    <row r="8" spans="1:34" x14ac:dyDescent="0.25">
      <c r="A8">
        <v>6</v>
      </c>
      <c r="B8">
        <v>100</v>
      </c>
      <c r="C8" t="s">
        <v>34</v>
      </c>
      <c r="D8">
        <v>6.3826000000000001</v>
      </c>
      <c r="E8">
        <v>15.67</v>
      </c>
      <c r="F8">
        <v>12.49</v>
      </c>
      <c r="G8">
        <v>44.08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153.32</v>
      </c>
      <c r="Q8">
        <v>849.25</v>
      </c>
      <c r="R8">
        <v>89.06</v>
      </c>
      <c r="S8">
        <v>55.19</v>
      </c>
      <c r="T8">
        <v>10230.27</v>
      </c>
      <c r="U8">
        <v>0.62</v>
      </c>
      <c r="V8">
        <v>0.73</v>
      </c>
      <c r="W8">
        <v>2.6</v>
      </c>
      <c r="X8">
        <v>0.6</v>
      </c>
      <c r="Y8">
        <v>2</v>
      </c>
      <c r="Z8">
        <v>10</v>
      </c>
      <c r="AA8">
        <v>101.07393477652749</v>
      </c>
      <c r="AB8">
        <v>138.29381662848391</v>
      </c>
      <c r="AC8">
        <v>125.09524886608919</v>
      </c>
      <c r="AD8">
        <v>101073.9347765275</v>
      </c>
      <c r="AE8">
        <v>138293.81662848391</v>
      </c>
      <c r="AF8">
        <v>5.9591804607739284E-6</v>
      </c>
      <c r="AG8">
        <v>6</v>
      </c>
      <c r="AH8">
        <v>125095.2488660892</v>
      </c>
    </row>
    <row r="9" spans="1:34" x14ac:dyDescent="0.25">
      <c r="A9">
        <v>7</v>
      </c>
      <c r="B9">
        <v>100</v>
      </c>
      <c r="C9" t="s">
        <v>34</v>
      </c>
      <c r="D9">
        <v>6.4428000000000001</v>
      </c>
      <c r="E9">
        <v>15.52</v>
      </c>
      <c r="F9">
        <v>12.42</v>
      </c>
      <c r="G9">
        <v>49.68</v>
      </c>
      <c r="H9">
        <v>0.69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148.65</v>
      </c>
      <c r="Q9">
        <v>849.31</v>
      </c>
      <c r="R9">
        <v>86.77</v>
      </c>
      <c r="S9">
        <v>55.19</v>
      </c>
      <c r="T9">
        <v>9094.68</v>
      </c>
      <c r="U9">
        <v>0.64</v>
      </c>
      <c r="V9">
        <v>0.73</v>
      </c>
      <c r="W9">
        <v>2.6</v>
      </c>
      <c r="X9">
        <v>0.53</v>
      </c>
      <c r="Y9">
        <v>2</v>
      </c>
      <c r="Z9">
        <v>10</v>
      </c>
      <c r="AA9">
        <v>99.564663313055433</v>
      </c>
      <c r="AB9">
        <v>136.22876482780481</v>
      </c>
      <c r="AC9">
        <v>123.2272827109479</v>
      </c>
      <c r="AD9">
        <v>99564.66331305544</v>
      </c>
      <c r="AE9">
        <v>136228.76482780479</v>
      </c>
      <c r="AF9">
        <v>6.0153868130032047E-6</v>
      </c>
      <c r="AG9">
        <v>6</v>
      </c>
      <c r="AH9">
        <v>123227.2827109479</v>
      </c>
    </row>
    <row r="10" spans="1:34" x14ac:dyDescent="0.25">
      <c r="A10">
        <v>8</v>
      </c>
      <c r="B10">
        <v>100</v>
      </c>
      <c r="C10" t="s">
        <v>34</v>
      </c>
      <c r="D10">
        <v>6.5057</v>
      </c>
      <c r="E10">
        <v>15.37</v>
      </c>
      <c r="F10">
        <v>12.35</v>
      </c>
      <c r="G10">
        <v>56.99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143.81</v>
      </c>
      <c r="Q10">
        <v>849.2</v>
      </c>
      <c r="R10">
        <v>84.67</v>
      </c>
      <c r="S10">
        <v>55.19</v>
      </c>
      <c r="T10">
        <v>8050.63</v>
      </c>
      <c r="U10">
        <v>0.65</v>
      </c>
      <c r="V10">
        <v>0.73</v>
      </c>
      <c r="W10">
        <v>2.59</v>
      </c>
      <c r="X10">
        <v>0.46</v>
      </c>
      <c r="Y10">
        <v>2</v>
      </c>
      <c r="Z10">
        <v>10</v>
      </c>
      <c r="AA10">
        <v>98.029394901998103</v>
      </c>
      <c r="AB10">
        <v>134.12814285653519</v>
      </c>
      <c r="AC10">
        <v>121.3271411523741</v>
      </c>
      <c r="AD10">
        <v>98029.394901998108</v>
      </c>
      <c r="AE10">
        <v>134128.14285653521</v>
      </c>
      <c r="AF10">
        <v>6.0741140481397767E-6</v>
      </c>
      <c r="AG10">
        <v>6</v>
      </c>
      <c r="AH10">
        <v>121327.1411523741</v>
      </c>
    </row>
    <row r="11" spans="1:34" x14ac:dyDescent="0.25">
      <c r="A11">
        <v>9</v>
      </c>
      <c r="B11">
        <v>100</v>
      </c>
      <c r="C11" t="s">
        <v>34</v>
      </c>
      <c r="D11">
        <v>6.5721999999999996</v>
      </c>
      <c r="E11">
        <v>15.22</v>
      </c>
      <c r="F11">
        <v>12.27</v>
      </c>
      <c r="G11">
        <v>66.930000000000007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138.07</v>
      </c>
      <c r="Q11">
        <v>849.18</v>
      </c>
      <c r="R11">
        <v>81.78</v>
      </c>
      <c r="S11">
        <v>55.19</v>
      </c>
      <c r="T11">
        <v>6618.17</v>
      </c>
      <c r="U11">
        <v>0.67</v>
      </c>
      <c r="V11">
        <v>0.74</v>
      </c>
      <c r="W11">
        <v>2.59</v>
      </c>
      <c r="X11">
        <v>0.38</v>
      </c>
      <c r="Y11">
        <v>2</v>
      </c>
      <c r="Z11">
        <v>10</v>
      </c>
      <c r="AA11">
        <v>87.583909687889644</v>
      </c>
      <c r="AB11">
        <v>119.8361691643147</v>
      </c>
      <c r="AC11">
        <v>108.3991733704235</v>
      </c>
      <c r="AD11">
        <v>87583.909687889638</v>
      </c>
      <c r="AE11">
        <v>119836.16916431471</v>
      </c>
      <c r="AF11">
        <v>6.1362024604860722E-6</v>
      </c>
      <c r="AG11">
        <v>5</v>
      </c>
      <c r="AH11">
        <v>108399.17337042349</v>
      </c>
    </row>
    <row r="12" spans="1:34" x14ac:dyDescent="0.25">
      <c r="A12">
        <v>10</v>
      </c>
      <c r="B12">
        <v>100</v>
      </c>
      <c r="C12" t="s">
        <v>34</v>
      </c>
      <c r="D12">
        <v>6.6121999999999996</v>
      </c>
      <c r="E12">
        <v>15.12</v>
      </c>
      <c r="F12">
        <v>12.22</v>
      </c>
      <c r="G12">
        <v>73.31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134.34</v>
      </c>
      <c r="Q12">
        <v>849.26</v>
      </c>
      <c r="R12">
        <v>79.89</v>
      </c>
      <c r="S12">
        <v>55.19</v>
      </c>
      <c r="T12">
        <v>5677.57</v>
      </c>
      <c r="U12">
        <v>0.69</v>
      </c>
      <c r="V12">
        <v>0.74</v>
      </c>
      <c r="W12">
        <v>2.59</v>
      </c>
      <c r="X12">
        <v>0.33</v>
      </c>
      <c r="Y12">
        <v>2</v>
      </c>
      <c r="Z12">
        <v>10</v>
      </c>
      <c r="AA12">
        <v>86.502676895098645</v>
      </c>
      <c r="AB12">
        <v>118.35677875659449</v>
      </c>
      <c r="AC12">
        <v>107.0609739068782</v>
      </c>
      <c r="AD12">
        <v>86502.676895098644</v>
      </c>
      <c r="AE12">
        <v>118356.7787565945</v>
      </c>
      <c r="AF12">
        <v>6.1735488739274528E-6</v>
      </c>
      <c r="AG12">
        <v>5</v>
      </c>
      <c r="AH12">
        <v>107060.97390687819</v>
      </c>
    </row>
    <row r="13" spans="1:34" x14ac:dyDescent="0.25">
      <c r="A13">
        <v>11</v>
      </c>
      <c r="B13">
        <v>100</v>
      </c>
      <c r="C13" t="s">
        <v>34</v>
      </c>
      <c r="D13">
        <v>6.6087999999999996</v>
      </c>
      <c r="E13">
        <v>15.13</v>
      </c>
      <c r="F13">
        <v>12.23</v>
      </c>
      <c r="G13">
        <v>73.36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133.47999999999999</v>
      </c>
      <c r="Q13">
        <v>849.23</v>
      </c>
      <c r="R13">
        <v>80.08</v>
      </c>
      <c r="S13">
        <v>55.19</v>
      </c>
      <c r="T13">
        <v>5771.14</v>
      </c>
      <c r="U13">
        <v>0.69</v>
      </c>
      <c r="V13">
        <v>0.74</v>
      </c>
      <c r="W13">
        <v>2.6</v>
      </c>
      <c r="X13">
        <v>0.34</v>
      </c>
      <c r="Y13">
        <v>2</v>
      </c>
      <c r="Z13">
        <v>10</v>
      </c>
      <c r="AA13">
        <v>86.358264799427559</v>
      </c>
      <c r="AB13">
        <v>118.15918775628541</v>
      </c>
      <c r="AC13">
        <v>106.8822407143178</v>
      </c>
      <c r="AD13">
        <v>86358.264799427561</v>
      </c>
      <c r="AE13">
        <v>118159.18775628541</v>
      </c>
      <c r="AF13">
        <v>6.1703744287849347E-6</v>
      </c>
      <c r="AG13">
        <v>5</v>
      </c>
      <c r="AH13">
        <v>106882.2407143178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3.8685999999999998</v>
      </c>
      <c r="E2">
        <v>25.85</v>
      </c>
      <c r="F2">
        <v>18.27</v>
      </c>
      <c r="G2">
        <v>6.73</v>
      </c>
      <c r="H2">
        <v>0.11</v>
      </c>
      <c r="I2">
        <v>163</v>
      </c>
      <c r="J2">
        <v>159.12</v>
      </c>
      <c r="K2">
        <v>50.28</v>
      </c>
      <c r="L2">
        <v>1</v>
      </c>
      <c r="M2">
        <v>161</v>
      </c>
      <c r="N2">
        <v>27.84</v>
      </c>
      <c r="O2">
        <v>19859.16</v>
      </c>
      <c r="P2">
        <v>222.42</v>
      </c>
      <c r="Q2">
        <v>849.91</v>
      </c>
      <c r="R2">
        <v>282.33</v>
      </c>
      <c r="S2">
        <v>55.19</v>
      </c>
      <c r="T2">
        <v>106134.19</v>
      </c>
      <c r="U2">
        <v>0.2</v>
      </c>
      <c r="V2">
        <v>0.5</v>
      </c>
      <c r="W2">
        <v>2.85</v>
      </c>
      <c r="X2">
        <v>6.37</v>
      </c>
      <c r="Y2">
        <v>2</v>
      </c>
      <c r="Z2">
        <v>10</v>
      </c>
      <c r="AA2">
        <v>188.44990360300119</v>
      </c>
      <c r="AB2">
        <v>257.84547193249489</v>
      </c>
      <c r="AC2">
        <v>233.2370619797255</v>
      </c>
      <c r="AD2">
        <v>188449.90360300121</v>
      </c>
      <c r="AE2">
        <v>257845.4719324949</v>
      </c>
      <c r="AF2">
        <v>3.736520405675845E-6</v>
      </c>
      <c r="AG2">
        <v>9</v>
      </c>
      <c r="AH2">
        <v>233237.06197972549</v>
      </c>
    </row>
    <row r="3" spans="1:34" x14ac:dyDescent="0.25">
      <c r="A3">
        <v>1</v>
      </c>
      <c r="B3">
        <v>80</v>
      </c>
      <c r="C3" t="s">
        <v>34</v>
      </c>
      <c r="D3">
        <v>5.3926999999999996</v>
      </c>
      <c r="E3">
        <v>18.54</v>
      </c>
      <c r="F3">
        <v>14.22</v>
      </c>
      <c r="G3">
        <v>13.76</v>
      </c>
      <c r="H3">
        <v>0.22</v>
      </c>
      <c r="I3">
        <v>62</v>
      </c>
      <c r="J3">
        <v>160.54</v>
      </c>
      <c r="K3">
        <v>50.28</v>
      </c>
      <c r="L3">
        <v>2</v>
      </c>
      <c r="M3">
        <v>60</v>
      </c>
      <c r="N3">
        <v>28.26</v>
      </c>
      <c r="O3">
        <v>20034.400000000001</v>
      </c>
      <c r="P3">
        <v>168.55</v>
      </c>
      <c r="Q3">
        <v>849.28</v>
      </c>
      <c r="R3">
        <v>147.16999999999999</v>
      </c>
      <c r="S3">
        <v>55.19</v>
      </c>
      <c r="T3">
        <v>39060.06</v>
      </c>
      <c r="U3">
        <v>0.38</v>
      </c>
      <c r="V3">
        <v>0.64</v>
      </c>
      <c r="W3">
        <v>2.67</v>
      </c>
      <c r="X3">
        <v>2.33</v>
      </c>
      <c r="Y3">
        <v>2</v>
      </c>
      <c r="Z3">
        <v>10</v>
      </c>
      <c r="AA3">
        <v>121.5067277925568</v>
      </c>
      <c r="AB3">
        <v>166.2508654642092</v>
      </c>
      <c r="AC3">
        <v>150.3841161989063</v>
      </c>
      <c r="AD3">
        <v>121506.72779255681</v>
      </c>
      <c r="AE3">
        <v>166250.8654642092</v>
      </c>
      <c r="AF3">
        <v>5.2085854292736712E-6</v>
      </c>
      <c r="AG3">
        <v>7</v>
      </c>
      <c r="AH3">
        <v>150384.1161989063</v>
      </c>
    </row>
    <row r="4" spans="1:34" x14ac:dyDescent="0.25">
      <c r="A4">
        <v>2</v>
      </c>
      <c r="B4">
        <v>80</v>
      </c>
      <c r="C4" t="s">
        <v>34</v>
      </c>
      <c r="D4">
        <v>5.9481999999999999</v>
      </c>
      <c r="E4">
        <v>16.809999999999999</v>
      </c>
      <c r="F4">
        <v>13.26</v>
      </c>
      <c r="G4">
        <v>20.94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152.88</v>
      </c>
      <c r="Q4">
        <v>849.3</v>
      </c>
      <c r="R4">
        <v>115.24</v>
      </c>
      <c r="S4">
        <v>55.19</v>
      </c>
      <c r="T4">
        <v>23212.83</v>
      </c>
      <c r="U4">
        <v>0.48</v>
      </c>
      <c r="V4">
        <v>0.68</v>
      </c>
      <c r="W4">
        <v>2.63</v>
      </c>
      <c r="X4">
        <v>1.37</v>
      </c>
      <c r="Y4">
        <v>2</v>
      </c>
      <c r="Z4">
        <v>10</v>
      </c>
      <c r="AA4">
        <v>102.6655677003769</v>
      </c>
      <c r="AB4">
        <v>140.47155901278251</v>
      </c>
      <c r="AC4">
        <v>127.06515057371161</v>
      </c>
      <c r="AD4">
        <v>102665.56770037689</v>
      </c>
      <c r="AE4">
        <v>140471.5590127825</v>
      </c>
      <c r="AF4">
        <v>5.7451198565478621E-6</v>
      </c>
      <c r="AG4">
        <v>6</v>
      </c>
      <c r="AH4">
        <v>127065.1505737117</v>
      </c>
    </row>
    <row r="5" spans="1:34" x14ac:dyDescent="0.25">
      <c r="A5">
        <v>3</v>
      </c>
      <c r="B5">
        <v>80</v>
      </c>
      <c r="C5" t="s">
        <v>34</v>
      </c>
      <c r="D5">
        <v>6.2267999999999999</v>
      </c>
      <c r="E5">
        <v>16.059999999999999</v>
      </c>
      <c r="F5">
        <v>12.87</v>
      </c>
      <c r="G5">
        <v>28.59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25</v>
      </c>
      <c r="N5">
        <v>29.12</v>
      </c>
      <c r="O5">
        <v>20386.62</v>
      </c>
      <c r="P5">
        <v>143.68</v>
      </c>
      <c r="Q5">
        <v>849.34</v>
      </c>
      <c r="R5">
        <v>101.56</v>
      </c>
      <c r="S5">
        <v>55.19</v>
      </c>
      <c r="T5">
        <v>16427.900000000001</v>
      </c>
      <c r="U5">
        <v>0.54</v>
      </c>
      <c r="V5">
        <v>0.7</v>
      </c>
      <c r="W5">
        <v>2.62</v>
      </c>
      <c r="X5">
        <v>0.97</v>
      </c>
      <c r="Y5">
        <v>2</v>
      </c>
      <c r="Z5">
        <v>10</v>
      </c>
      <c r="AA5">
        <v>97.982319696578628</v>
      </c>
      <c r="AB5">
        <v>134.06373248366879</v>
      </c>
      <c r="AC5">
        <v>121.26887801509351</v>
      </c>
      <c r="AD5">
        <v>97982.319696578634</v>
      </c>
      <c r="AE5">
        <v>134063.73248366881</v>
      </c>
      <c r="AF5">
        <v>6.0142080499566634E-6</v>
      </c>
      <c r="AG5">
        <v>6</v>
      </c>
      <c r="AH5">
        <v>121268.87801509351</v>
      </c>
    </row>
    <row r="6" spans="1:34" x14ac:dyDescent="0.25">
      <c r="A6">
        <v>4</v>
      </c>
      <c r="B6">
        <v>80</v>
      </c>
      <c r="C6" t="s">
        <v>34</v>
      </c>
      <c r="D6">
        <v>6.3963999999999999</v>
      </c>
      <c r="E6">
        <v>15.63</v>
      </c>
      <c r="F6">
        <v>12.63</v>
      </c>
      <c r="G6">
        <v>36.090000000000003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19</v>
      </c>
      <c r="N6">
        <v>29.55</v>
      </c>
      <c r="O6">
        <v>20563.61</v>
      </c>
      <c r="P6">
        <v>136.21</v>
      </c>
      <c r="Q6">
        <v>849.2</v>
      </c>
      <c r="R6">
        <v>93.81</v>
      </c>
      <c r="S6">
        <v>55.19</v>
      </c>
      <c r="T6">
        <v>12584.5</v>
      </c>
      <c r="U6">
        <v>0.59</v>
      </c>
      <c r="V6">
        <v>0.72</v>
      </c>
      <c r="W6">
        <v>2.61</v>
      </c>
      <c r="X6">
        <v>0.74</v>
      </c>
      <c r="Y6">
        <v>2</v>
      </c>
      <c r="Z6">
        <v>10</v>
      </c>
      <c r="AA6">
        <v>94.930745402825295</v>
      </c>
      <c r="AB6">
        <v>129.88843390900121</v>
      </c>
      <c r="AC6">
        <v>117.49206407632251</v>
      </c>
      <c r="AD6">
        <v>94930.745402825298</v>
      </c>
      <c r="AE6">
        <v>129888.43390900111</v>
      </c>
      <c r="AF6">
        <v>6.1780176608760193E-6</v>
      </c>
      <c r="AG6">
        <v>6</v>
      </c>
      <c r="AH6">
        <v>117492.06407632249</v>
      </c>
    </row>
    <row r="7" spans="1:34" x14ac:dyDescent="0.25">
      <c r="A7">
        <v>5</v>
      </c>
      <c r="B7">
        <v>80</v>
      </c>
      <c r="C7" t="s">
        <v>34</v>
      </c>
      <c r="D7">
        <v>6.5095999999999998</v>
      </c>
      <c r="E7">
        <v>15.36</v>
      </c>
      <c r="F7">
        <v>12.49</v>
      </c>
      <c r="G7">
        <v>44.08</v>
      </c>
      <c r="H7">
        <v>0.64</v>
      </c>
      <c r="I7">
        <v>17</v>
      </c>
      <c r="J7">
        <v>166.27</v>
      </c>
      <c r="K7">
        <v>50.28</v>
      </c>
      <c r="L7">
        <v>6</v>
      </c>
      <c r="M7">
        <v>15</v>
      </c>
      <c r="N7">
        <v>29.99</v>
      </c>
      <c r="O7">
        <v>20741.2</v>
      </c>
      <c r="P7">
        <v>129.36000000000001</v>
      </c>
      <c r="Q7">
        <v>849.23</v>
      </c>
      <c r="R7">
        <v>89.15</v>
      </c>
      <c r="S7">
        <v>55.19</v>
      </c>
      <c r="T7">
        <v>10274.85</v>
      </c>
      <c r="U7">
        <v>0.62</v>
      </c>
      <c r="V7">
        <v>0.73</v>
      </c>
      <c r="W7">
        <v>2.6</v>
      </c>
      <c r="X7">
        <v>0.6</v>
      </c>
      <c r="Y7">
        <v>2</v>
      </c>
      <c r="Z7">
        <v>10</v>
      </c>
      <c r="AA7">
        <v>84.111440589555855</v>
      </c>
      <c r="AB7">
        <v>115.08498374945211</v>
      </c>
      <c r="AC7">
        <v>104.1014344232233</v>
      </c>
      <c r="AD7">
        <v>84111.440589555859</v>
      </c>
      <c r="AE7">
        <v>115084.98374945211</v>
      </c>
      <c r="AF7">
        <v>6.2873528492962511E-6</v>
      </c>
      <c r="AG7">
        <v>5</v>
      </c>
      <c r="AH7">
        <v>104101.4344232233</v>
      </c>
    </row>
    <row r="8" spans="1:34" x14ac:dyDescent="0.25">
      <c r="A8">
        <v>6</v>
      </c>
      <c r="B8">
        <v>80</v>
      </c>
      <c r="C8" t="s">
        <v>34</v>
      </c>
      <c r="D8">
        <v>6.6135000000000002</v>
      </c>
      <c r="E8">
        <v>15.12</v>
      </c>
      <c r="F8">
        <v>12.35</v>
      </c>
      <c r="G8">
        <v>52.91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12</v>
      </c>
      <c r="N8">
        <v>30.44</v>
      </c>
      <c r="O8">
        <v>20919.39</v>
      </c>
      <c r="P8">
        <v>122.28</v>
      </c>
      <c r="Q8">
        <v>849.17</v>
      </c>
      <c r="R8">
        <v>84.41</v>
      </c>
      <c r="S8">
        <v>55.19</v>
      </c>
      <c r="T8">
        <v>7920.02</v>
      </c>
      <c r="U8">
        <v>0.65</v>
      </c>
      <c r="V8">
        <v>0.73</v>
      </c>
      <c r="W8">
        <v>2.59</v>
      </c>
      <c r="X8">
        <v>0.45</v>
      </c>
      <c r="Y8">
        <v>2</v>
      </c>
      <c r="Z8">
        <v>10</v>
      </c>
      <c r="AA8">
        <v>81.879897657753986</v>
      </c>
      <c r="AB8">
        <v>112.0316882614363</v>
      </c>
      <c r="AC8">
        <v>101.3395411712556</v>
      </c>
      <c r="AD8">
        <v>81879.897657753987</v>
      </c>
      <c r="AE8">
        <v>112031.6882614363</v>
      </c>
      <c r="AF8">
        <v>6.3877055531554559E-6</v>
      </c>
      <c r="AG8">
        <v>5</v>
      </c>
      <c r="AH8">
        <v>101339.54117125559</v>
      </c>
    </row>
    <row r="9" spans="1:34" x14ac:dyDescent="0.25">
      <c r="A9">
        <v>7</v>
      </c>
      <c r="B9">
        <v>80</v>
      </c>
      <c r="C9" t="s">
        <v>34</v>
      </c>
      <c r="D9">
        <v>6.6599000000000004</v>
      </c>
      <c r="E9">
        <v>15.02</v>
      </c>
      <c r="F9">
        <v>12.3</v>
      </c>
      <c r="G9">
        <v>61.52</v>
      </c>
      <c r="H9">
        <v>0.84</v>
      </c>
      <c r="I9">
        <v>12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117.6</v>
      </c>
      <c r="Q9">
        <v>849.18</v>
      </c>
      <c r="R9">
        <v>82.46</v>
      </c>
      <c r="S9">
        <v>55.19</v>
      </c>
      <c r="T9">
        <v>6954.17</v>
      </c>
      <c r="U9">
        <v>0.67</v>
      </c>
      <c r="V9">
        <v>0.74</v>
      </c>
      <c r="W9">
        <v>2.61</v>
      </c>
      <c r="X9">
        <v>0.41</v>
      </c>
      <c r="Y9">
        <v>2</v>
      </c>
      <c r="Z9">
        <v>10</v>
      </c>
      <c r="AA9">
        <v>80.608518469660424</v>
      </c>
      <c r="AB9">
        <v>110.2921311669964</v>
      </c>
      <c r="AC9">
        <v>99.766004964424795</v>
      </c>
      <c r="AD9">
        <v>80608.518469660426</v>
      </c>
      <c r="AE9">
        <v>110292.13116699641</v>
      </c>
      <c r="AF9">
        <v>6.4325213901050919E-6</v>
      </c>
      <c r="AG9">
        <v>5</v>
      </c>
      <c r="AH9">
        <v>99766.004964424792</v>
      </c>
    </row>
    <row r="10" spans="1:34" x14ac:dyDescent="0.25">
      <c r="A10">
        <v>8</v>
      </c>
      <c r="B10">
        <v>80</v>
      </c>
      <c r="C10" t="s">
        <v>34</v>
      </c>
      <c r="D10">
        <v>6.6614000000000004</v>
      </c>
      <c r="E10">
        <v>15.01</v>
      </c>
      <c r="F10">
        <v>12.3</v>
      </c>
      <c r="G10">
        <v>61.5</v>
      </c>
      <c r="H10">
        <v>0.94</v>
      </c>
      <c r="I10">
        <v>12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21277.599999999999</v>
      </c>
      <c r="P10">
        <v>118.04</v>
      </c>
      <c r="Q10">
        <v>849.23</v>
      </c>
      <c r="R10">
        <v>82.52</v>
      </c>
      <c r="S10">
        <v>55.19</v>
      </c>
      <c r="T10">
        <v>6981.62</v>
      </c>
      <c r="U10">
        <v>0.67</v>
      </c>
      <c r="V10">
        <v>0.74</v>
      </c>
      <c r="W10">
        <v>2.6</v>
      </c>
      <c r="X10">
        <v>0.41</v>
      </c>
      <c r="Y10">
        <v>2</v>
      </c>
      <c r="Z10">
        <v>10</v>
      </c>
      <c r="AA10">
        <v>80.690132752453508</v>
      </c>
      <c r="AB10">
        <v>110.4037994292819</v>
      </c>
      <c r="AC10">
        <v>99.86701576448516</v>
      </c>
      <c r="AD10">
        <v>80690.132752453501</v>
      </c>
      <c r="AE10">
        <v>110403.79942928191</v>
      </c>
      <c r="AF10">
        <v>6.4339701779375158E-6</v>
      </c>
      <c r="AG10">
        <v>5</v>
      </c>
      <c r="AH10">
        <v>99867.015764485157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5.4846000000000004</v>
      </c>
      <c r="E2">
        <v>18.23</v>
      </c>
      <c r="F2">
        <v>14.95</v>
      </c>
      <c r="G2">
        <v>11.07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10204.209999999999</v>
      </c>
      <c r="P2">
        <v>110.72</v>
      </c>
      <c r="Q2">
        <v>849.54</v>
      </c>
      <c r="R2">
        <v>170.73</v>
      </c>
      <c r="S2">
        <v>55.19</v>
      </c>
      <c r="T2">
        <v>50745.21</v>
      </c>
      <c r="U2">
        <v>0.32</v>
      </c>
      <c r="V2">
        <v>0.61</v>
      </c>
      <c r="W2">
        <v>2.71</v>
      </c>
      <c r="X2">
        <v>3.05</v>
      </c>
      <c r="Y2">
        <v>2</v>
      </c>
      <c r="Z2">
        <v>10</v>
      </c>
      <c r="AA2">
        <v>89.375527640396385</v>
      </c>
      <c r="AB2">
        <v>122.2875398875388</v>
      </c>
      <c r="AC2">
        <v>110.6165887123444</v>
      </c>
      <c r="AD2">
        <v>89375.52764039638</v>
      </c>
      <c r="AE2">
        <v>122287.53988753881</v>
      </c>
      <c r="AF2">
        <v>5.9110684736034266E-6</v>
      </c>
      <c r="AG2">
        <v>6</v>
      </c>
      <c r="AH2">
        <v>110616.5887123444</v>
      </c>
    </row>
    <row r="3" spans="1:34" x14ac:dyDescent="0.25">
      <c r="A3">
        <v>1</v>
      </c>
      <c r="B3">
        <v>35</v>
      </c>
      <c r="C3" t="s">
        <v>34</v>
      </c>
      <c r="D3">
        <v>6.4538000000000002</v>
      </c>
      <c r="E3">
        <v>15.49</v>
      </c>
      <c r="F3">
        <v>13.05</v>
      </c>
      <c r="G3">
        <v>24.47</v>
      </c>
      <c r="H3">
        <v>0.43</v>
      </c>
      <c r="I3">
        <v>32</v>
      </c>
      <c r="J3">
        <v>82.04</v>
      </c>
      <c r="K3">
        <v>35.1</v>
      </c>
      <c r="L3">
        <v>2</v>
      </c>
      <c r="M3">
        <v>28</v>
      </c>
      <c r="N3">
        <v>9.94</v>
      </c>
      <c r="O3">
        <v>10352.530000000001</v>
      </c>
      <c r="P3">
        <v>85.83</v>
      </c>
      <c r="Q3">
        <v>849.4</v>
      </c>
      <c r="R3">
        <v>107.85</v>
      </c>
      <c r="S3">
        <v>55.19</v>
      </c>
      <c r="T3">
        <v>19547.29</v>
      </c>
      <c r="U3">
        <v>0.51</v>
      </c>
      <c r="V3">
        <v>0.69</v>
      </c>
      <c r="W3">
        <v>2.62</v>
      </c>
      <c r="X3">
        <v>1.1599999999999999</v>
      </c>
      <c r="Y3">
        <v>2</v>
      </c>
      <c r="Z3">
        <v>10</v>
      </c>
      <c r="AA3">
        <v>76.561559480629413</v>
      </c>
      <c r="AB3">
        <v>104.754903338977</v>
      </c>
      <c r="AC3">
        <v>94.757242388761753</v>
      </c>
      <c r="AD3">
        <v>76561.55948062941</v>
      </c>
      <c r="AE3">
        <v>104754.903338977</v>
      </c>
      <c r="AF3">
        <v>6.9556309876639661E-6</v>
      </c>
      <c r="AG3">
        <v>6</v>
      </c>
      <c r="AH3">
        <v>94757.242388761748</v>
      </c>
    </row>
    <row r="4" spans="1:34" x14ac:dyDescent="0.25">
      <c r="A4">
        <v>2</v>
      </c>
      <c r="B4">
        <v>35</v>
      </c>
      <c r="C4" t="s">
        <v>34</v>
      </c>
      <c r="D4">
        <v>6.5805999999999996</v>
      </c>
      <c r="E4">
        <v>15.2</v>
      </c>
      <c r="F4">
        <v>12.86</v>
      </c>
      <c r="G4">
        <v>29.67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81.08</v>
      </c>
      <c r="Q4">
        <v>849.55</v>
      </c>
      <c r="R4">
        <v>100.4</v>
      </c>
      <c r="S4">
        <v>55.19</v>
      </c>
      <c r="T4">
        <v>15855.11</v>
      </c>
      <c r="U4">
        <v>0.55000000000000004</v>
      </c>
      <c r="V4">
        <v>0.71</v>
      </c>
      <c r="W4">
        <v>2.64</v>
      </c>
      <c r="X4">
        <v>0.96</v>
      </c>
      <c r="Y4">
        <v>2</v>
      </c>
      <c r="Z4">
        <v>10</v>
      </c>
      <c r="AA4">
        <v>67.046616580551728</v>
      </c>
      <c r="AB4">
        <v>91.736138693442356</v>
      </c>
      <c r="AC4">
        <v>82.980970369041813</v>
      </c>
      <c r="AD4">
        <v>67046.616580551723</v>
      </c>
      <c r="AE4">
        <v>91736.13869344235</v>
      </c>
      <c r="AF4">
        <v>7.0922906314762623E-6</v>
      </c>
      <c r="AG4">
        <v>5</v>
      </c>
      <c r="AH4">
        <v>82980.97036904181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4.8689999999999998</v>
      </c>
      <c r="E2">
        <v>20.54</v>
      </c>
      <c r="F2">
        <v>16.079999999999998</v>
      </c>
      <c r="G2">
        <v>8.85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107</v>
      </c>
      <c r="N2">
        <v>14.77</v>
      </c>
      <c r="O2">
        <v>13481.73</v>
      </c>
      <c r="P2">
        <v>148.44999999999999</v>
      </c>
      <c r="Q2">
        <v>849.53</v>
      </c>
      <c r="R2">
        <v>208.92</v>
      </c>
      <c r="S2">
        <v>55.19</v>
      </c>
      <c r="T2">
        <v>69700.350000000006</v>
      </c>
      <c r="U2">
        <v>0.26</v>
      </c>
      <c r="V2">
        <v>0.56000000000000005</v>
      </c>
      <c r="W2">
        <v>2.75</v>
      </c>
      <c r="X2">
        <v>4.18</v>
      </c>
      <c r="Y2">
        <v>2</v>
      </c>
      <c r="Z2">
        <v>10</v>
      </c>
      <c r="AA2">
        <v>118.3429535828873</v>
      </c>
      <c r="AB2">
        <v>161.92205001467431</v>
      </c>
      <c r="AC2">
        <v>146.4684368203429</v>
      </c>
      <c r="AD2">
        <v>118342.9535828873</v>
      </c>
      <c r="AE2">
        <v>161922.05001467431</v>
      </c>
      <c r="AF2">
        <v>5.0202133496976746E-6</v>
      </c>
      <c r="AG2">
        <v>7</v>
      </c>
      <c r="AH2">
        <v>146468.4368203429</v>
      </c>
    </row>
    <row r="3" spans="1:34" x14ac:dyDescent="0.25">
      <c r="A3">
        <v>1</v>
      </c>
      <c r="B3">
        <v>50</v>
      </c>
      <c r="C3" t="s">
        <v>34</v>
      </c>
      <c r="D3">
        <v>6.0415999999999999</v>
      </c>
      <c r="E3">
        <v>16.55</v>
      </c>
      <c r="F3">
        <v>13.54</v>
      </c>
      <c r="G3">
        <v>18.46</v>
      </c>
      <c r="H3">
        <v>0.32</v>
      </c>
      <c r="I3">
        <v>44</v>
      </c>
      <c r="J3">
        <v>108.68</v>
      </c>
      <c r="K3">
        <v>41.65</v>
      </c>
      <c r="L3">
        <v>2</v>
      </c>
      <c r="M3">
        <v>42</v>
      </c>
      <c r="N3">
        <v>15.03</v>
      </c>
      <c r="O3">
        <v>13638.32</v>
      </c>
      <c r="P3">
        <v>118.05</v>
      </c>
      <c r="Q3">
        <v>849.25</v>
      </c>
      <c r="R3">
        <v>123.89</v>
      </c>
      <c r="S3">
        <v>55.19</v>
      </c>
      <c r="T3">
        <v>27505.96</v>
      </c>
      <c r="U3">
        <v>0.45</v>
      </c>
      <c r="V3">
        <v>0.67</v>
      </c>
      <c r="W3">
        <v>2.65</v>
      </c>
      <c r="X3">
        <v>1.65</v>
      </c>
      <c r="Y3">
        <v>2</v>
      </c>
      <c r="Z3">
        <v>10</v>
      </c>
      <c r="AA3">
        <v>89.34453417728038</v>
      </c>
      <c r="AB3">
        <v>122.2451332639685</v>
      </c>
      <c r="AC3">
        <v>110.57822931740949</v>
      </c>
      <c r="AD3">
        <v>89344.53417728038</v>
      </c>
      <c r="AE3">
        <v>122245.1332639685</v>
      </c>
      <c r="AF3">
        <v>6.2292300212638058E-6</v>
      </c>
      <c r="AG3">
        <v>6</v>
      </c>
      <c r="AH3">
        <v>110578.2293174095</v>
      </c>
    </row>
    <row r="4" spans="1:34" x14ac:dyDescent="0.25">
      <c r="A4">
        <v>2</v>
      </c>
      <c r="B4">
        <v>50</v>
      </c>
      <c r="C4" t="s">
        <v>34</v>
      </c>
      <c r="D4">
        <v>6.4804000000000004</v>
      </c>
      <c r="E4">
        <v>15.43</v>
      </c>
      <c r="F4">
        <v>12.82</v>
      </c>
      <c r="G4">
        <v>29.58</v>
      </c>
      <c r="H4">
        <v>0.48</v>
      </c>
      <c r="I4">
        <v>26</v>
      </c>
      <c r="J4">
        <v>109.96</v>
      </c>
      <c r="K4">
        <v>41.65</v>
      </c>
      <c r="L4">
        <v>3</v>
      </c>
      <c r="M4">
        <v>24</v>
      </c>
      <c r="N4">
        <v>15.31</v>
      </c>
      <c r="O4">
        <v>13795.21</v>
      </c>
      <c r="P4">
        <v>103.93</v>
      </c>
      <c r="Q4">
        <v>849.27</v>
      </c>
      <c r="R4">
        <v>100.1</v>
      </c>
      <c r="S4">
        <v>55.19</v>
      </c>
      <c r="T4">
        <v>15704.11</v>
      </c>
      <c r="U4">
        <v>0.55000000000000004</v>
      </c>
      <c r="V4">
        <v>0.71</v>
      </c>
      <c r="W4">
        <v>2.61</v>
      </c>
      <c r="X4">
        <v>0.93</v>
      </c>
      <c r="Y4">
        <v>2</v>
      </c>
      <c r="Z4">
        <v>10</v>
      </c>
      <c r="AA4">
        <v>83.095423840903067</v>
      </c>
      <c r="AB4">
        <v>113.6948248104506</v>
      </c>
      <c r="AC4">
        <v>102.8439503022593</v>
      </c>
      <c r="AD4">
        <v>83095.423840903066</v>
      </c>
      <c r="AE4">
        <v>113694.82481045061</v>
      </c>
      <c r="AF4">
        <v>6.6816575459808603E-6</v>
      </c>
      <c r="AG4">
        <v>6</v>
      </c>
      <c r="AH4">
        <v>102843.9503022593</v>
      </c>
    </row>
    <row r="5" spans="1:34" x14ac:dyDescent="0.25">
      <c r="A5">
        <v>3</v>
      </c>
      <c r="B5">
        <v>50</v>
      </c>
      <c r="C5" t="s">
        <v>34</v>
      </c>
      <c r="D5">
        <v>6.6571999999999996</v>
      </c>
      <c r="E5">
        <v>15.02</v>
      </c>
      <c r="F5">
        <v>12.56</v>
      </c>
      <c r="G5">
        <v>39.67</v>
      </c>
      <c r="H5">
        <v>0.63</v>
      </c>
      <c r="I5">
        <v>19</v>
      </c>
      <c r="J5">
        <v>111.23</v>
      </c>
      <c r="K5">
        <v>41.65</v>
      </c>
      <c r="L5">
        <v>4</v>
      </c>
      <c r="M5">
        <v>7</v>
      </c>
      <c r="N5">
        <v>15.58</v>
      </c>
      <c r="O5">
        <v>13952.52</v>
      </c>
      <c r="P5">
        <v>94.94</v>
      </c>
      <c r="Q5">
        <v>849.26</v>
      </c>
      <c r="R5">
        <v>91.32</v>
      </c>
      <c r="S5">
        <v>55.19</v>
      </c>
      <c r="T5">
        <v>11347.06</v>
      </c>
      <c r="U5">
        <v>0.6</v>
      </c>
      <c r="V5">
        <v>0.72</v>
      </c>
      <c r="W5">
        <v>2.61</v>
      </c>
      <c r="X5">
        <v>0.67</v>
      </c>
      <c r="Y5">
        <v>2</v>
      </c>
      <c r="Z5">
        <v>10</v>
      </c>
      <c r="AA5">
        <v>72.05472852149795</v>
      </c>
      <c r="AB5">
        <v>98.58845839334704</v>
      </c>
      <c r="AC5">
        <v>89.179314294080896</v>
      </c>
      <c r="AD5">
        <v>72054.728521497949</v>
      </c>
      <c r="AE5">
        <v>98588.458393347042</v>
      </c>
      <c r="AF5">
        <v>6.8639483079908308E-6</v>
      </c>
      <c r="AG5">
        <v>5</v>
      </c>
      <c r="AH5">
        <v>89179.31429408089</v>
      </c>
    </row>
    <row r="6" spans="1:34" x14ac:dyDescent="0.25">
      <c r="A6">
        <v>4</v>
      </c>
      <c r="B6">
        <v>50</v>
      </c>
      <c r="C6" t="s">
        <v>34</v>
      </c>
      <c r="D6">
        <v>6.6779999999999999</v>
      </c>
      <c r="E6">
        <v>14.97</v>
      </c>
      <c r="F6">
        <v>12.54</v>
      </c>
      <c r="G6">
        <v>41.79</v>
      </c>
      <c r="H6">
        <v>0.78</v>
      </c>
      <c r="I6">
        <v>18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93.74</v>
      </c>
      <c r="Q6">
        <v>849.19</v>
      </c>
      <c r="R6">
        <v>90.08</v>
      </c>
      <c r="S6">
        <v>55.19</v>
      </c>
      <c r="T6">
        <v>10733.21</v>
      </c>
      <c r="U6">
        <v>0.61</v>
      </c>
      <c r="V6">
        <v>0.72</v>
      </c>
      <c r="W6">
        <v>2.62</v>
      </c>
      <c r="X6">
        <v>0.65</v>
      </c>
      <c r="Y6">
        <v>2</v>
      </c>
      <c r="Z6">
        <v>10</v>
      </c>
      <c r="AA6">
        <v>71.699712879889418</v>
      </c>
      <c r="AB6">
        <v>98.102710330313769</v>
      </c>
      <c r="AC6">
        <v>88.739925344431683</v>
      </c>
      <c r="AD6">
        <v>71699.712879889412</v>
      </c>
      <c r="AE6">
        <v>98102.71033031377</v>
      </c>
      <c r="AF6">
        <v>6.8853942799920046E-6</v>
      </c>
      <c r="AG6">
        <v>5</v>
      </c>
      <c r="AH6">
        <v>88739.925344431686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5.9443999999999999</v>
      </c>
      <c r="E2">
        <v>16.82</v>
      </c>
      <c r="F2">
        <v>14.18</v>
      </c>
      <c r="G2">
        <v>13.95</v>
      </c>
      <c r="H2">
        <v>0.28000000000000003</v>
      </c>
      <c r="I2">
        <v>61</v>
      </c>
      <c r="J2">
        <v>61.76</v>
      </c>
      <c r="K2">
        <v>28.92</v>
      </c>
      <c r="L2">
        <v>1</v>
      </c>
      <c r="M2">
        <v>59</v>
      </c>
      <c r="N2">
        <v>6.84</v>
      </c>
      <c r="O2">
        <v>7851.41</v>
      </c>
      <c r="P2">
        <v>82.68</v>
      </c>
      <c r="Q2">
        <v>849.65</v>
      </c>
      <c r="R2">
        <v>145.56</v>
      </c>
      <c r="S2">
        <v>55.19</v>
      </c>
      <c r="T2">
        <v>38255.56</v>
      </c>
      <c r="U2">
        <v>0.38</v>
      </c>
      <c r="V2">
        <v>0.64</v>
      </c>
      <c r="W2">
        <v>2.67</v>
      </c>
      <c r="X2">
        <v>2.29</v>
      </c>
      <c r="Y2">
        <v>2</v>
      </c>
      <c r="Z2">
        <v>10</v>
      </c>
      <c r="AA2">
        <v>76.436817096074307</v>
      </c>
      <c r="AB2">
        <v>104.5842253051832</v>
      </c>
      <c r="AC2">
        <v>94.602853626965</v>
      </c>
      <c r="AD2">
        <v>76436.817096074301</v>
      </c>
      <c r="AE2">
        <v>104584.22530518319</v>
      </c>
      <c r="AF2">
        <v>6.6538153368464302E-6</v>
      </c>
      <c r="AG2">
        <v>6</v>
      </c>
      <c r="AH2">
        <v>94602.853626965007</v>
      </c>
    </row>
    <row r="3" spans="1:34" x14ac:dyDescent="0.25">
      <c r="A3">
        <v>1</v>
      </c>
      <c r="B3">
        <v>25</v>
      </c>
      <c r="C3" t="s">
        <v>34</v>
      </c>
      <c r="D3">
        <v>6.4595000000000002</v>
      </c>
      <c r="E3">
        <v>15.48</v>
      </c>
      <c r="F3">
        <v>13.2</v>
      </c>
      <c r="G3">
        <v>22.63</v>
      </c>
      <c r="H3">
        <v>0.55000000000000004</v>
      </c>
      <c r="I3">
        <v>35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70.239999999999995</v>
      </c>
      <c r="Q3">
        <v>849.23</v>
      </c>
      <c r="R3">
        <v>111.44</v>
      </c>
      <c r="S3">
        <v>55.19</v>
      </c>
      <c r="T3">
        <v>21325.7</v>
      </c>
      <c r="U3">
        <v>0.5</v>
      </c>
      <c r="V3">
        <v>0.69</v>
      </c>
      <c r="W3">
        <v>2.67</v>
      </c>
      <c r="X3">
        <v>1.31</v>
      </c>
      <c r="Y3">
        <v>2</v>
      </c>
      <c r="Z3">
        <v>10</v>
      </c>
      <c r="AA3">
        <v>70.847393966932458</v>
      </c>
      <c r="AB3">
        <v>96.936529991949996</v>
      </c>
      <c r="AC3">
        <v>87.685043620816572</v>
      </c>
      <c r="AD3">
        <v>70847.393966932461</v>
      </c>
      <c r="AE3">
        <v>96936.529991949996</v>
      </c>
      <c r="AF3">
        <v>7.2303882929075286E-6</v>
      </c>
      <c r="AG3">
        <v>6</v>
      </c>
      <c r="AH3">
        <v>87685.043620816577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3.7153999999999998</v>
      </c>
      <c r="E2">
        <v>26.91</v>
      </c>
      <c r="F2">
        <v>18.68</v>
      </c>
      <c r="G2">
        <v>6.48</v>
      </c>
      <c r="H2">
        <v>0.11</v>
      </c>
      <c r="I2">
        <v>173</v>
      </c>
      <c r="J2">
        <v>167.88</v>
      </c>
      <c r="K2">
        <v>51.39</v>
      </c>
      <c r="L2">
        <v>1</v>
      </c>
      <c r="M2">
        <v>171</v>
      </c>
      <c r="N2">
        <v>30.49</v>
      </c>
      <c r="O2">
        <v>20939.59</v>
      </c>
      <c r="P2">
        <v>235.66</v>
      </c>
      <c r="Q2">
        <v>849.64</v>
      </c>
      <c r="R2">
        <v>296.23</v>
      </c>
      <c r="S2">
        <v>55.19</v>
      </c>
      <c r="T2">
        <v>113032.1</v>
      </c>
      <c r="U2">
        <v>0.19</v>
      </c>
      <c r="V2">
        <v>0.49</v>
      </c>
      <c r="W2">
        <v>2.85</v>
      </c>
      <c r="X2">
        <v>6.78</v>
      </c>
      <c r="Y2">
        <v>2</v>
      </c>
      <c r="Z2">
        <v>10</v>
      </c>
      <c r="AA2">
        <v>199.9670229042587</v>
      </c>
      <c r="AB2">
        <v>273.60370265991122</v>
      </c>
      <c r="AC2">
        <v>247.49134928333791</v>
      </c>
      <c r="AD2">
        <v>199967.02290425869</v>
      </c>
      <c r="AE2">
        <v>273603.70265991119</v>
      </c>
      <c r="AF2">
        <v>3.5563151800240258E-6</v>
      </c>
      <c r="AG2">
        <v>9</v>
      </c>
      <c r="AH2">
        <v>247491.34928333791</v>
      </c>
    </row>
    <row r="3" spans="1:34" x14ac:dyDescent="0.25">
      <c r="A3">
        <v>1</v>
      </c>
      <c r="B3">
        <v>85</v>
      </c>
      <c r="C3" t="s">
        <v>34</v>
      </c>
      <c r="D3">
        <v>5.2840999999999996</v>
      </c>
      <c r="E3">
        <v>18.920000000000002</v>
      </c>
      <c r="F3">
        <v>14.35</v>
      </c>
      <c r="G3">
        <v>13.25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63</v>
      </c>
      <c r="N3">
        <v>30.94</v>
      </c>
      <c r="O3">
        <v>21118.46</v>
      </c>
      <c r="P3">
        <v>176.84</v>
      </c>
      <c r="Q3">
        <v>849.39</v>
      </c>
      <c r="R3">
        <v>151.33000000000001</v>
      </c>
      <c r="S3">
        <v>55.19</v>
      </c>
      <c r="T3">
        <v>41123.06</v>
      </c>
      <c r="U3">
        <v>0.36</v>
      </c>
      <c r="V3">
        <v>0.63</v>
      </c>
      <c r="W3">
        <v>2.67</v>
      </c>
      <c r="X3">
        <v>2.46</v>
      </c>
      <c r="Y3">
        <v>2</v>
      </c>
      <c r="Z3">
        <v>10</v>
      </c>
      <c r="AA3">
        <v>125.9094011207178</v>
      </c>
      <c r="AB3">
        <v>172.27479734403511</v>
      </c>
      <c r="AC3">
        <v>155.83313247476491</v>
      </c>
      <c r="AD3">
        <v>125909.4011207178</v>
      </c>
      <c r="AE3">
        <v>172274.79734403509</v>
      </c>
      <c r="AF3">
        <v>5.0578470804664252E-6</v>
      </c>
      <c r="AG3">
        <v>7</v>
      </c>
      <c r="AH3">
        <v>155833.13247476489</v>
      </c>
    </row>
    <row r="4" spans="1:34" x14ac:dyDescent="0.25">
      <c r="A4">
        <v>2</v>
      </c>
      <c r="B4">
        <v>85</v>
      </c>
      <c r="C4" t="s">
        <v>34</v>
      </c>
      <c r="D4">
        <v>5.8620000000000001</v>
      </c>
      <c r="E4">
        <v>17.059999999999999</v>
      </c>
      <c r="F4">
        <v>13.33</v>
      </c>
      <c r="G4">
        <v>20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160.22</v>
      </c>
      <c r="Q4">
        <v>849.17</v>
      </c>
      <c r="R4">
        <v>117.16</v>
      </c>
      <c r="S4">
        <v>55.19</v>
      </c>
      <c r="T4">
        <v>24162.61</v>
      </c>
      <c r="U4">
        <v>0.47</v>
      </c>
      <c r="V4">
        <v>0.68</v>
      </c>
      <c r="W4">
        <v>2.64</v>
      </c>
      <c r="X4">
        <v>1.44</v>
      </c>
      <c r="Y4">
        <v>2</v>
      </c>
      <c r="Z4">
        <v>10</v>
      </c>
      <c r="AA4">
        <v>105.9135278436663</v>
      </c>
      <c r="AB4">
        <v>144.9155613707174</v>
      </c>
      <c r="AC4">
        <v>131.08502358380321</v>
      </c>
      <c r="AD4">
        <v>105913.52784366631</v>
      </c>
      <c r="AE4">
        <v>144915.56137071739</v>
      </c>
      <c r="AF4">
        <v>5.6110027413739691E-6</v>
      </c>
      <c r="AG4">
        <v>6</v>
      </c>
      <c r="AH4">
        <v>131085.02358380321</v>
      </c>
    </row>
    <row r="5" spans="1:34" x14ac:dyDescent="0.25">
      <c r="A5">
        <v>3</v>
      </c>
      <c r="B5">
        <v>85</v>
      </c>
      <c r="C5" t="s">
        <v>34</v>
      </c>
      <c r="D5">
        <v>6.1722000000000001</v>
      </c>
      <c r="E5">
        <v>16.2</v>
      </c>
      <c r="F5">
        <v>12.88</v>
      </c>
      <c r="G5">
        <v>27.6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150.41</v>
      </c>
      <c r="Q5">
        <v>849.25</v>
      </c>
      <c r="R5">
        <v>102.26</v>
      </c>
      <c r="S5">
        <v>55.19</v>
      </c>
      <c r="T5">
        <v>16773.46</v>
      </c>
      <c r="U5">
        <v>0.54</v>
      </c>
      <c r="V5">
        <v>0.7</v>
      </c>
      <c r="W5">
        <v>2.61</v>
      </c>
      <c r="X5">
        <v>0.99</v>
      </c>
      <c r="Y5">
        <v>2</v>
      </c>
      <c r="Z5">
        <v>10</v>
      </c>
      <c r="AA5">
        <v>100.5726308662817</v>
      </c>
      <c r="AB5">
        <v>137.60791050251839</v>
      </c>
      <c r="AC5">
        <v>124.4748046581103</v>
      </c>
      <c r="AD5">
        <v>100572.6308662817</v>
      </c>
      <c r="AE5">
        <v>137607.91050251841</v>
      </c>
      <c r="AF5">
        <v>5.9079206960608004E-6</v>
      </c>
      <c r="AG5">
        <v>6</v>
      </c>
      <c r="AH5">
        <v>124474.8046581103</v>
      </c>
    </row>
    <row r="6" spans="1:34" x14ac:dyDescent="0.25">
      <c r="A6">
        <v>4</v>
      </c>
      <c r="B6">
        <v>85</v>
      </c>
      <c r="C6" t="s">
        <v>34</v>
      </c>
      <c r="D6">
        <v>6.3334999999999999</v>
      </c>
      <c r="E6">
        <v>15.79</v>
      </c>
      <c r="F6">
        <v>12.67</v>
      </c>
      <c r="G6">
        <v>34.56</v>
      </c>
      <c r="H6">
        <v>0.51</v>
      </c>
      <c r="I6">
        <v>22</v>
      </c>
      <c r="J6">
        <v>173.71</v>
      </c>
      <c r="K6">
        <v>51.39</v>
      </c>
      <c r="L6">
        <v>5</v>
      </c>
      <c r="M6">
        <v>20</v>
      </c>
      <c r="N6">
        <v>32.32</v>
      </c>
      <c r="O6">
        <v>21658.78</v>
      </c>
      <c r="P6">
        <v>143.49</v>
      </c>
      <c r="Q6">
        <v>849.26</v>
      </c>
      <c r="R6">
        <v>95.24</v>
      </c>
      <c r="S6">
        <v>55.19</v>
      </c>
      <c r="T6">
        <v>13290.92</v>
      </c>
      <c r="U6">
        <v>0.57999999999999996</v>
      </c>
      <c r="V6">
        <v>0.72</v>
      </c>
      <c r="W6">
        <v>2.61</v>
      </c>
      <c r="X6">
        <v>0.78</v>
      </c>
      <c r="Y6">
        <v>2</v>
      </c>
      <c r="Z6">
        <v>10</v>
      </c>
      <c r="AA6">
        <v>97.637968929018612</v>
      </c>
      <c r="AB6">
        <v>133.5925765718097</v>
      </c>
      <c r="AC6">
        <v>120.8426885621907</v>
      </c>
      <c r="AD6">
        <v>97637.968929018607</v>
      </c>
      <c r="AE6">
        <v>133592.57657180971</v>
      </c>
      <c r="AF6">
        <v>6.0623142037686853E-6</v>
      </c>
      <c r="AG6">
        <v>6</v>
      </c>
      <c r="AH6">
        <v>120842.6885621907</v>
      </c>
    </row>
    <row r="7" spans="1:34" x14ac:dyDescent="0.25">
      <c r="A7">
        <v>5</v>
      </c>
      <c r="B7">
        <v>85</v>
      </c>
      <c r="C7" t="s">
        <v>34</v>
      </c>
      <c r="D7">
        <v>6.4507000000000003</v>
      </c>
      <c r="E7">
        <v>15.5</v>
      </c>
      <c r="F7">
        <v>12.52</v>
      </c>
      <c r="G7">
        <v>41.73</v>
      </c>
      <c r="H7">
        <v>0.61</v>
      </c>
      <c r="I7">
        <v>18</v>
      </c>
      <c r="J7">
        <v>175.18</v>
      </c>
      <c r="K7">
        <v>51.39</v>
      </c>
      <c r="L7">
        <v>6</v>
      </c>
      <c r="M7">
        <v>16</v>
      </c>
      <c r="N7">
        <v>32.79</v>
      </c>
      <c r="O7">
        <v>21840.16</v>
      </c>
      <c r="P7">
        <v>137.79</v>
      </c>
      <c r="Q7">
        <v>849.23</v>
      </c>
      <c r="R7">
        <v>90.17</v>
      </c>
      <c r="S7">
        <v>55.19</v>
      </c>
      <c r="T7">
        <v>10776.48</v>
      </c>
      <c r="U7">
        <v>0.61</v>
      </c>
      <c r="V7">
        <v>0.72</v>
      </c>
      <c r="W7">
        <v>2.6</v>
      </c>
      <c r="X7">
        <v>0.63</v>
      </c>
      <c r="Y7">
        <v>2</v>
      </c>
      <c r="Z7">
        <v>10</v>
      </c>
      <c r="AA7">
        <v>95.458799210060789</v>
      </c>
      <c r="AB7">
        <v>130.61094042415019</v>
      </c>
      <c r="AC7">
        <v>118.1456155837102</v>
      </c>
      <c r="AD7">
        <v>95458.799210060795</v>
      </c>
      <c r="AE7">
        <v>130610.94042415021</v>
      </c>
      <c r="AF7">
        <v>6.1744959713034909E-6</v>
      </c>
      <c r="AG7">
        <v>6</v>
      </c>
      <c r="AH7">
        <v>118145.6155837102</v>
      </c>
    </row>
    <row r="8" spans="1:34" x14ac:dyDescent="0.25">
      <c r="A8">
        <v>6</v>
      </c>
      <c r="B8">
        <v>85</v>
      </c>
      <c r="C8" t="s">
        <v>34</v>
      </c>
      <c r="D8">
        <v>6.5407999999999999</v>
      </c>
      <c r="E8">
        <v>15.29</v>
      </c>
      <c r="F8">
        <v>12.41</v>
      </c>
      <c r="G8">
        <v>49.63</v>
      </c>
      <c r="H8">
        <v>0.7</v>
      </c>
      <c r="I8">
        <v>15</v>
      </c>
      <c r="J8">
        <v>176.66</v>
      </c>
      <c r="K8">
        <v>51.39</v>
      </c>
      <c r="L8">
        <v>7</v>
      </c>
      <c r="M8">
        <v>13</v>
      </c>
      <c r="N8">
        <v>33.270000000000003</v>
      </c>
      <c r="O8">
        <v>22022.17</v>
      </c>
      <c r="P8">
        <v>130.97</v>
      </c>
      <c r="Q8">
        <v>849.26</v>
      </c>
      <c r="R8">
        <v>86.29</v>
      </c>
      <c r="S8">
        <v>55.19</v>
      </c>
      <c r="T8">
        <v>8854.9500000000007</v>
      </c>
      <c r="U8">
        <v>0.64</v>
      </c>
      <c r="V8">
        <v>0.73</v>
      </c>
      <c r="W8">
        <v>2.6</v>
      </c>
      <c r="X8">
        <v>0.52</v>
      </c>
      <c r="Y8">
        <v>2</v>
      </c>
      <c r="Z8">
        <v>10</v>
      </c>
      <c r="AA8">
        <v>84.775847216854402</v>
      </c>
      <c r="AB8">
        <v>115.9940542084732</v>
      </c>
      <c r="AC8">
        <v>104.9237444735241</v>
      </c>
      <c r="AD8">
        <v>84775.847216854396</v>
      </c>
      <c r="AE8">
        <v>115994.0542084732</v>
      </c>
      <c r="AF8">
        <v>6.260738098051663E-6</v>
      </c>
      <c r="AG8">
        <v>5</v>
      </c>
      <c r="AH8">
        <v>104923.7444735241</v>
      </c>
    </row>
    <row r="9" spans="1:34" x14ac:dyDescent="0.25">
      <c r="A9">
        <v>7</v>
      </c>
      <c r="B9">
        <v>85</v>
      </c>
      <c r="C9" t="s">
        <v>34</v>
      </c>
      <c r="D9">
        <v>6.6024000000000003</v>
      </c>
      <c r="E9">
        <v>15.15</v>
      </c>
      <c r="F9">
        <v>12.33</v>
      </c>
      <c r="G9">
        <v>56.92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124.34</v>
      </c>
      <c r="Q9">
        <v>849.25</v>
      </c>
      <c r="R9">
        <v>84.01</v>
      </c>
      <c r="S9">
        <v>55.19</v>
      </c>
      <c r="T9">
        <v>7725.22</v>
      </c>
      <c r="U9">
        <v>0.66</v>
      </c>
      <c r="V9">
        <v>0.73</v>
      </c>
      <c r="W9">
        <v>2.59</v>
      </c>
      <c r="X9">
        <v>0.44</v>
      </c>
      <c r="Y9">
        <v>2</v>
      </c>
      <c r="Z9">
        <v>10</v>
      </c>
      <c r="AA9">
        <v>82.946871751241559</v>
      </c>
      <c r="AB9">
        <v>113.4915692877202</v>
      </c>
      <c r="AC9">
        <v>102.66009320134729</v>
      </c>
      <c r="AD9">
        <v>82946.871751241561</v>
      </c>
      <c r="AE9">
        <v>113491.56928772019</v>
      </c>
      <c r="AF9">
        <v>6.3197005287696159E-6</v>
      </c>
      <c r="AG9">
        <v>5</v>
      </c>
      <c r="AH9">
        <v>102660.09320134731</v>
      </c>
    </row>
    <row r="10" spans="1:34" x14ac:dyDescent="0.25">
      <c r="A10">
        <v>8</v>
      </c>
      <c r="B10">
        <v>85</v>
      </c>
      <c r="C10" t="s">
        <v>34</v>
      </c>
      <c r="D10">
        <v>6.6239999999999997</v>
      </c>
      <c r="E10">
        <v>15.1</v>
      </c>
      <c r="F10">
        <v>12.32</v>
      </c>
      <c r="G10">
        <v>61.59</v>
      </c>
      <c r="H10">
        <v>0.89</v>
      </c>
      <c r="I10">
        <v>12</v>
      </c>
      <c r="J10">
        <v>179.63</v>
      </c>
      <c r="K10">
        <v>51.39</v>
      </c>
      <c r="L10">
        <v>9</v>
      </c>
      <c r="M10">
        <v>2</v>
      </c>
      <c r="N10">
        <v>34.24</v>
      </c>
      <c r="O10">
        <v>22388.15</v>
      </c>
      <c r="P10">
        <v>122.08</v>
      </c>
      <c r="Q10">
        <v>849.22</v>
      </c>
      <c r="R10">
        <v>83.1</v>
      </c>
      <c r="S10">
        <v>55.19</v>
      </c>
      <c r="T10">
        <v>7270.51</v>
      </c>
      <c r="U10">
        <v>0.66</v>
      </c>
      <c r="V10">
        <v>0.74</v>
      </c>
      <c r="W10">
        <v>2.6</v>
      </c>
      <c r="X10">
        <v>0.43</v>
      </c>
      <c r="Y10">
        <v>2</v>
      </c>
      <c r="Z10">
        <v>10</v>
      </c>
      <c r="AA10">
        <v>82.345976012483476</v>
      </c>
      <c r="AB10">
        <v>112.6693972283027</v>
      </c>
      <c r="AC10">
        <v>101.9163880893547</v>
      </c>
      <c r="AD10">
        <v>82345.976012483472</v>
      </c>
      <c r="AE10">
        <v>112669.3972283027</v>
      </c>
      <c r="AF10">
        <v>6.3403756668135734E-6</v>
      </c>
      <c r="AG10">
        <v>5</v>
      </c>
      <c r="AH10">
        <v>101916.3880893547</v>
      </c>
    </row>
    <row r="11" spans="1:34" x14ac:dyDescent="0.25">
      <c r="A11">
        <v>9</v>
      </c>
      <c r="B11">
        <v>85</v>
      </c>
      <c r="C11" t="s">
        <v>34</v>
      </c>
      <c r="D11">
        <v>6.6603000000000003</v>
      </c>
      <c r="E11">
        <v>15.01</v>
      </c>
      <c r="F11">
        <v>12.27</v>
      </c>
      <c r="G11">
        <v>66.92</v>
      </c>
      <c r="H11">
        <v>0.98</v>
      </c>
      <c r="I11">
        <v>11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121.68</v>
      </c>
      <c r="Q11">
        <v>849.2</v>
      </c>
      <c r="R11">
        <v>81.45</v>
      </c>
      <c r="S11">
        <v>55.19</v>
      </c>
      <c r="T11">
        <v>6452.02</v>
      </c>
      <c r="U11">
        <v>0.68</v>
      </c>
      <c r="V11">
        <v>0.74</v>
      </c>
      <c r="W11">
        <v>2.6</v>
      </c>
      <c r="X11">
        <v>0.38</v>
      </c>
      <c r="Y11">
        <v>2</v>
      </c>
      <c r="Z11">
        <v>10</v>
      </c>
      <c r="AA11">
        <v>82.004160682111163</v>
      </c>
      <c r="AB11">
        <v>112.20171041345939</v>
      </c>
      <c r="AC11">
        <v>101.4933366477173</v>
      </c>
      <c r="AD11">
        <v>82004.160682111164</v>
      </c>
      <c r="AE11">
        <v>112201.7104134594</v>
      </c>
      <c r="AF11">
        <v>6.3751213849152248E-6</v>
      </c>
      <c r="AG11">
        <v>5</v>
      </c>
      <c r="AH11">
        <v>101493.3366477173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6.2047999999999996</v>
      </c>
      <c r="E2">
        <v>16.12</v>
      </c>
      <c r="F2">
        <v>13.76</v>
      </c>
      <c r="G2">
        <v>16.510000000000002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65.989999999999995</v>
      </c>
      <c r="Q2">
        <v>849.48</v>
      </c>
      <c r="R2">
        <v>130.61000000000001</v>
      </c>
      <c r="S2">
        <v>55.19</v>
      </c>
      <c r="T2">
        <v>30840.46</v>
      </c>
      <c r="U2">
        <v>0.42</v>
      </c>
      <c r="V2">
        <v>0.66</v>
      </c>
      <c r="W2">
        <v>2.68</v>
      </c>
      <c r="X2">
        <v>1.86</v>
      </c>
      <c r="Y2">
        <v>2</v>
      </c>
      <c r="Z2">
        <v>10</v>
      </c>
      <c r="AA2">
        <v>69.71055075621814</v>
      </c>
      <c r="AB2">
        <v>95.38105095706868</v>
      </c>
      <c r="AC2">
        <v>86.278017321895319</v>
      </c>
      <c r="AD2">
        <v>69710.550756218145</v>
      </c>
      <c r="AE2">
        <v>95381.050957068685</v>
      </c>
      <c r="AF2">
        <v>7.1076854171684406E-6</v>
      </c>
      <c r="AG2">
        <v>6</v>
      </c>
      <c r="AH2">
        <v>86278.017321895313</v>
      </c>
    </row>
    <row r="3" spans="1:34" x14ac:dyDescent="0.25">
      <c r="A3">
        <v>1</v>
      </c>
      <c r="B3">
        <v>20</v>
      </c>
      <c r="C3" t="s">
        <v>34</v>
      </c>
      <c r="D3">
        <v>6.3197999999999999</v>
      </c>
      <c r="E3">
        <v>15.82</v>
      </c>
      <c r="F3">
        <v>13.54</v>
      </c>
      <c r="G3">
        <v>18.46</v>
      </c>
      <c r="H3">
        <v>0.66</v>
      </c>
      <c r="I3">
        <v>44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64.37</v>
      </c>
      <c r="Q3">
        <v>849.73</v>
      </c>
      <c r="R3">
        <v>122.09</v>
      </c>
      <c r="S3">
        <v>55.19</v>
      </c>
      <c r="T3">
        <v>26606.2</v>
      </c>
      <c r="U3">
        <v>0.45</v>
      </c>
      <c r="V3">
        <v>0.67</v>
      </c>
      <c r="W3">
        <v>2.7</v>
      </c>
      <c r="X3">
        <v>1.64</v>
      </c>
      <c r="Y3">
        <v>2</v>
      </c>
      <c r="Z3">
        <v>10</v>
      </c>
      <c r="AA3">
        <v>68.805126405139134</v>
      </c>
      <c r="AB3">
        <v>94.142209415419785</v>
      </c>
      <c r="AC3">
        <v>85.157409078255967</v>
      </c>
      <c r="AD3">
        <v>68805.126405139134</v>
      </c>
      <c r="AE3">
        <v>94142.209415419784</v>
      </c>
      <c r="AF3">
        <v>7.2394195299479634E-6</v>
      </c>
      <c r="AG3">
        <v>6</v>
      </c>
      <c r="AH3">
        <v>85157.409078255965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4.3505000000000003</v>
      </c>
      <c r="E2">
        <v>22.99</v>
      </c>
      <c r="F2">
        <v>17.13</v>
      </c>
      <c r="G2">
        <v>7.61</v>
      </c>
      <c r="H2">
        <v>0.13</v>
      </c>
      <c r="I2">
        <v>135</v>
      </c>
      <c r="J2">
        <v>133.21</v>
      </c>
      <c r="K2">
        <v>46.47</v>
      </c>
      <c r="L2">
        <v>1</v>
      </c>
      <c r="M2">
        <v>133</v>
      </c>
      <c r="N2">
        <v>20.75</v>
      </c>
      <c r="O2">
        <v>16663.419999999998</v>
      </c>
      <c r="P2">
        <v>184.61</v>
      </c>
      <c r="Q2">
        <v>849.73</v>
      </c>
      <c r="R2">
        <v>243.72</v>
      </c>
      <c r="S2">
        <v>55.19</v>
      </c>
      <c r="T2">
        <v>86968.51</v>
      </c>
      <c r="U2">
        <v>0.23</v>
      </c>
      <c r="V2">
        <v>0.53</v>
      </c>
      <c r="W2">
        <v>2.81</v>
      </c>
      <c r="X2">
        <v>5.23</v>
      </c>
      <c r="Y2">
        <v>2</v>
      </c>
      <c r="Z2">
        <v>10</v>
      </c>
      <c r="AA2">
        <v>150.46457253218639</v>
      </c>
      <c r="AB2">
        <v>205.87226616689691</v>
      </c>
      <c r="AC2">
        <v>186.22410602752731</v>
      </c>
      <c r="AD2">
        <v>150464.5725321864</v>
      </c>
      <c r="AE2">
        <v>205872.26616689691</v>
      </c>
      <c r="AF2">
        <v>4.3293287458016351E-6</v>
      </c>
      <c r="AG2">
        <v>8</v>
      </c>
      <c r="AH2">
        <v>186224.10602752719</v>
      </c>
    </row>
    <row r="3" spans="1:34" x14ac:dyDescent="0.25">
      <c r="A3">
        <v>1</v>
      </c>
      <c r="B3">
        <v>65</v>
      </c>
      <c r="C3" t="s">
        <v>34</v>
      </c>
      <c r="D3">
        <v>5.7276999999999996</v>
      </c>
      <c r="E3">
        <v>17.46</v>
      </c>
      <c r="F3">
        <v>13.84</v>
      </c>
      <c r="G3">
        <v>15.66</v>
      </c>
      <c r="H3">
        <v>0.26</v>
      </c>
      <c r="I3">
        <v>53</v>
      </c>
      <c r="J3">
        <v>134.55000000000001</v>
      </c>
      <c r="K3">
        <v>46.47</v>
      </c>
      <c r="L3">
        <v>2</v>
      </c>
      <c r="M3">
        <v>51</v>
      </c>
      <c r="N3">
        <v>21.09</v>
      </c>
      <c r="O3">
        <v>16828.84</v>
      </c>
      <c r="P3">
        <v>143.69999999999999</v>
      </c>
      <c r="Q3">
        <v>849.38</v>
      </c>
      <c r="R3">
        <v>134.05000000000001</v>
      </c>
      <c r="S3">
        <v>55.19</v>
      </c>
      <c r="T3">
        <v>32544.18</v>
      </c>
      <c r="U3">
        <v>0.41</v>
      </c>
      <c r="V3">
        <v>0.66</v>
      </c>
      <c r="W3">
        <v>2.66</v>
      </c>
      <c r="X3">
        <v>1.94</v>
      </c>
      <c r="Y3">
        <v>2</v>
      </c>
      <c r="Z3">
        <v>10</v>
      </c>
      <c r="AA3">
        <v>100.6777648718241</v>
      </c>
      <c r="AB3">
        <v>137.75175948708639</v>
      </c>
      <c r="AC3">
        <v>124.60492489748449</v>
      </c>
      <c r="AD3">
        <v>100677.7648718241</v>
      </c>
      <c r="AE3">
        <v>137751.75948708641</v>
      </c>
      <c r="AF3">
        <v>5.699826745736817E-6</v>
      </c>
      <c r="AG3">
        <v>6</v>
      </c>
      <c r="AH3">
        <v>124604.9248974845</v>
      </c>
    </row>
    <row r="4" spans="1:34" x14ac:dyDescent="0.25">
      <c r="A4">
        <v>2</v>
      </c>
      <c r="B4">
        <v>65</v>
      </c>
      <c r="C4" t="s">
        <v>34</v>
      </c>
      <c r="D4">
        <v>6.2126000000000001</v>
      </c>
      <c r="E4">
        <v>16.100000000000001</v>
      </c>
      <c r="F4">
        <v>13.04</v>
      </c>
      <c r="G4">
        <v>24.46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30</v>
      </c>
      <c r="N4">
        <v>21.43</v>
      </c>
      <c r="O4">
        <v>16994.64</v>
      </c>
      <c r="P4">
        <v>129.41</v>
      </c>
      <c r="Q4">
        <v>849.33</v>
      </c>
      <c r="R4">
        <v>107.66</v>
      </c>
      <c r="S4">
        <v>55.19</v>
      </c>
      <c r="T4">
        <v>19452.349999999999</v>
      </c>
      <c r="U4">
        <v>0.51</v>
      </c>
      <c r="V4">
        <v>0.69</v>
      </c>
      <c r="W4">
        <v>2.62</v>
      </c>
      <c r="X4">
        <v>1.1499999999999999</v>
      </c>
      <c r="Y4">
        <v>2</v>
      </c>
      <c r="Z4">
        <v>10</v>
      </c>
      <c r="AA4">
        <v>92.89151352015655</v>
      </c>
      <c r="AB4">
        <v>127.0982668825739</v>
      </c>
      <c r="AC4">
        <v>114.9681866748725</v>
      </c>
      <c r="AD4">
        <v>92891.513520156557</v>
      </c>
      <c r="AE4">
        <v>127098.26688257389</v>
      </c>
      <c r="AF4">
        <v>6.1823670304947108E-6</v>
      </c>
      <c r="AG4">
        <v>6</v>
      </c>
      <c r="AH4">
        <v>114968.1866748725</v>
      </c>
    </row>
    <row r="5" spans="1:34" x14ac:dyDescent="0.25">
      <c r="A5">
        <v>3</v>
      </c>
      <c r="B5">
        <v>65</v>
      </c>
      <c r="C5" t="s">
        <v>34</v>
      </c>
      <c r="D5">
        <v>6.4439000000000002</v>
      </c>
      <c r="E5">
        <v>15.52</v>
      </c>
      <c r="F5">
        <v>12.71</v>
      </c>
      <c r="G5">
        <v>33.159999999999997</v>
      </c>
      <c r="H5">
        <v>0.52</v>
      </c>
      <c r="I5">
        <v>23</v>
      </c>
      <c r="J5">
        <v>137.25</v>
      </c>
      <c r="K5">
        <v>46.47</v>
      </c>
      <c r="L5">
        <v>4</v>
      </c>
      <c r="M5">
        <v>21</v>
      </c>
      <c r="N5">
        <v>21.78</v>
      </c>
      <c r="O5">
        <v>17160.919999999998</v>
      </c>
      <c r="P5">
        <v>120.97</v>
      </c>
      <c r="Q5">
        <v>849.21</v>
      </c>
      <c r="R5">
        <v>96.63</v>
      </c>
      <c r="S5">
        <v>55.19</v>
      </c>
      <c r="T5">
        <v>13984.93</v>
      </c>
      <c r="U5">
        <v>0.56999999999999995</v>
      </c>
      <c r="V5">
        <v>0.71</v>
      </c>
      <c r="W5">
        <v>2.61</v>
      </c>
      <c r="X5">
        <v>0.82</v>
      </c>
      <c r="Y5">
        <v>2</v>
      </c>
      <c r="Z5">
        <v>10</v>
      </c>
      <c r="AA5">
        <v>89.297725387354035</v>
      </c>
      <c r="AB5">
        <v>122.1810874125332</v>
      </c>
      <c r="AC5">
        <v>110.5202959121462</v>
      </c>
      <c r="AD5">
        <v>89297.725387354032</v>
      </c>
      <c r="AE5">
        <v>122181.0874125332</v>
      </c>
      <c r="AF5">
        <v>6.4125414331849571E-6</v>
      </c>
      <c r="AG5">
        <v>6</v>
      </c>
      <c r="AH5">
        <v>110520.2959121462</v>
      </c>
    </row>
    <row r="6" spans="1:34" x14ac:dyDescent="0.25">
      <c r="A6">
        <v>4</v>
      </c>
      <c r="B6">
        <v>65</v>
      </c>
      <c r="C6" t="s">
        <v>34</v>
      </c>
      <c r="D6">
        <v>6.5726000000000004</v>
      </c>
      <c r="E6">
        <v>15.21</v>
      </c>
      <c r="F6">
        <v>12.54</v>
      </c>
      <c r="G6">
        <v>41.81</v>
      </c>
      <c r="H6">
        <v>0.64</v>
      </c>
      <c r="I6">
        <v>18</v>
      </c>
      <c r="J6">
        <v>138.6</v>
      </c>
      <c r="K6">
        <v>46.47</v>
      </c>
      <c r="L6">
        <v>5</v>
      </c>
      <c r="M6">
        <v>16</v>
      </c>
      <c r="N6">
        <v>22.13</v>
      </c>
      <c r="O6">
        <v>17327.689999999999</v>
      </c>
      <c r="P6">
        <v>112.49</v>
      </c>
      <c r="Q6">
        <v>849.17</v>
      </c>
      <c r="R6">
        <v>90.91</v>
      </c>
      <c r="S6">
        <v>55.19</v>
      </c>
      <c r="T6">
        <v>11145.48</v>
      </c>
      <c r="U6">
        <v>0.61</v>
      </c>
      <c r="V6">
        <v>0.72</v>
      </c>
      <c r="W6">
        <v>2.61</v>
      </c>
      <c r="X6">
        <v>0.65</v>
      </c>
      <c r="Y6">
        <v>2</v>
      </c>
      <c r="Z6">
        <v>10</v>
      </c>
      <c r="AA6">
        <v>78.319004687960174</v>
      </c>
      <c r="AB6">
        <v>107.1595174046563</v>
      </c>
      <c r="AC6">
        <v>96.932363462910388</v>
      </c>
      <c r="AD6">
        <v>78319.004687960172</v>
      </c>
      <c r="AE6">
        <v>107159.5174046563</v>
      </c>
      <c r="AF6">
        <v>6.5406151280670786E-6</v>
      </c>
      <c r="AG6">
        <v>5</v>
      </c>
      <c r="AH6">
        <v>96932.363462910391</v>
      </c>
    </row>
    <row r="7" spans="1:34" x14ac:dyDescent="0.25">
      <c r="A7">
        <v>5</v>
      </c>
      <c r="B7">
        <v>65</v>
      </c>
      <c r="C7" t="s">
        <v>34</v>
      </c>
      <c r="D7">
        <v>6.6658999999999997</v>
      </c>
      <c r="E7">
        <v>15</v>
      </c>
      <c r="F7">
        <v>12.41</v>
      </c>
      <c r="G7">
        <v>49.65</v>
      </c>
      <c r="H7">
        <v>0.76</v>
      </c>
      <c r="I7">
        <v>15</v>
      </c>
      <c r="J7">
        <v>139.94999999999999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106.6</v>
      </c>
      <c r="Q7">
        <v>849.26</v>
      </c>
      <c r="R7">
        <v>86.28</v>
      </c>
      <c r="S7">
        <v>55.19</v>
      </c>
      <c r="T7">
        <v>8847.6200000000008</v>
      </c>
      <c r="U7">
        <v>0.64</v>
      </c>
      <c r="V7">
        <v>0.73</v>
      </c>
      <c r="W7">
        <v>2.61</v>
      </c>
      <c r="X7">
        <v>0.52</v>
      </c>
      <c r="Y7">
        <v>2</v>
      </c>
      <c r="Z7">
        <v>10</v>
      </c>
      <c r="AA7">
        <v>76.500826900388176</v>
      </c>
      <c r="AB7">
        <v>104.6718063433586</v>
      </c>
      <c r="AC7">
        <v>94.682076053777763</v>
      </c>
      <c r="AD7">
        <v>76500.826900388172</v>
      </c>
      <c r="AE7">
        <v>104671.80634335861</v>
      </c>
      <c r="AF7">
        <v>6.6334610933545844E-6</v>
      </c>
      <c r="AG7">
        <v>5</v>
      </c>
      <c r="AH7">
        <v>94682.076053777768</v>
      </c>
    </row>
    <row r="8" spans="1:34" x14ac:dyDescent="0.25">
      <c r="A8">
        <v>6</v>
      </c>
      <c r="B8">
        <v>65</v>
      </c>
      <c r="C8" t="s">
        <v>34</v>
      </c>
      <c r="D8">
        <v>6.6551</v>
      </c>
      <c r="E8">
        <v>15.03</v>
      </c>
      <c r="F8">
        <v>12.44</v>
      </c>
      <c r="G8">
        <v>49.75</v>
      </c>
      <c r="H8">
        <v>0.88</v>
      </c>
      <c r="I8">
        <v>15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107.03</v>
      </c>
      <c r="Q8">
        <v>849.29</v>
      </c>
      <c r="R8">
        <v>86.72</v>
      </c>
      <c r="S8">
        <v>55.19</v>
      </c>
      <c r="T8">
        <v>9066.51</v>
      </c>
      <c r="U8">
        <v>0.64</v>
      </c>
      <c r="V8">
        <v>0.73</v>
      </c>
      <c r="W8">
        <v>2.62</v>
      </c>
      <c r="X8">
        <v>0.55000000000000004</v>
      </c>
      <c r="Y8">
        <v>2</v>
      </c>
      <c r="Z8">
        <v>10</v>
      </c>
      <c r="AA8">
        <v>76.671314214468978</v>
      </c>
      <c r="AB8">
        <v>104.90507460785329</v>
      </c>
      <c r="AC8">
        <v>94.893081522503252</v>
      </c>
      <c r="AD8">
        <v>76671.314214468977</v>
      </c>
      <c r="AE8">
        <v>104905.0746078533</v>
      </c>
      <c r="AF8">
        <v>6.6227136504274131E-6</v>
      </c>
      <c r="AG8">
        <v>5</v>
      </c>
      <c r="AH8">
        <v>94893.081522503257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4.0185000000000004</v>
      </c>
      <c r="E2">
        <v>24.88</v>
      </c>
      <c r="F2">
        <v>17.899999999999999</v>
      </c>
      <c r="G2">
        <v>6.98</v>
      </c>
      <c r="H2">
        <v>0.12</v>
      </c>
      <c r="I2">
        <v>154</v>
      </c>
      <c r="J2">
        <v>150.44</v>
      </c>
      <c r="K2">
        <v>49.1</v>
      </c>
      <c r="L2">
        <v>1</v>
      </c>
      <c r="M2">
        <v>152</v>
      </c>
      <c r="N2">
        <v>25.34</v>
      </c>
      <c r="O2">
        <v>18787.759999999998</v>
      </c>
      <c r="P2">
        <v>209.8</v>
      </c>
      <c r="Q2">
        <v>849.79</v>
      </c>
      <c r="R2">
        <v>269.95999999999998</v>
      </c>
      <c r="S2">
        <v>55.19</v>
      </c>
      <c r="T2">
        <v>99992.19</v>
      </c>
      <c r="U2">
        <v>0.2</v>
      </c>
      <c r="V2">
        <v>0.51</v>
      </c>
      <c r="W2">
        <v>2.83</v>
      </c>
      <c r="X2">
        <v>6.01</v>
      </c>
      <c r="Y2">
        <v>2</v>
      </c>
      <c r="Z2">
        <v>10</v>
      </c>
      <c r="AA2">
        <v>178.11628076433419</v>
      </c>
      <c r="AB2">
        <v>243.70655327737299</v>
      </c>
      <c r="AC2">
        <v>220.44754187694701</v>
      </c>
      <c r="AD2">
        <v>178116.28076433419</v>
      </c>
      <c r="AE2">
        <v>243706.55327737311</v>
      </c>
      <c r="AF2">
        <v>3.9181687945698221E-6</v>
      </c>
      <c r="AG2">
        <v>9</v>
      </c>
      <c r="AH2">
        <v>220447.54187694701</v>
      </c>
    </row>
    <row r="3" spans="1:34" x14ac:dyDescent="0.25">
      <c r="A3">
        <v>1</v>
      </c>
      <c r="B3">
        <v>75</v>
      </c>
      <c r="C3" t="s">
        <v>34</v>
      </c>
      <c r="D3">
        <v>5.5050999999999997</v>
      </c>
      <c r="E3">
        <v>18.16</v>
      </c>
      <c r="F3">
        <v>14.09</v>
      </c>
      <c r="G3">
        <v>14.32</v>
      </c>
      <c r="H3">
        <v>0.23</v>
      </c>
      <c r="I3">
        <v>59</v>
      </c>
      <c r="J3">
        <v>151.83000000000001</v>
      </c>
      <c r="K3">
        <v>49.1</v>
      </c>
      <c r="L3">
        <v>2</v>
      </c>
      <c r="M3">
        <v>57</v>
      </c>
      <c r="N3">
        <v>25.73</v>
      </c>
      <c r="O3">
        <v>18959.54</v>
      </c>
      <c r="P3">
        <v>160.25</v>
      </c>
      <c r="Q3">
        <v>849.38</v>
      </c>
      <c r="R3">
        <v>142.44</v>
      </c>
      <c r="S3">
        <v>55.19</v>
      </c>
      <c r="T3">
        <v>36706.04</v>
      </c>
      <c r="U3">
        <v>0.39</v>
      </c>
      <c r="V3">
        <v>0.64</v>
      </c>
      <c r="W3">
        <v>2.66</v>
      </c>
      <c r="X3">
        <v>2.19</v>
      </c>
      <c r="Y3">
        <v>2</v>
      </c>
      <c r="Z3">
        <v>10</v>
      </c>
      <c r="AA3">
        <v>108.75335324846201</v>
      </c>
      <c r="AB3">
        <v>148.80113577381169</v>
      </c>
      <c r="AC3">
        <v>134.59976421930531</v>
      </c>
      <c r="AD3">
        <v>108753.35324846199</v>
      </c>
      <c r="AE3">
        <v>148801.13577381169</v>
      </c>
      <c r="AF3">
        <v>5.367652365555885E-6</v>
      </c>
      <c r="AG3">
        <v>6</v>
      </c>
      <c r="AH3">
        <v>134599.7642193053</v>
      </c>
    </row>
    <row r="4" spans="1:34" x14ac:dyDescent="0.25">
      <c r="A4">
        <v>2</v>
      </c>
      <c r="B4">
        <v>75</v>
      </c>
      <c r="C4" t="s">
        <v>34</v>
      </c>
      <c r="D4">
        <v>6.0327999999999999</v>
      </c>
      <c r="E4">
        <v>16.579999999999998</v>
      </c>
      <c r="F4">
        <v>13.2</v>
      </c>
      <c r="G4">
        <v>22</v>
      </c>
      <c r="H4">
        <v>0.35</v>
      </c>
      <c r="I4">
        <v>36</v>
      </c>
      <c r="J4">
        <v>153.22999999999999</v>
      </c>
      <c r="K4">
        <v>49.1</v>
      </c>
      <c r="L4">
        <v>3</v>
      </c>
      <c r="M4">
        <v>34</v>
      </c>
      <c r="N4">
        <v>26.13</v>
      </c>
      <c r="O4">
        <v>19131.849999999999</v>
      </c>
      <c r="P4">
        <v>145.34</v>
      </c>
      <c r="Q4">
        <v>849.22</v>
      </c>
      <c r="R4">
        <v>113.2</v>
      </c>
      <c r="S4">
        <v>55.19</v>
      </c>
      <c r="T4">
        <v>22205.24</v>
      </c>
      <c r="U4">
        <v>0.49</v>
      </c>
      <c r="V4">
        <v>0.69</v>
      </c>
      <c r="W4">
        <v>2.62</v>
      </c>
      <c r="X4">
        <v>1.31</v>
      </c>
      <c r="Y4">
        <v>2</v>
      </c>
      <c r="Z4">
        <v>10</v>
      </c>
      <c r="AA4">
        <v>99.45607594841411</v>
      </c>
      <c r="AB4">
        <v>136.08019080496621</v>
      </c>
      <c r="AC4">
        <v>123.092888384324</v>
      </c>
      <c r="AD4">
        <v>99456.075948414116</v>
      </c>
      <c r="AE4">
        <v>136080.1908049662</v>
      </c>
      <c r="AF4">
        <v>5.882177106851019E-6</v>
      </c>
      <c r="AG4">
        <v>6</v>
      </c>
      <c r="AH4">
        <v>123092.888384324</v>
      </c>
    </row>
    <row r="5" spans="1:34" x14ac:dyDescent="0.25">
      <c r="A5">
        <v>3</v>
      </c>
      <c r="B5">
        <v>75</v>
      </c>
      <c r="C5" t="s">
        <v>34</v>
      </c>
      <c r="D5">
        <v>6.2888999999999999</v>
      </c>
      <c r="E5">
        <v>15.9</v>
      </c>
      <c r="F5">
        <v>12.83</v>
      </c>
      <c r="G5">
        <v>29.61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24</v>
      </c>
      <c r="N5">
        <v>26.53</v>
      </c>
      <c r="O5">
        <v>19304.72</v>
      </c>
      <c r="P5">
        <v>136.43</v>
      </c>
      <c r="Q5">
        <v>849.29</v>
      </c>
      <c r="R5">
        <v>100.43</v>
      </c>
      <c r="S5">
        <v>55.19</v>
      </c>
      <c r="T5">
        <v>15870.14</v>
      </c>
      <c r="U5">
        <v>0.55000000000000004</v>
      </c>
      <c r="V5">
        <v>0.71</v>
      </c>
      <c r="W5">
        <v>2.62</v>
      </c>
      <c r="X5">
        <v>0.94</v>
      </c>
      <c r="Y5">
        <v>2</v>
      </c>
      <c r="Z5">
        <v>10</v>
      </c>
      <c r="AA5">
        <v>95.209706840534892</v>
      </c>
      <c r="AB5">
        <v>130.2701212549853</v>
      </c>
      <c r="AC5">
        <v>117.8373237177076</v>
      </c>
      <c r="AD5">
        <v>95209.706840534898</v>
      </c>
      <c r="AE5">
        <v>130270.12125498529</v>
      </c>
      <c r="AF5">
        <v>6.1318829742864631E-6</v>
      </c>
      <c r="AG5">
        <v>6</v>
      </c>
      <c r="AH5">
        <v>117837.32371770759</v>
      </c>
    </row>
    <row r="6" spans="1:34" x14ac:dyDescent="0.25">
      <c r="A6">
        <v>4</v>
      </c>
      <c r="B6">
        <v>75</v>
      </c>
      <c r="C6" t="s">
        <v>34</v>
      </c>
      <c r="D6">
        <v>6.4603000000000002</v>
      </c>
      <c r="E6">
        <v>15.48</v>
      </c>
      <c r="F6">
        <v>12.59</v>
      </c>
      <c r="G6">
        <v>37.770000000000003</v>
      </c>
      <c r="H6">
        <v>0.56999999999999995</v>
      </c>
      <c r="I6">
        <v>20</v>
      </c>
      <c r="J6">
        <v>156.03</v>
      </c>
      <c r="K6">
        <v>49.1</v>
      </c>
      <c r="L6">
        <v>5</v>
      </c>
      <c r="M6">
        <v>18</v>
      </c>
      <c r="N6">
        <v>26.94</v>
      </c>
      <c r="O6">
        <v>19478.150000000001</v>
      </c>
      <c r="P6">
        <v>128.76</v>
      </c>
      <c r="Q6">
        <v>849.28</v>
      </c>
      <c r="R6">
        <v>92.57</v>
      </c>
      <c r="S6">
        <v>55.19</v>
      </c>
      <c r="T6">
        <v>11967.61</v>
      </c>
      <c r="U6">
        <v>0.6</v>
      </c>
      <c r="V6">
        <v>0.72</v>
      </c>
      <c r="W6">
        <v>2.6</v>
      </c>
      <c r="X6">
        <v>0.7</v>
      </c>
      <c r="Y6">
        <v>2</v>
      </c>
      <c r="Z6">
        <v>10</v>
      </c>
      <c r="AA6">
        <v>92.204219075253704</v>
      </c>
      <c r="AB6">
        <v>126.15788030176731</v>
      </c>
      <c r="AC6">
        <v>114.117549269497</v>
      </c>
      <c r="AD6">
        <v>92204.219075253699</v>
      </c>
      <c r="AE6">
        <v>126157.88030176731</v>
      </c>
      <c r="AF6">
        <v>6.299003574358448E-6</v>
      </c>
      <c r="AG6">
        <v>6</v>
      </c>
      <c r="AH6">
        <v>114117.549269497</v>
      </c>
    </row>
    <row r="7" spans="1:34" x14ac:dyDescent="0.25">
      <c r="A7">
        <v>5</v>
      </c>
      <c r="B7">
        <v>75</v>
      </c>
      <c r="C7" t="s">
        <v>34</v>
      </c>
      <c r="D7">
        <v>6.5705</v>
      </c>
      <c r="E7">
        <v>15.22</v>
      </c>
      <c r="F7">
        <v>12.45</v>
      </c>
      <c r="G7">
        <v>46.7</v>
      </c>
      <c r="H7">
        <v>0.67</v>
      </c>
      <c r="I7">
        <v>16</v>
      </c>
      <c r="J7">
        <v>157.44</v>
      </c>
      <c r="K7">
        <v>49.1</v>
      </c>
      <c r="L7">
        <v>6</v>
      </c>
      <c r="M7">
        <v>14</v>
      </c>
      <c r="N7">
        <v>27.35</v>
      </c>
      <c r="O7">
        <v>19652.13</v>
      </c>
      <c r="P7">
        <v>121.19</v>
      </c>
      <c r="Q7">
        <v>849.24</v>
      </c>
      <c r="R7">
        <v>87.94</v>
      </c>
      <c r="S7">
        <v>55.19</v>
      </c>
      <c r="T7">
        <v>9672.0300000000007</v>
      </c>
      <c r="U7">
        <v>0.63</v>
      </c>
      <c r="V7">
        <v>0.73</v>
      </c>
      <c r="W7">
        <v>2.6</v>
      </c>
      <c r="X7">
        <v>0.56000000000000005</v>
      </c>
      <c r="Y7">
        <v>2</v>
      </c>
      <c r="Z7">
        <v>10</v>
      </c>
      <c r="AA7">
        <v>81.379143291827432</v>
      </c>
      <c r="AB7">
        <v>111.3465340462525</v>
      </c>
      <c r="AC7">
        <v>100.7197771127487</v>
      </c>
      <c r="AD7">
        <v>81379.143291827437</v>
      </c>
      <c r="AE7">
        <v>111346.53404625251</v>
      </c>
      <c r="AF7">
        <v>6.4064521748714732E-6</v>
      </c>
      <c r="AG7">
        <v>5</v>
      </c>
      <c r="AH7">
        <v>100719.77711274871</v>
      </c>
    </row>
    <row r="8" spans="1:34" x14ac:dyDescent="0.25">
      <c r="A8">
        <v>6</v>
      </c>
      <c r="B8">
        <v>75</v>
      </c>
      <c r="C8" t="s">
        <v>34</v>
      </c>
      <c r="D8">
        <v>6.6646000000000001</v>
      </c>
      <c r="E8">
        <v>15</v>
      </c>
      <c r="F8">
        <v>12.33</v>
      </c>
      <c r="G8">
        <v>56.91</v>
      </c>
      <c r="H8">
        <v>0.78</v>
      </c>
      <c r="I8">
        <v>13</v>
      </c>
      <c r="J8">
        <v>158.86000000000001</v>
      </c>
      <c r="K8">
        <v>49.1</v>
      </c>
      <c r="L8">
        <v>7</v>
      </c>
      <c r="M8">
        <v>5</v>
      </c>
      <c r="N8">
        <v>27.77</v>
      </c>
      <c r="O8">
        <v>19826.68</v>
      </c>
      <c r="P8">
        <v>113.95</v>
      </c>
      <c r="Q8">
        <v>849.18</v>
      </c>
      <c r="R8">
        <v>83.71</v>
      </c>
      <c r="S8">
        <v>55.19</v>
      </c>
      <c r="T8">
        <v>7570.84</v>
      </c>
      <c r="U8">
        <v>0.66</v>
      </c>
      <c r="V8">
        <v>0.74</v>
      </c>
      <c r="W8">
        <v>2.6</v>
      </c>
      <c r="X8">
        <v>0.44</v>
      </c>
      <c r="Y8">
        <v>2</v>
      </c>
      <c r="Z8">
        <v>10</v>
      </c>
      <c r="AA8">
        <v>79.249134785083669</v>
      </c>
      <c r="AB8">
        <v>108.43216243798381</v>
      </c>
      <c r="AC8">
        <v>98.083549040426107</v>
      </c>
      <c r="AD8">
        <v>79249.134785083676</v>
      </c>
      <c r="AE8">
        <v>108432.1624379838</v>
      </c>
      <c r="AF8">
        <v>6.4982027493567326E-6</v>
      </c>
      <c r="AG8">
        <v>5</v>
      </c>
      <c r="AH8">
        <v>98083.549040426107</v>
      </c>
    </row>
    <row r="9" spans="1:34" x14ac:dyDescent="0.25">
      <c r="A9">
        <v>7</v>
      </c>
      <c r="B9">
        <v>75</v>
      </c>
      <c r="C9" t="s">
        <v>34</v>
      </c>
      <c r="D9">
        <v>6.6558000000000002</v>
      </c>
      <c r="E9">
        <v>15.02</v>
      </c>
      <c r="F9">
        <v>12.35</v>
      </c>
      <c r="G9">
        <v>57</v>
      </c>
      <c r="H9">
        <v>0.88</v>
      </c>
      <c r="I9">
        <v>13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114.35</v>
      </c>
      <c r="Q9">
        <v>849.18</v>
      </c>
      <c r="R9">
        <v>83.87</v>
      </c>
      <c r="S9">
        <v>55.19</v>
      </c>
      <c r="T9">
        <v>7655.33</v>
      </c>
      <c r="U9">
        <v>0.66</v>
      </c>
      <c r="V9">
        <v>0.73</v>
      </c>
      <c r="W9">
        <v>2.61</v>
      </c>
      <c r="X9">
        <v>0.46</v>
      </c>
      <c r="Y9">
        <v>2</v>
      </c>
      <c r="Z9">
        <v>10</v>
      </c>
      <c r="AA9">
        <v>79.397914016067247</v>
      </c>
      <c r="AB9">
        <v>108.6357287454919</v>
      </c>
      <c r="AC9">
        <v>98.267687265252746</v>
      </c>
      <c r="AD9">
        <v>79397.914016067254</v>
      </c>
      <c r="AE9">
        <v>108635.7287454919</v>
      </c>
      <c r="AF9">
        <v>6.4896224618384531E-6</v>
      </c>
      <c r="AG9">
        <v>5</v>
      </c>
      <c r="AH9">
        <v>98267.687265252753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3.4257</v>
      </c>
      <c r="E2">
        <v>29.19</v>
      </c>
      <c r="F2">
        <v>19.54</v>
      </c>
      <c r="G2">
        <v>6.07</v>
      </c>
      <c r="H2">
        <v>0.1</v>
      </c>
      <c r="I2">
        <v>193</v>
      </c>
      <c r="J2">
        <v>185.69</v>
      </c>
      <c r="K2">
        <v>53.44</v>
      </c>
      <c r="L2">
        <v>1</v>
      </c>
      <c r="M2">
        <v>191</v>
      </c>
      <c r="N2">
        <v>36.26</v>
      </c>
      <c r="O2">
        <v>23136.14</v>
      </c>
      <c r="P2">
        <v>263.58</v>
      </c>
      <c r="Q2">
        <v>849.92</v>
      </c>
      <c r="R2">
        <v>324.39</v>
      </c>
      <c r="S2">
        <v>55.19</v>
      </c>
      <c r="T2">
        <v>127013.04</v>
      </c>
      <c r="U2">
        <v>0.17</v>
      </c>
      <c r="V2">
        <v>0.46</v>
      </c>
      <c r="W2">
        <v>2.91</v>
      </c>
      <c r="X2">
        <v>7.64</v>
      </c>
      <c r="Y2">
        <v>2</v>
      </c>
      <c r="Z2">
        <v>10</v>
      </c>
      <c r="AA2">
        <v>234.55284782744141</v>
      </c>
      <c r="AB2">
        <v>320.92555413869479</v>
      </c>
      <c r="AC2">
        <v>290.2968696736371</v>
      </c>
      <c r="AD2">
        <v>234552.84782744141</v>
      </c>
      <c r="AE2">
        <v>320925.55413869477</v>
      </c>
      <c r="AF2">
        <v>3.224008658948019E-6</v>
      </c>
      <c r="AG2">
        <v>10</v>
      </c>
      <c r="AH2">
        <v>290296.86967363709</v>
      </c>
    </row>
    <row r="3" spans="1:34" x14ac:dyDescent="0.25">
      <c r="A3">
        <v>1</v>
      </c>
      <c r="B3">
        <v>95</v>
      </c>
      <c r="C3" t="s">
        <v>34</v>
      </c>
      <c r="D3">
        <v>5.0857000000000001</v>
      </c>
      <c r="E3">
        <v>19.66</v>
      </c>
      <c r="F3">
        <v>14.55</v>
      </c>
      <c r="G3">
        <v>12.3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69</v>
      </c>
      <c r="N3">
        <v>36.770000000000003</v>
      </c>
      <c r="O3">
        <v>23322.880000000001</v>
      </c>
      <c r="P3">
        <v>192.43</v>
      </c>
      <c r="Q3">
        <v>849.35</v>
      </c>
      <c r="R3">
        <v>157.99</v>
      </c>
      <c r="S3">
        <v>55.19</v>
      </c>
      <c r="T3">
        <v>44424.95</v>
      </c>
      <c r="U3">
        <v>0.35</v>
      </c>
      <c r="V3">
        <v>0.62</v>
      </c>
      <c r="W3">
        <v>2.69</v>
      </c>
      <c r="X3">
        <v>2.66</v>
      </c>
      <c r="Y3">
        <v>2</v>
      </c>
      <c r="Z3">
        <v>10</v>
      </c>
      <c r="AA3">
        <v>134.54576843701659</v>
      </c>
      <c r="AB3">
        <v>184.091456115825</v>
      </c>
      <c r="AC3">
        <v>166.52202591816379</v>
      </c>
      <c r="AD3">
        <v>134545.76843701661</v>
      </c>
      <c r="AE3">
        <v>184091.45611582501</v>
      </c>
      <c r="AF3">
        <v>4.7862745823662144E-6</v>
      </c>
      <c r="AG3">
        <v>7</v>
      </c>
      <c r="AH3">
        <v>166522.0259181638</v>
      </c>
    </row>
    <row r="4" spans="1:34" x14ac:dyDescent="0.25">
      <c r="A4">
        <v>2</v>
      </c>
      <c r="B4">
        <v>95</v>
      </c>
      <c r="C4" t="s">
        <v>34</v>
      </c>
      <c r="D4">
        <v>5.7000999999999999</v>
      </c>
      <c r="E4">
        <v>17.54</v>
      </c>
      <c r="F4">
        <v>13.47</v>
      </c>
      <c r="G4">
        <v>18.8</v>
      </c>
      <c r="H4">
        <v>0.28000000000000003</v>
      </c>
      <c r="I4">
        <v>43</v>
      </c>
      <c r="J4">
        <v>188.73</v>
      </c>
      <c r="K4">
        <v>53.44</v>
      </c>
      <c r="L4">
        <v>3</v>
      </c>
      <c r="M4">
        <v>41</v>
      </c>
      <c r="N4">
        <v>37.29</v>
      </c>
      <c r="O4">
        <v>23510.33</v>
      </c>
      <c r="P4">
        <v>174.53</v>
      </c>
      <c r="Q4">
        <v>849.26</v>
      </c>
      <c r="R4">
        <v>121.84</v>
      </c>
      <c r="S4">
        <v>55.19</v>
      </c>
      <c r="T4">
        <v>26487.51</v>
      </c>
      <c r="U4">
        <v>0.45</v>
      </c>
      <c r="V4">
        <v>0.67</v>
      </c>
      <c r="W4">
        <v>2.65</v>
      </c>
      <c r="X4">
        <v>1.58</v>
      </c>
      <c r="Y4">
        <v>2</v>
      </c>
      <c r="Z4">
        <v>10</v>
      </c>
      <c r="AA4">
        <v>112.41449360690881</v>
      </c>
      <c r="AB4">
        <v>153.81046953034931</v>
      </c>
      <c r="AC4">
        <v>139.1310141927647</v>
      </c>
      <c r="AD4">
        <v>112414.4936069088</v>
      </c>
      <c r="AE4">
        <v>153810.46953034931</v>
      </c>
      <c r="AF4">
        <v>5.3645011988409974E-6</v>
      </c>
      <c r="AG4">
        <v>6</v>
      </c>
      <c r="AH4">
        <v>139131.01419276471</v>
      </c>
    </row>
    <row r="5" spans="1:34" x14ac:dyDescent="0.25">
      <c r="A5">
        <v>3</v>
      </c>
      <c r="B5">
        <v>95</v>
      </c>
      <c r="C5" t="s">
        <v>34</v>
      </c>
      <c r="D5">
        <v>6.0071000000000003</v>
      </c>
      <c r="E5">
        <v>16.649999999999999</v>
      </c>
      <c r="F5">
        <v>13.02</v>
      </c>
      <c r="G5">
        <v>25.21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165.02</v>
      </c>
      <c r="Q5">
        <v>849.35</v>
      </c>
      <c r="R5">
        <v>106.6</v>
      </c>
      <c r="S5">
        <v>55.19</v>
      </c>
      <c r="T5">
        <v>18925.669999999998</v>
      </c>
      <c r="U5">
        <v>0.52</v>
      </c>
      <c r="V5">
        <v>0.7</v>
      </c>
      <c r="W5">
        <v>2.63</v>
      </c>
      <c r="X5">
        <v>1.1299999999999999</v>
      </c>
      <c r="Y5">
        <v>2</v>
      </c>
      <c r="Z5">
        <v>10</v>
      </c>
      <c r="AA5">
        <v>106.69980369095499</v>
      </c>
      <c r="AB5">
        <v>145.99137867301951</v>
      </c>
      <c r="AC5">
        <v>132.05816639269301</v>
      </c>
      <c r="AD5">
        <v>106699.803690955</v>
      </c>
      <c r="AE5">
        <v>145991.3786730195</v>
      </c>
      <c r="AF5">
        <v>5.6534262822683394E-6</v>
      </c>
      <c r="AG5">
        <v>6</v>
      </c>
      <c r="AH5">
        <v>132058.16639269289</v>
      </c>
    </row>
    <row r="6" spans="1:34" x14ac:dyDescent="0.25">
      <c r="A6">
        <v>4</v>
      </c>
      <c r="B6">
        <v>95</v>
      </c>
      <c r="C6" t="s">
        <v>34</v>
      </c>
      <c r="D6">
        <v>6.2073999999999998</v>
      </c>
      <c r="E6">
        <v>16.11</v>
      </c>
      <c r="F6">
        <v>12.75</v>
      </c>
      <c r="G6">
        <v>31.87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23887.360000000001</v>
      </c>
      <c r="P6">
        <v>157.44999999999999</v>
      </c>
      <c r="Q6">
        <v>849.33</v>
      </c>
      <c r="R6">
        <v>97.75</v>
      </c>
      <c r="S6">
        <v>55.19</v>
      </c>
      <c r="T6">
        <v>14538.43</v>
      </c>
      <c r="U6">
        <v>0.56000000000000005</v>
      </c>
      <c r="V6">
        <v>0.71</v>
      </c>
      <c r="W6">
        <v>2.61</v>
      </c>
      <c r="X6">
        <v>0.86</v>
      </c>
      <c r="Y6">
        <v>2</v>
      </c>
      <c r="Z6">
        <v>10</v>
      </c>
      <c r="AA6">
        <v>103.0045991236195</v>
      </c>
      <c r="AB6">
        <v>140.93543676307351</v>
      </c>
      <c r="AC6">
        <v>127.4847564825716</v>
      </c>
      <c r="AD6">
        <v>103004.5991236195</v>
      </c>
      <c r="AE6">
        <v>140935.43676307361</v>
      </c>
      <c r="AF6">
        <v>5.8419334295337984E-6</v>
      </c>
      <c r="AG6">
        <v>6</v>
      </c>
      <c r="AH6">
        <v>127484.7564825716</v>
      </c>
    </row>
    <row r="7" spans="1:34" x14ac:dyDescent="0.25">
      <c r="A7">
        <v>5</v>
      </c>
      <c r="B7">
        <v>95</v>
      </c>
      <c r="C7" t="s">
        <v>34</v>
      </c>
      <c r="D7">
        <v>6.3151000000000002</v>
      </c>
      <c r="E7">
        <v>15.84</v>
      </c>
      <c r="F7">
        <v>12.62</v>
      </c>
      <c r="G7">
        <v>37.869999999999997</v>
      </c>
      <c r="H7">
        <v>0.55000000000000004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152.71</v>
      </c>
      <c r="Q7">
        <v>849.28</v>
      </c>
      <c r="R7">
        <v>93.52</v>
      </c>
      <c r="S7">
        <v>55.19</v>
      </c>
      <c r="T7">
        <v>12442.14</v>
      </c>
      <c r="U7">
        <v>0.59</v>
      </c>
      <c r="V7">
        <v>0.72</v>
      </c>
      <c r="W7">
        <v>2.61</v>
      </c>
      <c r="X7">
        <v>0.73</v>
      </c>
      <c r="Y7">
        <v>2</v>
      </c>
      <c r="Z7">
        <v>10</v>
      </c>
      <c r="AA7">
        <v>100.98793540996959</v>
      </c>
      <c r="AB7">
        <v>138.1761485011352</v>
      </c>
      <c r="AC7">
        <v>124.9888108196664</v>
      </c>
      <c r="AD7">
        <v>100987.93540996961</v>
      </c>
      <c r="AE7">
        <v>138176.14850113521</v>
      </c>
      <c r="AF7">
        <v>5.9432924897459308E-6</v>
      </c>
      <c r="AG7">
        <v>6</v>
      </c>
      <c r="AH7">
        <v>124988.8108196664</v>
      </c>
    </row>
    <row r="8" spans="1:34" x14ac:dyDescent="0.25">
      <c r="A8">
        <v>6</v>
      </c>
      <c r="B8">
        <v>95</v>
      </c>
      <c r="C8" t="s">
        <v>34</v>
      </c>
      <c r="D8">
        <v>6.4478</v>
      </c>
      <c r="E8">
        <v>15.51</v>
      </c>
      <c r="F8">
        <v>12.45</v>
      </c>
      <c r="G8">
        <v>46.67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24267.279999999999</v>
      </c>
      <c r="P8">
        <v>145.69999999999999</v>
      </c>
      <c r="Q8">
        <v>849.19</v>
      </c>
      <c r="R8">
        <v>87.62</v>
      </c>
      <c r="S8">
        <v>55.19</v>
      </c>
      <c r="T8">
        <v>9510.57</v>
      </c>
      <c r="U8">
        <v>0.63</v>
      </c>
      <c r="V8">
        <v>0.73</v>
      </c>
      <c r="W8">
        <v>2.6</v>
      </c>
      <c r="X8">
        <v>0.55000000000000004</v>
      </c>
      <c r="Y8">
        <v>2</v>
      </c>
      <c r="Z8">
        <v>10</v>
      </c>
      <c r="AA8">
        <v>98.337832835732613</v>
      </c>
      <c r="AB8">
        <v>134.55016124479181</v>
      </c>
      <c r="AC8">
        <v>121.7088826979621</v>
      </c>
      <c r="AD8">
        <v>98337.83283573261</v>
      </c>
      <c r="AE8">
        <v>134550.16124479179</v>
      </c>
      <c r="AF8">
        <v>6.0681796512143618E-6</v>
      </c>
      <c r="AG8">
        <v>6</v>
      </c>
      <c r="AH8">
        <v>121708.88269796209</v>
      </c>
    </row>
    <row r="9" spans="1:34" x14ac:dyDescent="0.25">
      <c r="A9">
        <v>7</v>
      </c>
      <c r="B9">
        <v>95</v>
      </c>
      <c r="C9" t="s">
        <v>34</v>
      </c>
      <c r="D9">
        <v>6.5107999999999997</v>
      </c>
      <c r="E9">
        <v>15.36</v>
      </c>
      <c r="F9">
        <v>12.37</v>
      </c>
      <c r="G9">
        <v>53.01</v>
      </c>
      <c r="H9">
        <v>0.72</v>
      </c>
      <c r="I9">
        <v>14</v>
      </c>
      <c r="J9">
        <v>196.41</v>
      </c>
      <c r="K9">
        <v>53.44</v>
      </c>
      <c r="L9">
        <v>8</v>
      </c>
      <c r="M9">
        <v>12</v>
      </c>
      <c r="N9">
        <v>39.979999999999997</v>
      </c>
      <c r="O9">
        <v>24458.36</v>
      </c>
      <c r="P9">
        <v>140.63</v>
      </c>
      <c r="Q9">
        <v>849.21</v>
      </c>
      <c r="R9">
        <v>85.21</v>
      </c>
      <c r="S9">
        <v>55.19</v>
      </c>
      <c r="T9">
        <v>8316.19</v>
      </c>
      <c r="U9">
        <v>0.65</v>
      </c>
      <c r="V9">
        <v>0.73</v>
      </c>
      <c r="W9">
        <v>2.59</v>
      </c>
      <c r="X9">
        <v>0.48</v>
      </c>
      <c r="Y9">
        <v>2</v>
      </c>
      <c r="Z9">
        <v>10</v>
      </c>
      <c r="AA9">
        <v>88.087139942172826</v>
      </c>
      <c r="AB9">
        <v>120.52471099917651</v>
      </c>
      <c r="AC9">
        <v>109.0220017389409</v>
      </c>
      <c r="AD9">
        <v>88087.139942172827</v>
      </c>
      <c r="AE9">
        <v>120524.7109991765</v>
      </c>
      <c r="AF9">
        <v>6.1274704663802318E-6</v>
      </c>
      <c r="AG9">
        <v>5</v>
      </c>
      <c r="AH9">
        <v>109022.0017389409</v>
      </c>
    </row>
    <row r="10" spans="1:34" x14ac:dyDescent="0.25">
      <c r="A10">
        <v>8</v>
      </c>
      <c r="B10">
        <v>95</v>
      </c>
      <c r="C10" t="s">
        <v>34</v>
      </c>
      <c r="D10">
        <v>6.5774999999999997</v>
      </c>
      <c r="E10">
        <v>15.2</v>
      </c>
      <c r="F10">
        <v>12.29</v>
      </c>
      <c r="G10">
        <v>61.44</v>
      </c>
      <c r="H10">
        <v>0.81</v>
      </c>
      <c r="I10">
        <v>12</v>
      </c>
      <c r="J10">
        <v>197.97</v>
      </c>
      <c r="K10">
        <v>53.44</v>
      </c>
      <c r="L10">
        <v>9</v>
      </c>
      <c r="M10">
        <v>10</v>
      </c>
      <c r="N10">
        <v>40.53</v>
      </c>
      <c r="O10">
        <v>24650.18</v>
      </c>
      <c r="P10">
        <v>135.26</v>
      </c>
      <c r="Q10">
        <v>849.27</v>
      </c>
      <c r="R10">
        <v>82.47</v>
      </c>
      <c r="S10">
        <v>55.19</v>
      </c>
      <c r="T10">
        <v>6957.2</v>
      </c>
      <c r="U10">
        <v>0.67</v>
      </c>
      <c r="V10">
        <v>0.74</v>
      </c>
      <c r="W10">
        <v>2.59</v>
      </c>
      <c r="X10">
        <v>0.4</v>
      </c>
      <c r="Y10">
        <v>2</v>
      </c>
      <c r="Z10">
        <v>10</v>
      </c>
      <c r="AA10">
        <v>86.44842627674295</v>
      </c>
      <c r="AB10">
        <v>118.2825506671919</v>
      </c>
      <c r="AC10">
        <v>106.9938300421484</v>
      </c>
      <c r="AD10">
        <v>86448.426276742946</v>
      </c>
      <c r="AE10">
        <v>118282.5506671919</v>
      </c>
      <c r="AF10">
        <v>6.1902434405320346E-6</v>
      </c>
      <c r="AG10">
        <v>5</v>
      </c>
      <c r="AH10">
        <v>106993.8300421484</v>
      </c>
    </row>
    <row r="11" spans="1:34" x14ac:dyDescent="0.25">
      <c r="A11">
        <v>9</v>
      </c>
      <c r="B11">
        <v>95</v>
      </c>
      <c r="C11" t="s">
        <v>34</v>
      </c>
      <c r="D11">
        <v>6.6021999999999998</v>
      </c>
      <c r="E11">
        <v>15.15</v>
      </c>
      <c r="F11">
        <v>12.27</v>
      </c>
      <c r="G11">
        <v>66.92</v>
      </c>
      <c r="H11">
        <v>0.89</v>
      </c>
      <c r="I11">
        <v>11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130.58000000000001</v>
      </c>
      <c r="Q11">
        <v>849.17</v>
      </c>
      <c r="R11">
        <v>81.540000000000006</v>
      </c>
      <c r="S11">
        <v>55.19</v>
      </c>
      <c r="T11">
        <v>6500.43</v>
      </c>
      <c r="U11">
        <v>0.68</v>
      </c>
      <c r="V11">
        <v>0.74</v>
      </c>
      <c r="W11">
        <v>2.6</v>
      </c>
      <c r="X11">
        <v>0.38</v>
      </c>
      <c r="Y11">
        <v>2</v>
      </c>
      <c r="Z11">
        <v>10</v>
      </c>
      <c r="AA11">
        <v>85.306047516547082</v>
      </c>
      <c r="AB11">
        <v>116.7194976492988</v>
      </c>
      <c r="AC11">
        <v>105.5799526105238</v>
      </c>
      <c r="AD11">
        <v>85306.047516547085</v>
      </c>
      <c r="AE11">
        <v>116719.49764929881</v>
      </c>
      <c r="AF11">
        <v>6.2134892045732576E-6</v>
      </c>
      <c r="AG11">
        <v>5</v>
      </c>
      <c r="AH11">
        <v>105579.9526105238</v>
      </c>
    </row>
    <row r="12" spans="1:34" x14ac:dyDescent="0.25">
      <c r="A12">
        <v>10</v>
      </c>
      <c r="B12">
        <v>95</v>
      </c>
      <c r="C12" t="s">
        <v>34</v>
      </c>
      <c r="D12">
        <v>6.6341999999999999</v>
      </c>
      <c r="E12">
        <v>15.07</v>
      </c>
      <c r="F12">
        <v>12.23</v>
      </c>
      <c r="G12">
        <v>73.39</v>
      </c>
      <c r="H12">
        <v>0.97</v>
      </c>
      <c r="I12">
        <v>10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129.36000000000001</v>
      </c>
      <c r="Q12">
        <v>849.39</v>
      </c>
      <c r="R12">
        <v>80.27</v>
      </c>
      <c r="S12">
        <v>55.19</v>
      </c>
      <c r="T12">
        <v>5869.17</v>
      </c>
      <c r="U12">
        <v>0.69</v>
      </c>
      <c r="V12">
        <v>0.74</v>
      </c>
      <c r="W12">
        <v>2.6</v>
      </c>
      <c r="X12">
        <v>0.34</v>
      </c>
      <c r="Y12">
        <v>2</v>
      </c>
      <c r="Z12">
        <v>10</v>
      </c>
      <c r="AA12">
        <v>84.816347635474003</v>
      </c>
      <c r="AB12">
        <v>116.0494686679809</v>
      </c>
      <c r="AC12">
        <v>104.97387025479109</v>
      </c>
      <c r="AD12">
        <v>84816.347635473998</v>
      </c>
      <c r="AE12">
        <v>116049.46866798089</v>
      </c>
      <c r="AF12">
        <v>6.2436051741813186E-6</v>
      </c>
      <c r="AG12">
        <v>5</v>
      </c>
      <c r="AH12">
        <v>104973.87025479109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4.7028999999999996</v>
      </c>
      <c r="E2">
        <v>21.26</v>
      </c>
      <c r="F2">
        <v>16.38</v>
      </c>
      <c r="G2">
        <v>8.4</v>
      </c>
      <c r="H2">
        <v>0.15</v>
      </c>
      <c r="I2">
        <v>117</v>
      </c>
      <c r="J2">
        <v>116.05</v>
      </c>
      <c r="K2">
        <v>43.4</v>
      </c>
      <c r="L2">
        <v>1</v>
      </c>
      <c r="M2">
        <v>115</v>
      </c>
      <c r="N2">
        <v>16.649999999999999</v>
      </c>
      <c r="O2">
        <v>14546.17</v>
      </c>
      <c r="P2">
        <v>160.08000000000001</v>
      </c>
      <c r="Q2">
        <v>849.65</v>
      </c>
      <c r="R2">
        <v>219.17</v>
      </c>
      <c r="S2">
        <v>55.19</v>
      </c>
      <c r="T2">
        <v>74784.350000000006</v>
      </c>
      <c r="U2">
        <v>0.25</v>
      </c>
      <c r="V2">
        <v>0.55000000000000004</v>
      </c>
      <c r="W2">
        <v>2.77</v>
      </c>
      <c r="X2">
        <v>4.49</v>
      </c>
      <c r="Y2">
        <v>2</v>
      </c>
      <c r="Z2">
        <v>10</v>
      </c>
      <c r="AA2">
        <v>125.48304996516239</v>
      </c>
      <c r="AB2">
        <v>171.6914448837191</v>
      </c>
      <c r="AC2">
        <v>155.305454354521</v>
      </c>
      <c r="AD2">
        <v>125483.0499651624</v>
      </c>
      <c r="AE2">
        <v>171691.44488371909</v>
      </c>
      <c r="AF2">
        <v>4.7882682699525736E-6</v>
      </c>
      <c r="AG2">
        <v>7</v>
      </c>
      <c r="AH2">
        <v>155305.454354521</v>
      </c>
    </row>
    <row r="3" spans="1:34" x14ac:dyDescent="0.25">
      <c r="A3">
        <v>1</v>
      </c>
      <c r="B3">
        <v>55</v>
      </c>
      <c r="C3" t="s">
        <v>34</v>
      </c>
      <c r="D3">
        <v>5.9473000000000003</v>
      </c>
      <c r="E3">
        <v>16.809999999999999</v>
      </c>
      <c r="F3">
        <v>13.61</v>
      </c>
      <c r="G3">
        <v>17.37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16.940000000000001</v>
      </c>
      <c r="O3">
        <v>14705.49</v>
      </c>
      <c r="P3">
        <v>126.51</v>
      </c>
      <c r="Q3">
        <v>849.32</v>
      </c>
      <c r="R3">
        <v>126.59</v>
      </c>
      <c r="S3">
        <v>55.19</v>
      </c>
      <c r="T3">
        <v>28845.02</v>
      </c>
      <c r="U3">
        <v>0.44</v>
      </c>
      <c r="V3">
        <v>0.67</v>
      </c>
      <c r="W3">
        <v>2.64</v>
      </c>
      <c r="X3">
        <v>1.72</v>
      </c>
      <c r="Y3">
        <v>2</v>
      </c>
      <c r="Z3">
        <v>10</v>
      </c>
      <c r="AA3">
        <v>92.921231016655597</v>
      </c>
      <c r="AB3">
        <v>127.1389276723273</v>
      </c>
      <c r="AC3">
        <v>115.0049668559196</v>
      </c>
      <c r="AD3">
        <v>92921.231016655598</v>
      </c>
      <c r="AE3">
        <v>127138.92767232731</v>
      </c>
      <c r="AF3">
        <v>6.055256943989656E-6</v>
      </c>
      <c r="AG3">
        <v>6</v>
      </c>
      <c r="AH3">
        <v>115004.9668559196</v>
      </c>
    </row>
    <row r="4" spans="1:34" x14ac:dyDescent="0.25">
      <c r="A4">
        <v>2</v>
      </c>
      <c r="B4">
        <v>55</v>
      </c>
      <c r="C4" t="s">
        <v>34</v>
      </c>
      <c r="D4">
        <v>6.3952999999999998</v>
      </c>
      <c r="E4">
        <v>15.64</v>
      </c>
      <c r="F4">
        <v>12.88</v>
      </c>
      <c r="G4">
        <v>27.61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26</v>
      </c>
      <c r="N4">
        <v>17.23</v>
      </c>
      <c r="O4">
        <v>14865.24</v>
      </c>
      <c r="P4">
        <v>112.89</v>
      </c>
      <c r="Q4">
        <v>849.33</v>
      </c>
      <c r="R4">
        <v>102.33</v>
      </c>
      <c r="S4">
        <v>55.19</v>
      </c>
      <c r="T4">
        <v>16810.150000000001</v>
      </c>
      <c r="U4">
        <v>0.54</v>
      </c>
      <c r="V4">
        <v>0.7</v>
      </c>
      <c r="W4">
        <v>2.61</v>
      </c>
      <c r="X4">
        <v>0.99</v>
      </c>
      <c r="Y4">
        <v>2</v>
      </c>
      <c r="Z4">
        <v>10</v>
      </c>
      <c r="AA4">
        <v>86.385471074692646</v>
      </c>
      <c r="AB4">
        <v>118.1964125823592</v>
      </c>
      <c r="AC4">
        <v>106.9159128552366</v>
      </c>
      <c r="AD4">
        <v>86385.471074692643</v>
      </c>
      <c r="AE4">
        <v>118196.4125823592</v>
      </c>
      <c r="AF4">
        <v>6.5113891570791853E-6</v>
      </c>
      <c r="AG4">
        <v>6</v>
      </c>
      <c r="AH4">
        <v>106915.9128552366</v>
      </c>
    </row>
    <row r="5" spans="1:34" x14ac:dyDescent="0.25">
      <c r="A5">
        <v>3</v>
      </c>
      <c r="B5">
        <v>55</v>
      </c>
      <c r="C5" t="s">
        <v>34</v>
      </c>
      <c r="D5">
        <v>6.5990000000000002</v>
      </c>
      <c r="E5">
        <v>15.15</v>
      </c>
      <c r="F5">
        <v>12.59</v>
      </c>
      <c r="G5">
        <v>37.78</v>
      </c>
      <c r="H5">
        <v>0.59</v>
      </c>
      <c r="I5">
        <v>20</v>
      </c>
      <c r="J5">
        <v>119.93</v>
      </c>
      <c r="K5">
        <v>43.4</v>
      </c>
      <c r="L5">
        <v>4</v>
      </c>
      <c r="M5">
        <v>17</v>
      </c>
      <c r="N5">
        <v>17.53</v>
      </c>
      <c r="O5">
        <v>15025.44</v>
      </c>
      <c r="P5">
        <v>103.01</v>
      </c>
      <c r="Q5">
        <v>849.23</v>
      </c>
      <c r="R5">
        <v>92.5</v>
      </c>
      <c r="S5">
        <v>55.19</v>
      </c>
      <c r="T5">
        <v>11933.81</v>
      </c>
      <c r="U5">
        <v>0.6</v>
      </c>
      <c r="V5">
        <v>0.72</v>
      </c>
      <c r="W5">
        <v>2.61</v>
      </c>
      <c r="X5">
        <v>0.7</v>
      </c>
      <c r="Y5">
        <v>2</v>
      </c>
      <c r="Z5">
        <v>10</v>
      </c>
      <c r="AA5">
        <v>74.803376031588584</v>
      </c>
      <c r="AB5">
        <v>102.3492791784211</v>
      </c>
      <c r="AC5">
        <v>92.581207621773771</v>
      </c>
      <c r="AD5">
        <v>74803.376031588588</v>
      </c>
      <c r="AE5">
        <v>102349.2791784211</v>
      </c>
      <c r="AF5">
        <v>6.718786772718332E-6</v>
      </c>
      <c r="AG5">
        <v>5</v>
      </c>
      <c r="AH5">
        <v>92581.207621773778</v>
      </c>
    </row>
    <row r="6" spans="1:34" x14ac:dyDescent="0.25">
      <c r="A6">
        <v>4</v>
      </c>
      <c r="B6">
        <v>55</v>
      </c>
      <c r="C6" t="s">
        <v>34</v>
      </c>
      <c r="D6">
        <v>6.6711</v>
      </c>
      <c r="E6">
        <v>14.99</v>
      </c>
      <c r="F6">
        <v>12.5</v>
      </c>
      <c r="G6">
        <v>44.12</v>
      </c>
      <c r="H6">
        <v>0.73</v>
      </c>
      <c r="I6">
        <v>17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98.82</v>
      </c>
      <c r="Q6">
        <v>849.43</v>
      </c>
      <c r="R6">
        <v>88.85</v>
      </c>
      <c r="S6">
        <v>55.19</v>
      </c>
      <c r="T6">
        <v>10124.81</v>
      </c>
      <c r="U6">
        <v>0.62</v>
      </c>
      <c r="V6">
        <v>0.73</v>
      </c>
      <c r="W6">
        <v>2.62</v>
      </c>
      <c r="X6">
        <v>0.61</v>
      </c>
      <c r="Y6">
        <v>2</v>
      </c>
      <c r="Z6">
        <v>10</v>
      </c>
      <c r="AA6">
        <v>73.519118914087073</v>
      </c>
      <c r="AB6">
        <v>100.592101932831</v>
      </c>
      <c r="AC6">
        <v>90.991732906288561</v>
      </c>
      <c r="AD6">
        <v>73519.11891408707</v>
      </c>
      <c r="AE6">
        <v>100592.10193283101</v>
      </c>
      <c r="AF6">
        <v>6.7921955507624289E-6</v>
      </c>
      <c r="AG6">
        <v>5</v>
      </c>
      <c r="AH6">
        <v>90991.732906288555</v>
      </c>
    </row>
    <row r="7" spans="1:34" x14ac:dyDescent="0.25">
      <c r="A7">
        <v>5</v>
      </c>
      <c r="B7">
        <v>55</v>
      </c>
      <c r="C7" t="s">
        <v>34</v>
      </c>
      <c r="D7">
        <v>6.6699000000000002</v>
      </c>
      <c r="E7">
        <v>14.99</v>
      </c>
      <c r="F7">
        <v>12.5</v>
      </c>
      <c r="G7">
        <v>44.13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99.78</v>
      </c>
      <c r="Q7">
        <v>849.43</v>
      </c>
      <c r="R7">
        <v>88.95</v>
      </c>
      <c r="S7">
        <v>55.19</v>
      </c>
      <c r="T7">
        <v>10170.6</v>
      </c>
      <c r="U7">
        <v>0.62</v>
      </c>
      <c r="V7">
        <v>0.72</v>
      </c>
      <c r="W7">
        <v>2.62</v>
      </c>
      <c r="X7">
        <v>0.61</v>
      </c>
      <c r="Y7">
        <v>2</v>
      </c>
      <c r="Z7">
        <v>10</v>
      </c>
      <c r="AA7">
        <v>73.720539101752294</v>
      </c>
      <c r="AB7">
        <v>100.86769391962601</v>
      </c>
      <c r="AC7">
        <v>91.241022780659662</v>
      </c>
      <c r="AD7">
        <v>73720.539101752292</v>
      </c>
      <c r="AE7">
        <v>100867.69391962601</v>
      </c>
      <c r="AF7">
        <v>6.7909737680487963E-6</v>
      </c>
      <c r="AG7">
        <v>5</v>
      </c>
      <c r="AH7">
        <v>91241.022780659667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5.2626999999999997</v>
      </c>
      <c r="E2">
        <v>19</v>
      </c>
      <c r="F2">
        <v>15.34</v>
      </c>
      <c r="G2">
        <v>10.119999999999999</v>
      </c>
      <c r="H2">
        <v>0.2</v>
      </c>
      <c r="I2">
        <v>91</v>
      </c>
      <c r="J2">
        <v>89.87</v>
      </c>
      <c r="K2">
        <v>37.549999999999997</v>
      </c>
      <c r="L2">
        <v>1</v>
      </c>
      <c r="M2">
        <v>89</v>
      </c>
      <c r="N2">
        <v>11.32</v>
      </c>
      <c r="O2">
        <v>11317.98</v>
      </c>
      <c r="P2">
        <v>123.75</v>
      </c>
      <c r="Q2">
        <v>849.4</v>
      </c>
      <c r="R2">
        <v>184.36</v>
      </c>
      <c r="S2">
        <v>55.19</v>
      </c>
      <c r="T2">
        <v>57506.239999999998</v>
      </c>
      <c r="U2">
        <v>0.3</v>
      </c>
      <c r="V2">
        <v>0.59</v>
      </c>
      <c r="W2">
        <v>2.72</v>
      </c>
      <c r="X2">
        <v>3.45</v>
      </c>
      <c r="Y2">
        <v>2</v>
      </c>
      <c r="Z2">
        <v>10</v>
      </c>
      <c r="AA2">
        <v>104.1045796029407</v>
      </c>
      <c r="AB2">
        <v>142.4404785825939</v>
      </c>
      <c r="AC2">
        <v>128.8461592231769</v>
      </c>
      <c r="AD2">
        <v>104104.57960294071</v>
      </c>
      <c r="AE2">
        <v>142440.4785825939</v>
      </c>
      <c r="AF2">
        <v>5.5814993767270763E-6</v>
      </c>
      <c r="AG2">
        <v>7</v>
      </c>
      <c r="AH2">
        <v>128846.1592231769</v>
      </c>
    </row>
    <row r="3" spans="1:34" x14ac:dyDescent="0.25">
      <c r="A3">
        <v>1</v>
      </c>
      <c r="B3">
        <v>40</v>
      </c>
      <c r="C3" t="s">
        <v>34</v>
      </c>
      <c r="D3">
        <v>6.2907000000000002</v>
      </c>
      <c r="E3">
        <v>15.9</v>
      </c>
      <c r="F3">
        <v>13.26</v>
      </c>
      <c r="G3">
        <v>21.5</v>
      </c>
      <c r="H3">
        <v>0.39</v>
      </c>
      <c r="I3">
        <v>37</v>
      </c>
      <c r="J3">
        <v>91.1</v>
      </c>
      <c r="K3">
        <v>37.549999999999997</v>
      </c>
      <c r="L3">
        <v>2</v>
      </c>
      <c r="M3">
        <v>35</v>
      </c>
      <c r="N3">
        <v>11.54</v>
      </c>
      <c r="O3">
        <v>11468.97</v>
      </c>
      <c r="P3">
        <v>98</v>
      </c>
      <c r="Q3">
        <v>849.38</v>
      </c>
      <c r="R3">
        <v>114.65</v>
      </c>
      <c r="S3">
        <v>55.19</v>
      </c>
      <c r="T3">
        <v>22922.09</v>
      </c>
      <c r="U3">
        <v>0.48</v>
      </c>
      <c r="V3">
        <v>0.68</v>
      </c>
      <c r="W3">
        <v>2.64</v>
      </c>
      <c r="X3">
        <v>1.36</v>
      </c>
      <c r="Y3">
        <v>2</v>
      </c>
      <c r="Z3">
        <v>10</v>
      </c>
      <c r="AA3">
        <v>81.19844965734795</v>
      </c>
      <c r="AB3">
        <v>111.09930104391729</v>
      </c>
      <c r="AC3">
        <v>100.4961396811626</v>
      </c>
      <c r="AD3">
        <v>81198.449657347956</v>
      </c>
      <c r="AE3">
        <v>111099.30104391729</v>
      </c>
      <c r="AF3">
        <v>6.6717726887675561E-6</v>
      </c>
      <c r="AG3">
        <v>6</v>
      </c>
      <c r="AH3">
        <v>100496.1396811626</v>
      </c>
    </row>
    <row r="4" spans="1:34" x14ac:dyDescent="0.25">
      <c r="A4">
        <v>2</v>
      </c>
      <c r="B4">
        <v>40</v>
      </c>
      <c r="C4" t="s">
        <v>34</v>
      </c>
      <c r="D4">
        <v>6.6266999999999996</v>
      </c>
      <c r="E4">
        <v>15.09</v>
      </c>
      <c r="F4">
        <v>12.72</v>
      </c>
      <c r="G4">
        <v>33.17</v>
      </c>
      <c r="H4">
        <v>0.56999999999999995</v>
      </c>
      <c r="I4">
        <v>23</v>
      </c>
      <c r="J4">
        <v>92.32</v>
      </c>
      <c r="K4">
        <v>37.549999999999997</v>
      </c>
      <c r="L4">
        <v>3</v>
      </c>
      <c r="M4">
        <v>4</v>
      </c>
      <c r="N4">
        <v>11.77</v>
      </c>
      <c r="O4">
        <v>11620.34</v>
      </c>
      <c r="P4">
        <v>85.67</v>
      </c>
      <c r="Q4">
        <v>849.39</v>
      </c>
      <c r="R4">
        <v>95.9</v>
      </c>
      <c r="S4">
        <v>55.19</v>
      </c>
      <c r="T4">
        <v>13616.69</v>
      </c>
      <c r="U4">
        <v>0.57999999999999996</v>
      </c>
      <c r="V4">
        <v>0.71</v>
      </c>
      <c r="W4">
        <v>2.63</v>
      </c>
      <c r="X4">
        <v>0.82</v>
      </c>
      <c r="Y4">
        <v>2</v>
      </c>
      <c r="Z4">
        <v>10</v>
      </c>
      <c r="AA4">
        <v>68.676633570580663</v>
      </c>
      <c r="AB4">
        <v>93.966399850473152</v>
      </c>
      <c r="AC4">
        <v>84.998378531437524</v>
      </c>
      <c r="AD4">
        <v>68676.633570580656</v>
      </c>
      <c r="AE4">
        <v>93966.399850473157</v>
      </c>
      <c r="AF4">
        <v>7.0281266117691116E-6</v>
      </c>
      <c r="AG4">
        <v>5</v>
      </c>
      <c r="AH4">
        <v>84998.378531437527</v>
      </c>
    </row>
    <row r="5" spans="1:34" x14ac:dyDescent="0.25">
      <c r="A5">
        <v>3</v>
      </c>
      <c r="B5">
        <v>40</v>
      </c>
      <c r="C5" t="s">
        <v>34</v>
      </c>
      <c r="D5">
        <v>6.6234000000000002</v>
      </c>
      <c r="E5">
        <v>15.1</v>
      </c>
      <c r="F5">
        <v>12.72</v>
      </c>
      <c r="G5">
        <v>33.19</v>
      </c>
      <c r="H5">
        <v>0.75</v>
      </c>
      <c r="I5">
        <v>23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86.21</v>
      </c>
      <c r="Q5">
        <v>849.62</v>
      </c>
      <c r="R5">
        <v>96.14</v>
      </c>
      <c r="S5">
        <v>55.19</v>
      </c>
      <c r="T5">
        <v>13739.77</v>
      </c>
      <c r="U5">
        <v>0.56999999999999995</v>
      </c>
      <c r="V5">
        <v>0.71</v>
      </c>
      <c r="W5">
        <v>2.63</v>
      </c>
      <c r="X5">
        <v>0.83</v>
      </c>
      <c r="Y5">
        <v>2</v>
      </c>
      <c r="Z5">
        <v>10</v>
      </c>
      <c r="AA5">
        <v>68.801253348472585</v>
      </c>
      <c r="AB5">
        <v>94.136910128421405</v>
      </c>
      <c r="AC5">
        <v>85.152615547771106</v>
      </c>
      <c r="AD5">
        <v>68801.253348472586</v>
      </c>
      <c r="AE5">
        <v>94136.910128421412</v>
      </c>
      <c r="AF5">
        <v>7.0246267071682064E-6</v>
      </c>
      <c r="AG5">
        <v>5</v>
      </c>
      <c r="AH5">
        <v>85152.6155477711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3.2709000000000001</v>
      </c>
      <c r="E2">
        <v>30.57</v>
      </c>
      <c r="F2">
        <v>20.079999999999998</v>
      </c>
      <c r="G2">
        <v>5.88</v>
      </c>
      <c r="H2">
        <v>0.09</v>
      </c>
      <c r="I2">
        <v>205</v>
      </c>
      <c r="J2">
        <v>194.77</v>
      </c>
      <c r="K2">
        <v>54.38</v>
      </c>
      <c r="L2">
        <v>1</v>
      </c>
      <c r="M2">
        <v>203</v>
      </c>
      <c r="N2">
        <v>39.4</v>
      </c>
      <c r="O2">
        <v>24256.19</v>
      </c>
      <c r="P2">
        <v>279.52</v>
      </c>
      <c r="Q2">
        <v>849.85</v>
      </c>
      <c r="R2">
        <v>342.43</v>
      </c>
      <c r="S2">
        <v>55.19</v>
      </c>
      <c r="T2">
        <v>135972.87</v>
      </c>
      <c r="U2">
        <v>0.16</v>
      </c>
      <c r="V2">
        <v>0.45</v>
      </c>
      <c r="W2">
        <v>2.94</v>
      </c>
      <c r="X2">
        <v>8.18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4.9870999999999999</v>
      </c>
      <c r="E3">
        <v>20.05</v>
      </c>
      <c r="F3">
        <v>14.66</v>
      </c>
      <c r="G3">
        <v>11.88</v>
      </c>
      <c r="H3">
        <v>0.18</v>
      </c>
      <c r="I3">
        <v>74</v>
      </c>
      <c r="J3">
        <v>196.32</v>
      </c>
      <c r="K3">
        <v>54.38</v>
      </c>
      <c r="L3">
        <v>2</v>
      </c>
      <c r="M3">
        <v>72</v>
      </c>
      <c r="N3">
        <v>39.950000000000003</v>
      </c>
      <c r="O3">
        <v>24447.22</v>
      </c>
      <c r="P3">
        <v>200.43</v>
      </c>
      <c r="Q3">
        <v>849.42</v>
      </c>
      <c r="R3">
        <v>161.77000000000001</v>
      </c>
      <c r="S3">
        <v>55.19</v>
      </c>
      <c r="T3">
        <v>46298.61</v>
      </c>
      <c r="U3">
        <v>0.34</v>
      </c>
      <c r="V3">
        <v>0.62</v>
      </c>
      <c r="W3">
        <v>2.68</v>
      </c>
      <c r="X3">
        <v>2.76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5.6111000000000004</v>
      </c>
      <c r="E4">
        <v>17.82</v>
      </c>
      <c r="F4">
        <v>13.55</v>
      </c>
      <c r="G4">
        <v>18.07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182.1</v>
      </c>
      <c r="Q4">
        <v>849.4</v>
      </c>
      <c r="R4">
        <v>124.51</v>
      </c>
      <c r="S4">
        <v>55.19</v>
      </c>
      <c r="T4">
        <v>27813.67</v>
      </c>
      <c r="U4">
        <v>0.44</v>
      </c>
      <c r="V4">
        <v>0.67</v>
      </c>
      <c r="W4">
        <v>2.65</v>
      </c>
      <c r="X4">
        <v>1.66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5.9466999999999999</v>
      </c>
      <c r="E5">
        <v>16.82</v>
      </c>
      <c r="F5">
        <v>13.05</v>
      </c>
      <c r="G5">
        <v>24.48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171.52</v>
      </c>
      <c r="Q5">
        <v>849.21</v>
      </c>
      <c r="R5">
        <v>108.13</v>
      </c>
      <c r="S5">
        <v>55.19</v>
      </c>
      <c r="T5">
        <v>19689.900000000001</v>
      </c>
      <c r="U5">
        <v>0.51</v>
      </c>
      <c r="V5">
        <v>0.69</v>
      </c>
      <c r="W5">
        <v>2.62</v>
      </c>
      <c r="X5">
        <v>1.1599999999999999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6.1393000000000004</v>
      </c>
      <c r="E6">
        <v>16.29</v>
      </c>
      <c r="F6">
        <v>12.8</v>
      </c>
      <c r="G6">
        <v>30.72</v>
      </c>
      <c r="H6">
        <v>0.44</v>
      </c>
      <c r="I6">
        <v>25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165.14</v>
      </c>
      <c r="Q6">
        <v>849.32</v>
      </c>
      <c r="R6">
        <v>99.37</v>
      </c>
      <c r="S6">
        <v>55.19</v>
      </c>
      <c r="T6">
        <v>15341.81</v>
      </c>
      <c r="U6">
        <v>0.56000000000000005</v>
      </c>
      <c r="V6">
        <v>0.71</v>
      </c>
      <c r="W6">
        <v>2.62</v>
      </c>
      <c r="X6">
        <v>0.91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6.2926000000000002</v>
      </c>
      <c r="E7">
        <v>15.89</v>
      </c>
      <c r="F7">
        <v>12.6</v>
      </c>
      <c r="G7">
        <v>37.79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158.5</v>
      </c>
      <c r="Q7">
        <v>849.19</v>
      </c>
      <c r="R7">
        <v>92.92</v>
      </c>
      <c r="S7">
        <v>55.19</v>
      </c>
      <c r="T7">
        <v>12145.35</v>
      </c>
      <c r="U7">
        <v>0.59</v>
      </c>
      <c r="V7">
        <v>0.72</v>
      </c>
      <c r="W7">
        <v>2.6</v>
      </c>
      <c r="X7">
        <v>0.71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6.3826000000000001</v>
      </c>
      <c r="E8">
        <v>15.67</v>
      </c>
      <c r="F8">
        <v>12.49</v>
      </c>
      <c r="G8">
        <v>44.08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153.32</v>
      </c>
      <c r="Q8">
        <v>849.25</v>
      </c>
      <c r="R8">
        <v>89.06</v>
      </c>
      <c r="S8">
        <v>55.19</v>
      </c>
      <c r="T8">
        <v>10230.27</v>
      </c>
      <c r="U8">
        <v>0.62</v>
      </c>
      <c r="V8">
        <v>0.73</v>
      </c>
      <c r="W8">
        <v>2.6</v>
      </c>
      <c r="X8">
        <v>0.6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6.4428000000000001</v>
      </c>
      <c r="E9">
        <v>15.52</v>
      </c>
      <c r="F9">
        <v>12.42</v>
      </c>
      <c r="G9">
        <v>49.68</v>
      </c>
      <c r="H9">
        <v>0.69</v>
      </c>
      <c r="I9">
        <v>15</v>
      </c>
      <c r="J9">
        <v>205.75</v>
      </c>
      <c r="K9">
        <v>54.38</v>
      </c>
      <c r="L9">
        <v>8</v>
      </c>
      <c r="M9">
        <v>13</v>
      </c>
      <c r="N9">
        <v>43.37</v>
      </c>
      <c r="O9">
        <v>25609.61</v>
      </c>
      <c r="P9">
        <v>148.65</v>
      </c>
      <c r="Q9">
        <v>849.31</v>
      </c>
      <c r="R9">
        <v>86.77</v>
      </c>
      <c r="S9">
        <v>55.19</v>
      </c>
      <c r="T9">
        <v>9094.68</v>
      </c>
      <c r="U9">
        <v>0.64</v>
      </c>
      <c r="V9">
        <v>0.73</v>
      </c>
      <c r="W9">
        <v>2.6</v>
      </c>
      <c r="X9">
        <v>0.53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6.5057</v>
      </c>
      <c r="E10">
        <v>15.37</v>
      </c>
      <c r="F10">
        <v>12.35</v>
      </c>
      <c r="G10">
        <v>56.99</v>
      </c>
      <c r="H10">
        <v>0.77</v>
      </c>
      <c r="I10">
        <v>13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143.81</v>
      </c>
      <c r="Q10">
        <v>849.2</v>
      </c>
      <c r="R10">
        <v>84.67</v>
      </c>
      <c r="S10">
        <v>55.19</v>
      </c>
      <c r="T10">
        <v>8050.63</v>
      </c>
      <c r="U10">
        <v>0.65</v>
      </c>
      <c r="V10">
        <v>0.73</v>
      </c>
      <c r="W10">
        <v>2.59</v>
      </c>
      <c r="X10">
        <v>0.46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6.5721999999999996</v>
      </c>
      <c r="E11">
        <v>15.22</v>
      </c>
      <c r="F11">
        <v>12.27</v>
      </c>
      <c r="G11">
        <v>66.930000000000007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9</v>
      </c>
      <c r="N11">
        <v>44.56</v>
      </c>
      <c r="O11">
        <v>26003.41</v>
      </c>
      <c r="P11">
        <v>138.07</v>
      </c>
      <c r="Q11">
        <v>849.18</v>
      </c>
      <c r="R11">
        <v>81.78</v>
      </c>
      <c r="S11">
        <v>55.19</v>
      </c>
      <c r="T11">
        <v>6618.17</v>
      </c>
      <c r="U11">
        <v>0.67</v>
      </c>
      <c r="V11">
        <v>0.74</v>
      </c>
      <c r="W11">
        <v>2.59</v>
      </c>
      <c r="X11">
        <v>0.38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6.6121999999999996</v>
      </c>
      <c r="E12">
        <v>15.12</v>
      </c>
      <c r="F12">
        <v>12.22</v>
      </c>
      <c r="G12">
        <v>73.31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134.34</v>
      </c>
      <c r="Q12">
        <v>849.26</v>
      </c>
      <c r="R12">
        <v>79.89</v>
      </c>
      <c r="S12">
        <v>55.19</v>
      </c>
      <c r="T12">
        <v>5677.57</v>
      </c>
      <c r="U12">
        <v>0.69</v>
      </c>
      <c r="V12">
        <v>0.74</v>
      </c>
      <c r="W12">
        <v>2.59</v>
      </c>
      <c r="X12">
        <v>0.33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6.6087999999999996</v>
      </c>
      <c r="E13">
        <v>15.13</v>
      </c>
      <c r="F13">
        <v>12.23</v>
      </c>
      <c r="G13">
        <v>73.36</v>
      </c>
      <c r="H13">
        <v>1</v>
      </c>
      <c r="I13">
        <v>10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133.47999999999999</v>
      </c>
      <c r="Q13">
        <v>849.23</v>
      </c>
      <c r="R13">
        <v>80.08</v>
      </c>
      <c r="S13">
        <v>55.19</v>
      </c>
      <c r="T13">
        <v>5771.14</v>
      </c>
      <c r="U13">
        <v>0.69</v>
      </c>
      <c r="V13">
        <v>0.74</v>
      </c>
      <c r="W13">
        <v>2.6</v>
      </c>
      <c r="X13">
        <v>0.34</v>
      </c>
      <c r="Y13">
        <v>2</v>
      </c>
      <c r="Z13">
        <v>10</v>
      </c>
    </row>
    <row r="14" spans="1:26" x14ac:dyDescent="0.25">
      <c r="A14">
        <v>0</v>
      </c>
      <c r="B14">
        <v>40</v>
      </c>
      <c r="C14" t="s">
        <v>34</v>
      </c>
      <c r="D14">
        <v>5.2626999999999997</v>
      </c>
      <c r="E14">
        <v>19</v>
      </c>
      <c r="F14">
        <v>15.34</v>
      </c>
      <c r="G14">
        <v>10.119999999999999</v>
      </c>
      <c r="H14">
        <v>0.2</v>
      </c>
      <c r="I14">
        <v>91</v>
      </c>
      <c r="J14">
        <v>89.87</v>
      </c>
      <c r="K14">
        <v>37.549999999999997</v>
      </c>
      <c r="L14">
        <v>1</v>
      </c>
      <c r="M14">
        <v>89</v>
      </c>
      <c r="N14">
        <v>11.32</v>
      </c>
      <c r="O14">
        <v>11317.98</v>
      </c>
      <c r="P14">
        <v>123.75</v>
      </c>
      <c r="Q14">
        <v>849.4</v>
      </c>
      <c r="R14">
        <v>184.36</v>
      </c>
      <c r="S14">
        <v>55.19</v>
      </c>
      <c r="T14">
        <v>57506.239999999998</v>
      </c>
      <c r="U14">
        <v>0.3</v>
      </c>
      <c r="V14">
        <v>0.59</v>
      </c>
      <c r="W14">
        <v>2.72</v>
      </c>
      <c r="X14">
        <v>3.45</v>
      </c>
      <c r="Y14">
        <v>2</v>
      </c>
      <c r="Z14">
        <v>10</v>
      </c>
    </row>
    <row r="15" spans="1:26" x14ac:dyDescent="0.25">
      <c r="A15">
        <v>1</v>
      </c>
      <c r="B15">
        <v>40</v>
      </c>
      <c r="C15" t="s">
        <v>34</v>
      </c>
      <c r="D15">
        <v>6.2907000000000002</v>
      </c>
      <c r="E15">
        <v>15.9</v>
      </c>
      <c r="F15">
        <v>13.26</v>
      </c>
      <c r="G15">
        <v>21.5</v>
      </c>
      <c r="H15">
        <v>0.39</v>
      </c>
      <c r="I15">
        <v>37</v>
      </c>
      <c r="J15">
        <v>91.1</v>
      </c>
      <c r="K15">
        <v>37.549999999999997</v>
      </c>
      <c r="L15">
        <v>2</v>
      </c>
      <c r="M15">
        <v>35</v>
      </c>
      <c r="N15">
        <v>11.54</v>
      </c>
      <c r="O15">
        <v>11468.97</v>
      </c>
      <c r="P15">
        <v>98</v>
      </c>
      <c r="Q15">
        <v>849.38</v>
      </c>
      <c r="R15">
        <v>114.65</v>
      </c>
      <c r="S15">
        <v>55.19</v>
      </c>
      <c r="T15">
        <v>22922.09</v>
      </c>
      <c r="U15">
        <v>0.48</v>
      </c>
      <c r="V15">
        <v>0.68</v>
      </c>
      <c r="W15">
        <v>2.64</v>
      </c>
      <c r="X15">
        <v>1.36</v>
      </c>
      <c r="Y15">
        <v>2</v>
      </c>
      <c r="Z15">
        <v>10</v>
      </c>
    </row>
    <row r="16" spans="1:26" x14ac:dyDescent="0.25">
      <c r="A16">
        <v>2</v>
      </c>
      <c r="B16">
        <v>40</v>
      </c>
      <c r="C16" t="s">
        <v>34</v>
      </c>
      <c r="D16">
        <v>6.6266999999999996</v>
      </c>
      <c r="E16">
        <v>15.09</v>
      </c>
      <c r="F16">
        <v>12.72</v>
      </c>
      <c r="G16">
        <v>33.17</v>
      </c>
      <c r="H16">
        <v>0.56999999999999995</v>
      </c>
      <c r="I16">
        <v>23</v>
      </c>
      <c r="J16">
        <v>92.32</v>
      </c>
      <c r="K16">
        <v>37.549999999999997</v>
      </c>
      <c r="L16">
        <v>3</v>
      </c>
      <c r="M16">
        <v>4</v>
      </c>
      <c r="N16">
        <v>11.77</v>
      </c>
      <c r="O16">
        <v>11620.34</v>
      </c>
      <c r="P16">
        <v>85.67</v>
      </c>
      <c r="Q16">
        <v>849.39</v>
      </c>
      <c r="R16">
        <v>95.9</v>
      </c>
      <c r="S16">
        <v>55.19</v>
      </c>
      <c r="T16">
        <v>13616.69</v>
      </c>
      <c r="U16">
        <v>0.57999999999999996</v>
      </c>
      <c r="V16">
        <v>0.71</v>
      </c>
      <c r="W16">
        <v>2.63</v>
      </c>
      <c r="X16">
        <v>0.82</v>
      </c>
      <c r="Y16">
        <v>2</v>
      </c>
      <c r="Z16">
        <v>10</v>
      </c>
    </row>
    <row r="17" spans="1:26" x14ac:dyDescent="0.25">
      <c r="A17">
        <v>3</v>
      </c>
      <c r="B17">
        <v>40</v>
      </c>
      <c r="C17" t="s">
        <v>34</v>
      </c>
      <c r="D17">
        <v>6.6234000000000002</v>
      </c>
      <c r="E17">
        <v>15.1</v>
      </c>
      <c r="F17">
        <v>12.72</v>
      </c>
      <c r="G17">
        <v>33.19</v>
      </c>
      <c r="H17">
        <v>0.75</v>
      </c>
      <c r="I17">
        <v>23</v>
      </c>
      <c r="J17">
        <v>93.55</v>
      </c>
      <c r="K17">
        <v>37.549999999999997</v>
      </c>
      <c r="L17">
        <v>4</v>
      </c>
      <c r="M17">
        <v>0</v>
      </c>
      <c r="N17">
        <v>12</v>
      </c>
      <c r="O17">
        <v>11772.07</v>
      </c>
      <c r="P17">
        <v>86.21</v>
      </c>
      <c r="Q17">
        <v>849.62</v>
      </c>
      <c r="R17">
        <v>96.14</v>
      </c>
      <c r="S17">
        <v>55.19</v>
      </c>
      <c r="T17">
        <v>13739.77</v>
      </c>
      <c r="U17">
        <v>0.56999999999999995</v>
      </c>
      <c r="V17">
        <v>0.71</v>
      </c>
      <c r="W17">
        <v>2.63</v>
      </c>
      <c r="X17">
        <v>0.83</v>
      </c>
      <c r="Y17">
        <v>2</v>
      </c>
      <c r="Z17">
        <v>10</v>
      </c>
    </row>
    <row r="18" spans="1:26" x14ac:dyDescent="0.25">
      <c r="A18">
        <v>0</v>
      </c>
      <c r="B18">
        <v>30</v>
      </c>
      <c r="C18" t="s">
        <v>34</v>
      </c>
      <c r="D18">
        <v>5.7126999999999999</v>
      </c>
      <c r="E18">
        <v>17.5</v>
      </c>
      <c r="F18">
        <v>14.56</v>
      </c>
      <c r="G18">
        <v>12.3</v>
      </c>
      <c r="H18">
        <v>0.24</v>
      </c>
      <c r="I18">
        <v>71</v>
      </c>
      <c r="J18">
        <v>71.52</v>
      </c>
      <c r="K18">
        <v>32.270000000000003</v>
      </c>
      <c r="L18">
        <v>1</v>
      </c>
      <c r="M18">
        <v>69</v>
      </c>
      <c r="N18">
        <v>8.25</v>
      </c>
      <c r="O18">
        <v>9054.6</v>
      </c>
      <c r="P18">
        <v>97.08</v>
      </c>
      <c r="Q18">
        <v>849.39</v>
      </c>
      <c r="R18">
        <v>157.83000000000001</v>
      </c>
      <c r="S18">
        <v>55.19</v>
      </c>
      <c r="T18">
        <v>44343.43</v>
      </c>
      <c r="U18">
        <v>0.35</v>
      </c>
      <c r="V18">
        <v>0.62</v>
      </c>
      <c r="W18">
        <v>2.7</v>
      </c>
      <c r="X18">
        <v>2.66</v>
      </c>
      <c r="Y18">
        <v>2</v>
      </c>
      <c r="Z18">
        <v>10</v>
      </c>
    </row>
    <row r="19" spans="1:26" x14ac:dyDescent="0.25">
      <c r="A19">
        <v>1</v>
      </c>
      <c r="B19">
        <v>30</v>
      </c>
      <c r="C19" t="s">
        <v>34</v>
      </c>
      <c r="D19">
        <v>6.5117000000000003</v>
      </c>
      <c r="E19">
        <v>15.36</v>
      </c>
      <c r="F19">
        <v>13.03</v>
      </c>
      <c r="G19">
        <v>25.22</v>
      </c>
      <c r="H19">
        <v>0.48</v>
      </c>
      <c r="I19">
        <v>31</v>
      </c>
      <c r="J19">
        <v>72.7</v>
      </c>
      <c r="K19">
        <v>32.270000000000003</v>
      </c>
      <c r="L19">
        <v>2</v>
      </c>
      <c r="M19">
        <v>9</v>
      </c>
      <c r="N19">
        <v>8.43</v>
      </c>
      <c r="O19">
        <v>9200.25</v>
      </c>
      <c r="P19">
        <v>75.92</v>
      </c>
      <c r="Q19">
        <v>849.29</v>
      </c>
      <c r="R19">
        <v>106.33</v>
      </c>
      <c r="S19">
        <v>55.19</v>
      </c>
      <c r="T19">
        <v>18795.439999999999</v>
      </c>
      <c r="U19">
        <v>0.52</v>
      </c>
      <c r="V19">
        <v>0.7</v>
      </c>
      <c r="W19">
        <v>2.65</v>
      </c>
      <c r="X19">
        <v>1.1399999999999999</v>
      </c>
      <c r="Y19">
        <v>2</v>
      </c>
      <c r="Z19">
        <v>10</v>
      </c>
    </row>
    <row r="20" spans="1:26" x14ac:dyDescent="0.25">
      <c r="A20">
        <v>2</v>
      </c>
      <c r="B20">
        <v>30</v>
      </c>
      <c r="C20" t="s">
        <v>34</v>
      </c>
      <c r="D20">
        <v>6.5305999999999997</v>
      </c>
      <c r="E20">
        <v>15.31</v>
      </c>
      <c r="F20">
        <v>13</v>
      </c>
      <c r="G20">
        <v>26</v>
      </c>
      <c r="H20">
        <v>0.71</v>
      </c>
      <c r="I20">
        <v>30</v>
      </c>
      <c r="J20">
        <v>73.88</v>
      </c>
      <c r="K20">
        <v>32.270000000000003</v>
      </c>
      <c r="L20">
        <v>3</v>
      </c>
      <c r="M20">
        <v>0</v>
      </c>
      <c r="N20">
        <v>8.61</v>
      </c>
      <c r="O20">
        <v>9346.23</v>
      </c>
      <c r="P20">
        <v>76.61</v>
      </c>
      <c r="Q20">
        <v>849.49</v>
      </c>
      <c r="R20">
        <v>104.92</v>
      </c>
      <c r="S20">
        <v>55.19</v>
      </c>
      <c r="T20">
        <v>18091.400000000001</v>
      </c>
      <c r="U20">
        <v>0.53</v>
      </c>
      <c r="V20">
        <v>0.7</v>
      </c>
      <c r="W20">
        <v>2.66</v>
      </c>
      <c r="X20">
        <v>1.1100000000000001</v>
      </c>
      <c r="Y20">
        <v>2</v>
      </c>
      <c r="Z20">
        <v>10</v>
      </c>
    </row>
    <row r="21" spans="1:26" x14ac:dyDescent="0.25">
      <c r="A21">
        <v>0</v>
      </c>
      <c r="B21">
        <v>15</v>
      </c>
      <c r="C21" t="s">
        <v>34</v>
      </c>
      <c r="D21">
        <v>6.0887000000000002</v>
      </c>
      <c r="E21">
        <v>16.420000000000002</v>
      </c>
      <c r="F21">
        <v>14.08</v>
      </c>
      <c r="G21">
        <v>14.57</v>
      </c>
      <c r="H21">
        <v>0.43</v>
      </c>
      <c r="I21">
        <v>58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55.15</v>
      </c>
      <c r="Q21">
        <v>849.83</v>
      </c>
      <c r="R21">
        <v>139.63999999999999</v>
      </c>
      <c r="S21">
        <v>55.19</v>
      </c>
      <c r="T21">
        <v>35313.06</v>
      </c>
      <c r="U21">
        <v>0.4</v>
      </c>
      <c r="V21">
        <v>0.64</v>
      </c>
      <c r="W21">
        <v>2.74</v>
      </c>
      <c r="X21">
        <v>2.19</v>
      </c>
      <c r="Y21">
        <v>2</v>
      </c>
      <c r="Z21">
        <v>10</v>
      </c>
    </row>
    <row r="22" spans="1:26" x14ac:dyDescent="0.25">
      <c r="A22">
        <v>0</v>
      </c>
      <c r="B22">
        <v>70</v>
      </c>
      <c r="C22" t="s">
        <v>34</v>
      </c>
      <c r="D22">
        <v>4.1882000000000001</v>
      </c>
      <c r="E22">
        <v>23.88</v>
      </c>
      <c r="F22">
        <v>17.489999999999998</v>
      </c>
      <c r="G22">
        <v>7.29</v>
      </c>
      <c r="H22">
        <v>0.12</v>
      </c>
      <c r="I22">
        <v>144</v>
      </c>
      <c r="J22">
        <v>141.81</v>
      </c>
      <c r="K22">
        <v>47.83</v>
      </c>
      <c r="L22">
        <v>1</v>
      </c>
      <c r="M22">
        <v>142</v>
      </c>
      <c r="N22">
        <v>22.98</v>
      </c>
      <c r="O22">
        <v>17723.39</v>
      </c>
      <c r="P22">
        <v>196.73</v>
      </c>
      <c r="Q22">
        <v>849.53</v>
      </c>
      <c r="R22">
        <v>256.72000000000003</v>
      </c>
      <c r="S22">
        <v>55.19</v>
      </c>
      <c r="T22">
        <v>93420.5</v>
      </c>
      <c r="U22">
        <v>0.21</v>
      </c>
      <c r="V22">
        <v>0.52</v>
      </c>
      <c r="W22">
        <v>2.79</v>
      </c>
      <c r="X22">
        <v>5.59</v>
      </c>
      <c r="Y22">
        <v>2</v>
      </c>
      <c r="Z22">
        <v>10</v>
      </c>
    </row>
    <row r="23" spans="1:26" x14ac:dyDescent="0.25">
      <c r="A23">
        <v>1</v>
      </c>
      <c r="B23">
        <v>70</v>
      </c>
      <c r="C23" t="s">
        <v>34</v>
      </c>
      <c r="D23">
        <v>5.6113999999999997</v>
      </c>
      <c r="E23">
        <v>17.82</v>
      </c>
      <c r="F23">
        <v>13.97</v>
      </c>
      <c r="G23">
        <v>14.97</v>
      </c>
      <c r="H23">
        <v>0.25</v>
      </c>
      <c r="I23">
        <v>56</v>
      </c>
      <c r="J23">
        <v>143.16999999999999</v>
      </c>
      <c r="K23">
        <v>47.83</v>
      </c>
      <c r="L23">
        <v>2</v>
      </c>
      <c r="M23">
        <v>54</v>
      </c>
      <c r="N23">
        <v>23.34</v>
      </c>
      <c r="O23">
        <v>17891.86</v>
      </c>
      <c r="P23">
        <v>152.11000000000001</v>
      </c>
      <c r="Q23">
        <v>849.41</v>
      </c>
      <c r="R23">
        <v>138.61000000000001</v>
      </c>
      <c r="S23">
        <v>55.19</v>
      </c>
      <c r="T23">
        <v>34807.79</v>
      </c>
      <c r="U23">
        <v>0.4</v>
      </c>
      <c r="V23">
        <v>0.65</v>
      </c>
      <c r="W23">
        <v>2.67</v>
      </c>
      <c r="X23">
        <v>2.08</v>
      </c>
      <c r="Y23">
        <v>2</v>
      </c>
      <c r="Z23">
        <v>10</v>
      </c>
    </row>
    <row r="24" spans="1:26" x14ac:dyDescent="0.25">
      <c r="A24">
        <v>2</v>
      </c>
      <c r="B24">
        <v>70</v>
      </c>
      <c r="C24" t="s">
        <v>34</v>
      </c>
      <c r="D24">
        <v>6.1136999999999997</v>
      </c>
      <c r="E24">
        <v>16.36</v>
      </c>
      <c r="F24">
        <v>13.15</v>
      </c>
      <c r="G24">
        <v>23.2</v>
      </c>
      <c r="H24">
        <v>0.37</v>
      </c>
      <c r="I24">
        <v>34</v>
      </c>
      <c r="J24">
        <v>144.54</v>
      </c>
      <c r="K24">
        <v>47.83</v>
      </c>
      <c r="L24">
        <v>3</v>
      </c>
      <c r="M24">
        <v>32</v>
      </c>
      <c r="N24">
        <v>23.71</v>
      </c>
      <c r="O24">
        <v>18060.849999999999</v>
      </c>
      <c r="P24">
        <v>137.86000000000001</v>
      </c>
      <c r="Q24">
        <v>849.3</v>
      </c>
      <c r="R24">
        <v>110.86</v>
      </c>
      <c r="S24">
        <v>55.19</v>
      </c>
      <c r="T24">
        <v>21044.42</v>
      </c>
      <c r="U24">
        <v>0.5</v>
      </c>
      <c r="V24">
        <v>0.69</v>
      </c>
      <c r="W24">
        <v>2.63</v>
      </c>
      <c r="X24">
        <v>1.25</v>
      </c>
      <c r="Y24">
        <v>2</v>
      </c>
      <c r="Z24">
        <v>10</v>
      </c>
    </row>
    <row r="25" spans="1:26" x14ac:dyDescent="0.25">
      <c r="A25">
        <v>3</v>
      </c>
      <c r="B25">
        <v>70</v>
      </c>
      <c r="C25" t="s">
        <v>34</v>
      </c>
      <c r="D25">
        <v>6.3799000000000001</v>
      </c>
      <c r="E25">
        <v>15.67</v>
      </c>
      <c r="F25">
        <v>12.75</v>
      </c>
      <c r="G25">
        <v>31.88</v>
      </c>
      <c r="H25">
        <v>0.49</v>
      </c>
      <c r="I25">
        <v>24</v>
      </c>
      <c r="J25">
        <v>145.91999999999999</v>
      </c>
      <c r="K25">
        <v>47.83</v>
      </c>
      <c r="L25">
        <v>4</v>
      </c>
      <c r="M25">
        <v>22</v>
      </c>
      <c r="N25">
        <v>24.09</v>
      </c>
      <c r="O25">
        <v>18230.349999999999</v>
      </c>
      <c r="P25">
        <v>128.27000000000001</v>
      </c>
      <c r="Q25">
        <v>849.17</v>
      </c>
      <c r="R25">
        <v>97.93</v>
      </c>
      <c r="S25">
        <v>55.19</v>
      </c>
      <c r="T25">
        <v>14629.95</v>
      </c>
      <c r="U25">
        <v>0.56000000000000005</v>
      </c>
      <c r="V25">
        <v>0.71</v>
      </c>
      <c r="W25">
        <v>2.61</v>
      </c>
      <c r="X25">
        <v>0.86</v>
      </c>
      <c r="Y25">
        <v>2</v>
      </c>
      <c r="Z25">
        <v>10</v>
      </c>
    </row>
    <row r="26" spans="1:26" x14ac:dyDescent="0.25">
      <c r="A26">
        <v>4</v>
      </c>
      <c r="B26">
        <v>70</v>
      </c>
      <c r="C26" t="s">
        <v>34</v>
      </c>
      <c r="D26">
        <v>6.5156000000000001</v>
      </c>
      <c r="E26">
        <v>15.35</v>
      </c>
      <c r="F26">
        <v>12.57</v>
      </c>
      <c r="G26">
        <v>39.700000000000003</v>
      </c>
      <c r="H26">
        <v>0.6</v>
      </c>
      <c r="I26">
        <v>19</v>
      </c>
      <c r="J26">
        <v>147.30000000000001</v>
      </c>
      <c r="K26">
        <v>47.83</v>
      </c>
      <c r="L26">
        <v>5</v>
      </c>
      <c r="M26">
        <v>17</v>
      </c>
      <c r="N26">
        <v>24.47</v>
      </c>
      <c r="O26">
        <v>18400.38</v>
      </c>
      <c r="P26">
        <v>119.81</v>
      </c>
      <c r="Q26">
        <v>849.19</v>
      </c>
      <c r="R26">
        <v>91.88</v>
      </c>
      <c r="S26">
        <v>55.19</v>
      </c>
      <c r="T26">
        <v>11630.38</v>
      </c>
      <c r="U26">
        <v>0.6</v>
      </c>
      <c r="V26">
        <v>0.72</v>
      </c>
      <c r="W26">
        <v>2.6</v>
      </c>
      <c r="X26">
        <v>0.68</v>
      </c>
      <c r="Y26">
        <v>2</v>
      </c>
      <c r="Z26">
        <v>10</v>
      </c>
    </row>
    <row r="27" spans="1:26" x14ac:dyDescent="0.25">
      <c r="A27">
        <v>5</v>
      </c>
      <c r="B27">
        <v>70</v>
      </c>
      <c r="C27" t="s">
        <v>34</v>
      </c>
      <c r="D27">
        <v>6.6418999999999997</v>
      </c>
      <c r="E27">
        <v>15.06</v>
      </c>
      <c r="F27">
        <v>12.39</v>
      </c>
      <c r="G27">
        <v>49.58</v>
      </c>
      <c r="H27">
        <v>0.71</v>
      </c>
      <c r="I27">
        <v>15</v>
      </c>
      <c r="J27">
        <v>148.68</v>
      </c>
      <c r="K27">
        <v>47.83</v>
      </c>
      <c r="L27">
        <v>6</v>
      </c>
      <c r="M27">
        <v>11</v>
      </c>
      <c r="N27">
        <v>24.85</v>
      </c>
      <c r="O27">
        <v>18570.939999999999</v>
      </c>
      <c r="P27">
        <v>113.23</v>
      </c>
      <c r="Q27">
        <v>849.24</v>
      </c>
      <c r="R27">
        <v>85.69</v>
      </c>
      <c r="S27">
        <v>55.19</v>
      </c>
      <c r="T27">
        <v>8552.2800000000007</v>
      </c>
      <c r="U27">
        <v>0.64</v>
      </c>
      <c r="V27">
        <v>0.73</v>
      </c>
      <c r="W27">
        <v>2.6</v>
      </c>
      <c r="X27">
        <v>0.5</v>
      </c>
      <c r="Y27">
        <v>2</v>
      </c>
      <c r="Z27">
        <v>10</v>
      </c>
    </row>
    <row r="28" spans="1:26" x14ac:dyDescent="0.25">
      <c r="A28">
        <v>6</v>
      </c>
      <c r="B28">
        <v>70</v>
      </c>
      <c r="C28" t="s">
        <v>34</v>
      </c>
      <c r="D28">
        <v>6.6577999999999999</v>
      </c>
      <c r="E28">
        <v>15.02</v>
      </c>
      <c r="F28">
        <v>12.39</v>
      </c>
      <c r="G28">
        <v>53.09</v>
      </c>
      <c r="H28">
        <v>0.83</v>
      </c>
      <c r="I28">
        <v>14</v>
      </c>
      <c r="J28">
        <v>150.07</v>
      </c>
      <c r="K28">
        <v>47.83</v>
      </c>
      <c r="L28">
        <v>7</v>
      </c>
      <c r="M28">
        <v>1</v>
      </c>
      <c r="N28">
        <v>25.24</v>
      </c>
      <c r="O28">
        <v>18742.03</v>
      </c>
      <c r="P28">
        <v>109.73</v>
      </c>
      <c r="Q28">
        <v>849.19</v>
      </c>
      <c r="R28">
        <v>85.26</v>
      </c>
      <c r="S28">
        <v>55.19</v>
      </c>
      <c r="T28">
        <v>8345.39</v>
      </c>
      <c r="U28">
        <v>0.65</v>
      </c>
      <c r="V28">
        <v>0.73</v>
      </c>
      <c r="W28">
        <v>2.61</v>
      </c>
      <c r="X28">
        <v>0.5</v>
      </c>
      <c r="Y28">
        <v>2</v>
      </c>
      <c r="Z28">
        <v>10</v>
      </c>
    </row>
    <row r="29" spans="1:26" x14ac:dyDescent="0.25">
      <c r="A29">
        <v>7</v>
      </c>
      <c r="B29">
        <v>70</v>
      </c>
      <c r="C29" t="s">
        <v>34</v>
      </c>
      <c r="D29">
        <v>6.6555999999999997</v>
      </c>
      <c r="E29">
        <v>15.02</v>
      </c>
      <c r="F29">
        <v>12.39</v>
      </c>
      <c r="G29">
        <v>53.11</v>
      </c>
      <c r="H29">
        <v>0.94</v>
      </c>
      <c r="I29">
        <v>14</v>
      </c>
      <c r="J29">
        <v>151.46</v>
      </c>
      <c r="K29">
        <v>47.83</v>
      </c>
      <c r="L29">
        <v>8</v>
      </c>
      <c r="M29">
        <v>0</v>
      </c>
      <c r="N29">
        <v>25.63</v>
      </c>
      <c r="O29">
        <v>18913.66</v>
      </c>
      <c r="P29">
        <v>110.53</v>
      </c>
      <c r="Q29">
        <v>849.19</v>
      </c>
      <c r="R29">
        <v>85.41</v>
      </c>
      <c r="S29">
        <v>55.19</v>
      </c>
      <c r="T29">
        <v>8418.61</v>
      </c>
      <c r="U29">
        <v>0.65</v>
      </c>
      <c r="V29">
        <v>0.73</v>
      </c>
      <c r="W29">
        <v>2.61</v>
      </c>
      <c r="X29">
        <v>0.5</v>
      </c>
      <c r="Y29">
        <v>2</v>
      </c>
      <c r="Z29">
        <v>10</v>
      </c>
    </row>
    <row r="30" spans="1:26" x14ac:dyDescent="0.25">
      <c r="A30">
        <v>0</v>
      </c>
      <c r="B30">
        <v>90</v>
      </c>
      <c r="C30" t="s">
        <v>34</v>
      </c>
      <c r="D30">
        <v>3.5682</v>
      </c>
      <c r="E30">
        <v>28.02</v>
      </c>
      <c r="F30">
        <v>19.100000000000001</v>
      </c>
      <c r="G30">
        <v>6.26</v>
      </c>
      <c r="H30">
        <v>0.1</v>
      </c>
      <c r="I30">
        <v>183</v>
      </c>
      <c r="J30">
        <v>176.73</v>
      </c>
      <c r="K30">
        <v>52.44</v>
      </c>
      <c r="L30">
        <v>1</v>
      </c>
      <c r="M30">
        <v>181</v>
      </c>
      <c r="N30">
        <v>33.29</v>
      </c>
      <c r="O30">
        <v>22031.19</v>
      </c>
      <c r="P30">
        <v>249.35</v>
      </c>
      <c r="Q30">
        <v>849.83</v>
      </c>
      <c r="R30">
        <v>310.14999999999998</v>
      </c>
      <c r="S30">
        <v>55.19</v>
      </c>
      <c r="T30">
        <v>119941.65</v>
      </c>
      <c r="U30">
        <v>0.18</v>
      </c>
      <c r="V30">
        <v>0.47</v>
      </c>
      <c r="W30">
        <v>2.88</v>
      </c>
      <c r="X30">
        <v>7.2</v>
      </c>
      <c r="Y30">
        <v>2</v>
      </c>
      <c r="Z30">
        <v>10</v>
      </c>
    </row>
    <row r="31" spans="1:26" x14ac:dyDescent="0.25">
      <c r="A31">
        <v>1</v>
      </c>
      <c r="B31">
        <v>90</v>
      </c>
      <c r="C31" t="s">
        <v>34</v>
      </c>
      <c r="D31">
        <v>5.1848999999999998</v>
      </c>
      <c r="E31">
        <v>19.29</v>
      </c>
      <c r="F31">
        <v>14.45</v>
      </c>
      <c r="G31">
        <v>12.75</v>
      </c>
      <c r="H31">
        <v>0.2</v>
      </c>
      <c r="I31">
        <v>68</v>
      </c>
      <c r="J31">
        <v>178.21</v>
      </c>
      <c r="K31">
        <v>52.44</v>
      </c>
      <c r="L31">
        <v>2</v>
      </c>
      <c r="M31">
        <v>66</v>
      </c>
      <c r="N31">
        <v>33.770000000000003</v>
      </c>
      <c r="O31">
        <v>22213.89</v>
      </c>
      <c r="P31">
        <v>184.68</v>
      </c>
      <c r="Q31">
        <v>849.6</v>
      </c>
      <c r="R31">
        <v>154.35</v>
      </c>
      <c r="S31">
        <v>55.19</v>
      </c>
      <c r="T31">
        <v>42616.2</v>
      </c>
      <c r="U31">
        <v>0.36</v>
      </c>
      <c r="V31">
        <v>0.63</v>
      </c>
      <c r="W31">
        <v>2.69</v>
      </c>
      <c r="X31">
        <v>2.5499999999999998</v>
      </c>
      <c r="Y31">
        <v>2</v>
      </c>
      <c r="Z31">
        <v>10</v>
      </c>
    </row>
    <row r="32" spans="1:26" x14ac:dyDescent="0.25">
      <c r="A32">
        <v>2</v>
      </c>
      <c r="B32">
        <v>90</v>
      </c>
      <c r="C32" t="s">
        <v>34</v>
      </c>
      <c r="D32">
        <v>5.7634999999999996</v>
      </c>
      <c r="E32">
        <v>17.350000000000001</v>
      </c>
      <c r="F32">
        <v>13.44</v>
      </c>
      <c r="G32">
        <v>19.2</v>
      </c>
      <c r="H32">
        <v>0.3</v>
      </c>
      <c r="I32">
        <v>42</v>
      </c>
      <c r="J32">
        <v>179.7</v>
      </c>
      <c r="K32">
        <v>52.44</v>
      </c>
      <c r="L32">
        <v>3</v>
      </c>
      <c r="M32">
        <v>40</v>
      </c>
      <c r="N32">
        <v>34.26</v>
      </c>
      <c r="O32">
        <v>22397.24</v>
      </c>
      <c r="P32">
        <v>167.64</v>
      </c>
      <c r="Q32">
        <v>849.27</v>
      </c>
      <c r="R32">
        <v>120.43</v>
      </c>
      <c r="S32">
        <v>55.19</v>
      </c>
      <c r="T32">
        <v>25785.72</v>
      </c>
      <c r="U32">
        <v>0.46</v>
      </c>
      <c r="V32">
        <v>0.67</v>
      </c>
      <c r="W32">
        <v>2.65</v>
      </c>
      <c r="X32">
        <v>1.54</v>
      </c>
      <c r="Y32">
        <v>2</v>
      </c>
      <c r="Z32">
        <v>10</v>
      </c>
    </row>
    <row r="33" spans="1:26" x14ac:dyDescent="0.25">
      <c r="A33">
        <v>3</v>
      </c>
      <c r="B33">
        <v>90</v>
      </c>
      <c r="C33" t="s">
        <v>34</v>
      </c>
      <c r="D33">
        <v>6.0739000000000001</v>
      </c>
      <c r="E33">
        <v>16.46</v>
      </c>
      <c r="F33">
        <v>12.98</v>
      </c>
      <c r="G33">
        <v>25.95</v>
      </c>
      <c r="H33">
        <v>0.39</v>
      </c>
      <c r="I33">
        <v>30</v>
      </c>
      <c r="J33">
        <v>181.19</v>
      </c>
      <c r="K33">
        <v>52.44</v>
      </c>
      <c r="L33">
        <v>4</v>
      </c>
      <c r="M33">
        <v>28</v>
      </c>
      <c r="N33">
        <v>34.75</v>
      </c>
      <c r="O33">
        <v>22581.25</v>
      </c>
      <c r="P33">
        <v>158.19999999999999</v>
      </c>
      <c r="Q33">
        <v>849.28</v>
      </c>
      <c r="R33">
        <v>105.35</v>
      </c>
      <c r="S33">
        <v>55.19</v>
      </c>
      <c r="T33">
        <v>18309.98</v>
      </c>
      <c r="U33">
        <v>0.52</v>
      </c>
      <c r="V33">
        <v>0.7</v>
      </c>
      <c r="W33">
        <v>2.62</v>
      </c>
      <c r="X33">
        <v>1.08</v>
      </c>
      <c r="Y33">
        <v>2</v>
      </c>
      <c r="Z33">
        <v>10</v>
      </c>
    </row>
    <row r="34" spans="1:26" x14ac:dyDescent="0.25">
      <c r="A34">
        <v>4</v>
      </c>
      <c r="B34">
        <v>90</v>
      </c>
      <c r="C34" t="s">
        <v>34</v>
      </c>
      <c r="D34">
        <v>6.2690000000000001</v>
      </c>
      <c r="E34">
        <v>15.95</v>
      </c>
      <c r="F34">
        <v>12.71</v>
      </c>
      <c r="G34">
        <v>33.159999999999997</v>
      </c>
      <c r="H34">
        <v>0.49</v>
      </c>
      <c r="I34">
        <v>23</v>
      </c>
      <c r="J34">
        <v>182.69</v>
      </c>
      <c r="K34">
        <v>52.44</v>
      </c>
      <c r="L34">
        <v>5</v>
      </c>
      <c r="M34">
        <v>21</v>
      </c>
      <c r="N34">
        <v>35.25</v>
      </c>
      <c r="O34">
        <v>22766.06</v>
      </c>
      <c r="P34">
        <v>151.05000000000001</v>
      </c>
      <c r="Q34">
        <v>849.27</v>
      </c>
      <c r="R34">
        <v>96.75</v>
      </c>
      <c r="S34">
        <v>55.19</v>
      </c>
      <c r="T34">
        <v>14044.13</v>
      </c>
      <c r="U34">
        <v>0.56999999999999995</v>
      </c>
      <c r="V34">
        <v>0.71</v>
      </c>
      <c r="W34">
        <v>2.6</v>
      </c>
      <c r="X34">
        <v>0.82</v>
      </c>
      <c r="Y34">
        <v>2</v>
      </c>
      <c r="Z34">
        <v>10</v>
      </c>
    </row>
    <row r="35" spans="1:26" x14ac:dyDescent="0.25">
      <c r="A35">
        <v>5</v>
      </c>
      <c r="B35">
        <v>90</v>
      </c>
      <c r="C35" t="s">
        <v>34</v>
      </c>
      <c r="D35">
        <v>6.3803999999999998</v>
      </c>
      <c r="E35">
        <v>15.67</v>
      </c>
      <c r="F35">
        <v>12.58</v>
      </c>
      <c r="G35">
        <v>39.72</v>
      </c>
      <c r="H35">
        <v>0.57999999999999996</v>
      </c>
      <c r="I35">
        <v>19</v>
      </c>
      <c r="J35">
        <v>184.19</v>
      </c>
      <c r="K35">
        <v>52.44</v>
      </c>
      <c r="L35">
        <v>6</v>
      </c>
      <c r="M35">
        <v>17</v>
      </c>
      <c r="N35">
        <v>35.75</v>
      </c>
      <c r="O35">
        <v>22951.43</v>
      </c>
      <c r="P35">
        <v>144.43</v>
      </c>
      <c r="Q35">
        <v>849.21</v>
      </c>
      <c r="R35">
        <v>92</v>
      </c>
      <c r="S35">
        <v>55.19</v>
      </c>
      <c r="T35">
        <v>11688.06</v>
      </c>
      <c r="U35">
        <v>0.6</v>
      </c>
      <c r="V35">
        <v>0.72</v>
      </c>
      <c r="W35">
        <v>2.61</v>
      </c>
      <c r="X35">
        <v>0.69</v>
      </c>
      <c r="Y35">
        <v>2</v>
      </c>
      <c r="Z35">
        <v>10</v>
      </c>
    </row>
    <row r="36" spans="1:26" x14ac:dyDescent="0.25">
      <c r="A36">
        <v>6</v>
      </c>
      <c r="B36">
        <v>90</v>
      </c>
      <c r="C36" t="s">
        <v>34</v>
      </c>
      <c r="D36">
        <v>6.4740000000000002</v>
      </c>
      <c r="E36">
        <v>15.45</v>
      </c>
      <c r="F36">
        <v>12.46</v>
      </c>
      <c r="G36">
        <v>46.71</v>
      </c>
      <c r="H36">
        <v>0.67</v>
      </c>
      <c r="I36">
        <v>16</v>
      </c>
      <c r="J36">
        <v>185.7</v>
      </c>
      <c r="K36">
        <v>52.44</v>
      </c>
      <c r="L36">
        <v>7</v>
      </c>
      <c r="M36">
        <v>14</v>
      </c>
      <c r="N36">
        <v>36.26</v>
      </c>
      <c r="O36">
        <v>23137.49</v>
      </c>
      <c r="P36">
        <v>138.97999999999999</v>
      </c>
      <c r="Q36">
        <v>849.17</v>
      </c>
      <c r="R36">
        <v>88.03</v>
      </c>
      <c r="S36">
        <v>55.19</v>
      </c>
      <c r="T36">
        <v>9718.61</v>
      </c>
      <c r="U36">
        <v>0.63</v>
      </c>
      <c r="V36">
        <v>0.73</v>
      </c>
      <c r="W36">
        <v>2.6</v>
      </c>
      <c r="X36">
        <v>0.56999999999999995</v>
      </c>
      <c r="Y36">
        <v>2</v>
      </c>
      <c r="Z36">
        <v>10</v>
      </c>
    </row>
    <row r="37" spans="1:26" x14ac:dyDescent="0.25">
      <c r="A37">
        <v>7</v>
      </c>
      <c r="B37">
        <v>90</v>
      </c>
      <c r="C37" t="s">
        <v>34</v>
      </c>
      <c r="D37">
        <v>6.569</v>
      </c>
      <c r="E37">
        <v>15.22</v>
      </c>
      <c r="F37">
        <v>12.34</v>
      </c>
      <c r="G37">
        <v>56.96</v>
      </c>
      <c r="H37">
        <v>0.76</v>
      </c>
      <c r="I37">
        <v>13</v>
      </c>
      <c r="J37">
        <v>187.22</v>
      </c>
      <c r="K37">
        <v>52.44</v>
      </c>
      <c r="L37">
        <v>8</v>
      </c>
      <c r="M37">
        <v>11</v>
      </c>
      <c r="N37">
        <v>36.78</v>
      </c>
      <c r="O37">
        <v>23324.240000000002</v>
      </c>
      <c r="P37">
        <v>132.37</v>
      </c>
      <c r="Q37">
        <v>849.22</v>
      </c>
      <c r="R37">
        <v>84.1</v>
      </c>
      <c r="S37">
        <v>55.19</v>
      </c>
      <c r="T37">
        <v>7768.08</v>
      </c>
      <c r="U37">
        <v>0.66</v>
      </c>
      <c r="V37">
        <v>0.73</v>
      </c>
      <c r="W37">
        <v>2.6</v>
      </c>
      <c r="X37">
        <v>0.45</v>
      </c>
      <c r="Y37">
        <v>2</v>
      </c>
      <c r="Z37">
        <v>10</v>
      </c>
    </row>
    <row r="38" spans="1:26" x14ac:dyDescent="0.25">
      <c r="A38">
        <v>8</v>
      </c>
      <c r="B38">
        <v>90</v>
      </c>
      <c r="C38" t="s">
        <v>34</v>
      </c>
      <c r="D38">
        <v>6.5951000000000004</v>
      </c>
      <c r="E38">
        <v>15.16</v>
      </c>
      <c r="F38">
        <v>12.32</v>
      </c>
      <c r="G38">
        <v>61.58</v>
      </c>
      <c r="H38">
        <v>0.85</v>
      </c>
      <c r="I38">
        <v>12</v>
      </c>
      <c r="J38">
        <v>188.74</v>
      </c>
      <c r="K38">
        <v>52.44</v>
      </c>
      <c r="L38">
        <v>9</v>
      </c>
      <c r="M38">
        <v>8</v>
      </c>
      <c r="N38">
        <v>37.299999999999997</v>
      </c>
      <c r="O38">
        <v>23511.69</v>
      </c>
      <c r="P38">
        <v>128.34</v>
      </c>
      <c r="Q38">
        <v>849.26</v>
      </c>
      <c r="R38">
        <v>83.2</v>
      </c>
      <c r="S38">
        <v>55.19</v>
      </c>
      <c r="T38">
        <v>7324.5</v>
      </c>
      <c r="U38">
        <v>0.66</v>
      </c>
      <c r="V38">
        <v>0.74</v>
      </c>
      <c r="W38">
        <v>2.6</v>
      </c>
      <c r="X38">
        <v>0.42</v>
      </c>
      <c r="Y38">
        <v>2</v>
      </c>
      <c r="Z38">
        <v>10</v>
      </c>
    </row>
    <row r="39" spans="1:26" x14ac:dyDescent="0.25">
      <c r="A39">
        <v>9</v>
      </c>
      <c r="B39">
        <v>90</v>
      </c>
      <c r="C39" t="s">
        <v>34</v>
      </c>
      <c r="D39">
        <v>6.6322000000000001</v>
      </c>
      <c r="E39">
        <v>15.08</v>
      </c>
      <c r="F39">
        <v>12.27</v>
      </c>
      <c r="G39">
        <v>66.91</v>
      </c>
      <c r="H39">
        <v>0.93</v>
      </c>
      <c r="I39">
        <v>11</v>
      </c>
      <c r="J39">
        <v>190.26</v>
      </c>
      <c r="K39">
        <v>52.44</v>
      </c>
      <c r="L39">
        <v>10</v>
      </c>
      <c r="M39">
        <v>1</v>
      </c>
      <c r="N39">
        <v>37.82</v>
      </c>
      <c r="O39">
        <v>23699.85</v>
      </c>
      <c r="P39">
        <v>125.36</v>
      </c>
      <c r="Q39">
        <v>849.39</v>
      </c>
      <c r="R39">
        <v>81.36</v>
      </c>
      <c r="S39">
        <v>55.19</v>
      </c>
      <c r="T39">
        <v>6410.4</v>
      </c>
      <c r="U39">
        <v>0.68</v>
      </c>
      <c r="V39">
        <v>0.74</v>
      </c>
      <c r="W39">
        <v>2.6</v>
      </c>
      <c r="X39">
        <v>0.37</v>
      </c>
      <c r="Y39">
        <v>2</v>
      </c>
      <c r="Z39">
        <v>10</v>
      </c>
    </row>
    <row r="40" spans="1:26" x14ac:dyDescent="0.25">
      <c r="A40">
        <v>10</v>
      </c>
      <c r="B40">
        <v>90</v>
      </c>
      <c r="C40" t="s">
        <v>34</v>
      </c>
      <c r="D40">
        <v>6.6307999999999998</v>
      </c>
      <c r="E40">
        <v>15.08</v>
      </c>
      <c r="F40">
        <v>12.27</v>
      </c>
      <c r="G40">
        <v>66.92</v>
      </c>
      <c r="H40">
        <v>1.02</v>
      </c>
      <c r="I40">
        <v>11</v>
      </c>
      <c r="J40">
        <v>191.79</v>
      </c>
      <c r="K40">
        <v>52.44</v>
      </c>
      <c r="L40">
        <v>11</v>
      </c>
      <c r="M40">
        <v>0</v>
      </c>
      <c r="N40">
        <v>38.35</v>
      </c>
      <c r="O40">
        <v>23888.73</v>
      </c>
      <c r="P40">
        <v>126.3</v>
      </c>
      <c r="Q40">
        <v>849.43</v>
      </c>
      <c r="R40">
        <v>81.400000000000006</v>
      </c>
      <c r="S40">
        <v>55.19</v>
      </c>
      <c r="T40">
        <v>6430.07</v>
      </c>
      <c r="U40">
        <v>0.68</v>
      </c>
      <c r="V40">
        <v>0.74</v>
      </c>
      <c r="W40">
        <v>2.6</v>
      </c>
      <c r="X40">
        <v>0.38</v>
      </c>
      <c r="Y40">
        <v>2</v>
      </c>
      <c r="Z40">
        <v>10</v>
      </c>
    </row>
    <row r="41" spans="1:26" x14ac:dyDescent="0.25">
      <c r="A41">
        <v>0</v>
      </c>
      <c r="B41">
        <v>10</v>
      </c>
      <c r="C41" t="s">
        <v>34</v>
      </c>
      <c r="D41">
        <v>5.6276999999999999</v>
      </c>
      <c r="E41">
        <v>17.77</v>
      </c>
      <c r="F41">
        <v>15.17</v>
      </c>
      <c r="G41">
        <v>10.58</v>
      </c>
      <c r="H41">
        <v>0.64</v>
      </c>
      <c r="I41">
        <v>86</v>
      </c>
      <c r="J41">
        <v>26.11</v>
      </c>
      <c r="K41">
        <v>12.1</v>
      </c>
      <c r="L41">
        <v>1</v>
      </c>
      <c r="M41">
        <v>0</v>
      </c>
      <c r="N41">
        <v>3.01</v>
      </c>
      <c r="O41">
        <v>3454.41</v>
      </c>
      <c r="P41">
        <v>43.83</v>
      </c>
      <c r="Q41">
        <v>850.24</v>
      </c>
      <c r="R41">
        <v>174.16</v>
      </c>
      <c r="S41">
        <v>55.19</v>
      </c>
      <c r="T41">
        <v>52433.55</v>
      </c>
      <c r="U41">
        <v>0.32</v>
      </c>
      <c r="V41">
        <v>0.6</v>
      </c>
      <c r="W41">
        <v>2.83</v>
      </c>
      <c r="X41">
        <v>3.27</v>
      </c>
      <c r="Y41">
        <v>2</v>
      </c>
      <c r="Z41">
        <v>10</v>
      </c>
    </row>
    <row r="42" spans="1:26" x14ac:dyDescent="0.25">
      <c r="A42">
        <v>0</v>
      </c>
      <c r="B42">
        <v>45</v>
      </c>
      <c r="C42" t="s">
        <v>34</v>
      </c>
      <c r="D42">
        <v>5.0633999999999997</v>
      </c>
      <c r="E42">
        <v>19.75</v>
      </c>
      <c r="F42">
        <v>15.71</v>
      </c>
      <c r="G42">
        <v>9.42</v>
      </c>
      <c r="H42">
        <v>0.18</v>
      </c>
      <c r="I42">
        <v>100</v>
      </c>
      <c r="J42">
        <v>98.71</v>
      </c>
      <c r="K42">
        <v>39.72</v>
      </c>
      <c r="L42">
        <v>1</v>
      </c>
      <c r="M42">
        <v>98</v>
      </c>
      <c r="N42">
        <v>12.99</v>
      </c>
      <c r="O42">
        <v>12407.75</v>
      </c>
      <c r="P42">
        <v>136.24</v>
      </c>
      <c r="Q42">
        <v>849.55</v>
      </c>
      <c r="R42">
        <v>196.4</v>
      </c>
      <c r="S42">
        <v>55.19</v>
      </c>
      <c r="T42">
        <v>63481.43</v>
      </c>
      <c r="U42">
        <v>0.28000000000000003</v>
      </c>
      <c r="V42">
        <v>0.57999999999999996</v>
      </c>
      <c r="W42">
        <v>2.74</v>
      </c>
      <c r="X42">
        <v>3.81</v>
      </c>
      <c r="Y42">
        <v>2</v>
      </c>
      <c r="Z42">
        <v>10</v>
      </c>
    </row>
    <row r="43" spans="1:26" x14ac:dyDescent="0.25">
      <c r="A43">
        <v>1</v>
      </c>
      <c r="B43">
        <v>45</v>
      </c>
      <c r="C43" t="s">
        <v>34</v>
      </c>
      <c r="D43">
        <v>6.1878000000000002</v>
      </c>
      <c r="E43">
        <v>16.16</v>
      </c>
      <c r="F43">
        <v>13.35</v>
      </c>
      <c r="G43">
        <v>20.03</v>
      </c>
      <c r="H43">
        <v>0.35</v>
      </c>
      <c r="I43">
        <v>40</v>
      </c>
      <c r="J43">
        <v>99.95</v>
      </c>
      <c r="K43">
        <v>39.72</v>
      </c>
      <c r="L43">
        <v>2</v>
      </c>
      <c r="M43">
        <v>38</v>
      </c>
      <c r="N43">
        <v>13.24</v>
      </c>
      <c r="O43">
        <v>12561.45</v>
      </c>
      <c r="P43">
        <v>107.91</v>
      </c>
      <c r="Q43">
        <v>849.28</v>
      </c>
      <c r="R43">
        <v>117.91</v>
      </c>
      <c r="S43">
        <v>55.19</v>
      </c>
      <c r="T43">
        <v>24539.22</v>
      </c>
      <c r="U43">
        <v>0.47</v>
      </c>
      <c r="V43">
        <v>0.68</v>
      </c>
      <c r="W43">
        <v>2.63</v>
      </c>
      <c r="X43">
        <v>1.46</v>
      </c>
      <c r="Y43">
        <v>2</v>
      </c>
      <c r="Z43">
        <v>10</v>
      </c>
    </row>
    <row r="44" spans="1:26" x14ac:dyDescent="0.25">
      <c r="A44">
        <v>2</v>
      </c>
      <c r="B44">
        <v>45</v>
      </c>
      <c r="C44" t="s">
        <v>34</v>
      </c>
      <c r="D44">
        <v>6.5601000000000003</v>
      </c>
      <c r="E44">
        <v>15.24</v>
      </c>
      <c r="F44">
        <v>12.76</v>
      </c>
      <c r="G44">
        <v>31.91</v>
      </c>
      <c r="H44">
        <v>0.52</v>
      </c>
      <c r="I44">
        <v>24</v>
      </c>
      <c r="J44">
        <v>101.2</v>
      </c>
      <c r="K44">
        <v>39.72</v>
      </c>
      <c r="L44">
        <v>3</v>
      </c>
      <c r="M44">
        <v>21</v>
      </c>
      <c r="N44">
        <v>13.49</v>
      </c>
      <c r="O44">
        <v>12715.54</v>
      </c>
      <c r="P44">
        <v>93.85</v>
      </c>
      <c r="Q44">
        <v>849.32</v>
      </c>
      <c r="R44">
        <v>98.15</v>
      </c>
      <c r="S44">
        <v>55.19</v>
      </c>
      <c r="T44">
        <v>14737.17</v>
      </c>
      <c r="U44">
        <v>0.56000000000000005</v>
      </c>
      <c r="V44">
        <v>0.71</v>
      </c>
      <c r="W44">
        <v>2.62</v>
      </c>
      <c r="X44">
        <v>0.87</v>
      </c>
      <c r="Y44">
        <v>2</v>
      </c>
      <c r="Z44">
        <v>10</v>
      </c>
    </row>
    <row r="45" spans="1:26" x14ac:dyDescent="0.25">
      <c r="A45">
        <v>3</v>
      </c>
      <c r="B45">
        <v>45</v>
      </c>
      <c r="C45" t="s">
        <v>34</v>
      </c>
      <c r="D45">
        <v>6.6586999999999996</v>
      </c>
      <c r="E45">
        <v>15.02</v>
      </c>
      <c r="F45">
        <v>12.62</v>
      </c>
      <c r="G45">
        <v>37.86</v>
      </c>
      <c r="H45">
        <v>0.69</v>
      </c>
      <c r="I45">
        <v>20</v>
      </c>
      <c r="J45">
        <v>102.45</v>
      </c>
      <c r="K45">
        <v>39.72</v>
      </c>
      <c r="L45">
        <v>4</v>
      </c>
      <c r="M45">
        <v>0</v>
      </c>
      <c r="N45">
        <v>13.74</v>
      </c>
      <c r="O45">
        <v>12870.03</v>
      </c>
      <c r="P45">
        <v>89.78</v>
      </c>
      <c r="Q45">
        <v>849.56</v>
      </c>
      <c r="R45">
        <v>92.54</v>
      </c>
      <c r="S45">
        <v>55.19</v>
      </c>
      <c r="T45">
        <v>11953.21</v>
      </c>
      <c r="U45">
        <v>0.6</v>
      </c>
      <c r="V45">
        <v>0.72</v>
      </c>
      <c r="W45">
        <v>2.63</v>
      </c>
      <c r="X45">
        <v>0.73</v>
      </c>
      <c r="Y45">
        <v>2</v>
      </c>
      <c r="Z45">
        <v>10</v>
      </c>
    </row>
    <row r="46" spans="1:26" x14ac:dyDescent="0.25">
      <c r="A46">
        <v>0</v>
      </c>
      <c r="B46">
        <v>60</v>
      </c>
      <c r="C46" t="s">
        <v>34</v>
      </c>
      <c r="D46">
        <v>4.5274999999999999</v>
      </c>
      <c r="E46">
        <v>22.09</v>
      </c>
      <c r="F46">
        <v>16.73</v>
      </c>
      <c r="G46">
        <v>7.97</v>
      </c>
      <c r="H46">
        <v>0.14000000000000001</v>
      </c>
      <c r="I46">
        <v>126</v>
      </c>
      <c r="J46">
        <v>124.63</v>
      </c>
      <c r="K46">
        <v>45</v>
      </c>
      <c r="L46">
        <v>1</v>
      </c>
      <c r="M46">
        <v>124</v>
      </c>
      <c r="N46">
        <v>18.64</v>
      </c>
      <c r="O46">
        <v>15605.44</v>
      </c>
      <c r="P46">
        <v>172.06</v>
      </c>
      <c r="Q46">
        <v>849.53</v>
      </c>
      <c r="R46">
        <v>231.04</v>
      </c>
      <c r="S46">
        <v>55.19</v>
      </c>
      <c r="T46">
        <v>80674.7</v>
      </c>
      <c r="U46">
        <v>0.24</v>
      </c>
      <c r="V46">
        <v>0.54</v>
      </c>
      <c r="W46">
        <v>2.78</v>
      </c>
      <c r="X46">
        <v>4.84</v>
      </c>
      <c r="Y46">
        <v>2</v>
      </c>
      <c r="Z46">
        <v>10</v>
      </c>
    </row>
    <row r="47" spans="1:26" x14ac:dyDescent="0.25">
      <c r="A47">
        <v>1</v>
      </c>
      <c r="B47">
        <v>60</v>
      </c>
      <c r="C47" t="s">
        <v>34</v>
      </c>
      <c r="D47">
        <v>5.8329000000000004</v>
      </c>
      <c r="E47">
        <v>17.14</v>
      </c>
      <c r="F47">
        <v>13.73</v>
      </c>
      <c r="G47">
        <v>16.48</v>
      </c>
      <c r="H47">
        <v>0.28000000000000003</v>
      </c>
      <c r="I47">
        <v>50</v>
      </c>
      <c r="J47">
        <v>125.95</v>
      </c>
      <c r="K47">
        <v>45</v>
      </c>
      <c r="L47">
        <v>2</v>
      </c>
      <c r="M47">
        <v>48</v>
      </c>
      <c r="N47">
        <v>18.95</v>
      </c>
      <c r="O47">
        <v>15767.7</v>
      </c>
      <c r="P47">
        <v>135.4</v>
      </c>
      <c r="Q47">
        <v>849.37</v>
      </c>
      <c r="R47">
        <v>130.61000000000001</v>
      </c>
      <c r="S47">
        <v>55.19</v>
      </c>
      <c r="T47">
        <v>30837.73</v>
      </c>
      <c r="U47">
        <v>0.42</v>
      </c>
      <c r="V47">
        <v>0.66</v>
      </c>
      <c r="W47">
        <v>2.66</v>
      </c>
      <c r="X47">
        <v>1.84</v>
      </c>
      <c r="Y47">
        <v>2</v>
      </c>
      <c r="Z47">
        <v>10</v>
      </c>
    </row>
    <row r="48" spans="1:26" x14ac:dyDescent="0.25">
      <c r="A48">
        <v>2</v>
      </c>
      <c r="B48">
        <v>60</v>
      </c>
      <c r="C48" t="s">
        <v>34</v>
      </c>
      <c r="D48">
        <v>6.2706999999999997</v>
      </c>
      <c r="E48">
        <v>15.95</v>
      </c>
      <c r="F48">
        <v>13.02</v>
      </c>
      <c r="G48">
        <v>25.21</v>
      </c>
      <c r="H48">
        <v>0.42</v>
      </c>
      <c r="I48">
        <v>31</v>
      </c>
      <c r="J48">
        <v>127.27</v>
      </c>
      <c r="K48">
        <v>45</v>
      </c>
      <c r="L48">
        <v>3</v>
      </c>
      <c r="M48">
        <v>29</v>
      </c>
      <c r="N48">
        <v>19.27</v>
      </c>
      <c r="O48">
        <v>15930.42</v>
      </c>
      <c r="P48">
        <v>121.95</v>
      </c>
      <c r="Q48">
        <v>849.34</v>
      </c>
      <c r="R48">
        <v>106.92</v>
      </c>
      <c r="S48">
        <v>55.19</v>
      </c>
      <c r="T48">
        <v>19088.419999999998</v>
      </c>
      <c r="U48">
        <v>0.52</v>
      </c>
      <c r="V48">
        <v>0.7</v>
      </c>
      <c r="W48">
        <v>2.62</v>
      </c>
      <c r="X48">
        <v>1.1299999999999999</v>
      </c>
      <c r="Y48">
        <v>2</v>
      </c>
      <c r="Z48">
        <v>10</v>
      </c>
    </row>
    <row r="49" spans="1:26" x14ac:dyDescent="0.25">
      <c r="A49">
        <v>3</v>
      </c>
      <c r="B49">
        <v>60</v>
      </c>
      <c r="C49" t="s">
        <v>34</v>
      </c>
      <c r="D49">
        <v>6.5350999999999999</v>
      </c>
      <c r="E49">
        <v>15.3</v>
      </c>
      <c r="F49">
        <v>12.63</v>
      </c>
      <c r="G49">
        <v>36.090000000000003</v>
      </c>
      <c r="H49">
        <v>0.55000000000000004</v>
      </c>
      <c r="I49">
        <v>21</v>
      </c>
      <c r="J49">
        <v>128.59</v>
      </c>
      <c r="K49">
        <v>45</v>
      </c>
      <c r="L49">
        <v>4</v>
      </c>
      <c r="M49">
        <v>19</v>
      </c>
      <c r="N49">
        <v>19.59</v>
      </c>
      <c r="O49">
        <v>16093.6</v>
      </c>
      <c r="P49">
        <v>111.66</v>
      </c>
      <c r="Q49">
        <v>849.17</v>
      </c>
      <c r="R49">
        <v>93.75</v>
      </c>
      <c r="S49">
        <v>55.19</v>
      </c>
      <c r="T49">
        <v>12550.94</v>
      </c>
      <c r="U49">
        <v>0.59</v>
      </c>
      <c r="V49">
        <v>0.72</v>
      </c>
      <c r="W49">
        <v>2.61</v>
      </c>
      <c r="X49">
        <v>0.74</v>
      </c>
      <c r="Y49">
        <v>2</v>
      </c>
      <c r="Z49">
        <v>10</v>
      </c>
    </row>
    <row r="50" spans="1:26" x14ac:dyDescent="0.25">
      <c r="A50">
        <v>4</v>
      </c>
      <c r="B50">
        <v>60</v>
      </c>
      <c r="C50" t="s">
        <v>34</v>
      </c>
      <c r="D50">
        <v>6.6675000000000004</v>
      </c>
      <c r="E50">
        <v>15</v>
      </c>
      <c r="F50">
        <v>12.46</v>
      </c>
      <c r="G50">
        <v>46.71</v>
      </c>
      <c r="H50">
        <v>0.68</v>
      </c>
      <c r="I50">
        <v>16</v>
      </c>
      <c r="J50">
        <v>129.91999999999999</v>
      </c>
      <c r="K50">
        <v>45</v>
      </c>
      <c r="L50">
        <v>5</v>
      </c>
      <c r="M50">
        <v>9</v>
      </c>
      <c r="N50">
        <v>19.920000000000002</v>
      </c>
      <c r="O50">
        <v>16257.24</v>
      </c>
      <c r="P50">
        <v>102.81</v>
      </c>
      <c r="Q50">
        <v>849.2</v>
      </c>
      <c r="R50">
        <v>87.9</v>
      </c>
      <c r="S50">
        <v>55.19</v>
      </c>
      <c r="T50">
        <v>9651.9</v>
      </c>
      <c r="U50">
        <v>0.63</v>
      </c>
      <c r="V50">
        <v>0.73</v>
      </c>
      <c r="W50">
        <v>2.6</v>
      </c>
      <c r="X50">
        <v>0.56999999999999995</v>
      </c>
      <c r="Y50">
        <v>2</v>
      </c>
      <c r="Z50">
        <v>10</v>
      </c>
    </row>
    <row r="51" spans="1:26" x14ac:dyDescent="0.25">
      <c r="A51">
        <v>5</v>
      </c>
      <c r="B51">
        <v>60</v>
      </c>
      <c r="C51" t="s">
        <v>34</v>
      </c>
      <c r="D51">
        <v>6.6643999999999997</v>
      </c>
      <c r="E51">
        <v>15</v>
      </c>
      <c r="F51">
        <v>12.46</v>
      </c>
      <c r="G51">
        <v>46.74</v>
      </c>
      <c r="H51">
        <v>0.81</v>
      </c>
      <c r="I51">
        <v>16</v>
      </c>
      <c r="J51">
        <v>131.25</v>
      </c>
      <c r="K51">
        <v>45</v>
      </c>
      <c r="L51">
        <v>6</v>
      </c>
      <c r="M51">
        <v>0</v>
      </c>
      <c r="N51">
        <v>20.25</v>
      </c>
      <c r="O51">
        <v>16421.36</v>
      </c>
      <c r="P51">
        <v>102.32</v>
      </c>
      <c r="Q51">
        <v>849.3</v>
      </c>
      <c r="R51">
        <v>87.72</v>
      </c>
      <c r="S51">
        <v>55.19</v>
      </c>
      <c r="T51">
        <v>9565.42</v>
      </c>
      <c r="U51">
        <v>0.63</v>
      </c>
      <c r="V51">
        <v>0.73</v>
      </c>
      <c r="W51">
        <v>2.62</v>
      </c>
      <c r="X51">
        <v>0.56999999999999995</v>
      </c>
      <c r="Y51">
        <v>2</v>
      </c>
      <c r="Z51">
        <v>10</v>
      </c>
    </row>
    <row r="52" spans="1:26" x14ac:dyDescent="0.25">
      <c r="A52">
        <v>0</v>
      </c>
      <c r="B52">
        <v>80</v>
      </c>
      <c r="C52" t="s">
        <v>34</v>
      </c>
      <c r="D52">
        <v>3.8685999999999998</v>
      </c>
      <c r="E52">
        <v>25.85</v>
      </c>
      <c r="F52">
        <v>18.27</v>
      </c>
      <c r="G52">
        <v>6.73</v>
      </c>
      <c r="H52">
        <v>0.11</v>
      </c>
      <c r="I52">
        <v>163</v>
      </c>
      <c r="J52">
        <v>159.12</v>
      </c>
      <c r="K52">
        <v>50.28</v>
      </c>
      <c r="L52">
        <v>1</v>
      </c>
      <c r="M52">
        <v>161</v>
      </c>
      <c r="N52">
        <v>27.84</v>
      </c>
      <c r="O52">
        <v>19859.16</v>
      </c>
      <c r="P52">
        <v>222.42</v>
      </c>
      <c r="Q52">
        <v>849.91</v>
      </c>
      <c r="R52">
        <v>282.33</v>
      </c>
      <c r="S52">
        <v>55.19</v>
      </c>
      <c r="T52">
        <v>106134.19</v>
      </c>
      <c r="U52">
        <v>0.2</v>
      </c>
      <c r="V52">
        <v>0.5</v>
      </c>
      <c r="W52">
        <v>2.85</v>
      </c>
      <c r="X52">
        <v>6.37</v>
      </c>
      <c r="Y52">
        <v>2</v>
      </c>
      <c r="Z52">
        <v>10</v>
      </c>
    </row>
    <row r="53" spans="1:26" x14ac:dyDescent="0.25">
      <c r="A53">
        <v>1</v>
      </c>
      <c r="B53">
        <v>80</v>
      </c>
      <c r="C53" t="s">
        <v>34</v>
      </c>
      <c r="D53">
        <v>5.3926999999999996</v>
      </c>
      <c r="E53">
        <v>18.54</v>
      </c>
      <c r="F53">
        <v>14.22</v>
      </c>
      <c r="G53">
        <v>13.76</v>
      </c>
      <c r="H53">
        <v>0.22</v>
      </c>
      <c r="I53">
        <v>62</v>
      </c>
      <c r="J53">
        <v>160.54</v>
      </c>
      <c r="K53">
        <v>50.28</v>
      </c>
      <c r="L53">
        <v>2</v>
      </c>
      <c r="M53">
        <v>60</v>
      </c>
      <c r="N53">
        <v>28.26</v>
      </c>
      <c r="O53">
        <v>20034.400000000001</v>
      </c>
      <c r="P53">
        <v>168.55</v>
      </c>
      <c r="Q53">
        <v>849.28</v>
      </c>
      <c r="R53">
        <v>147.16999999999999</v>
      </c>
      <c r="S53">
        <v>55.19</v>
      </c>
      <c r="T53">
        <v>39060.06</v>
      </c>
      <c r="U53">
        <v>0.38</v>
      </c>
      <c r="V53">
        <v>0.64</v>
      </c>
      <c r="W53">
        <v>2.67</v>
      </c>
      <c r="X53">
        <v>2.33</v>
      </c>
      <c r="Y53">
        <v>2</v>
      </c>
      <c r="Z53">
        <v>10</v>
      </c>
    </row>
    <row r="54" spans="1:26" x14ac:dyDescent="0.25">
      <c r="A54">
        <v>2</v>
      </c>
      <c r="B54">
        <v>80</v>
      </c>
      <c r="C54" t="s">
        <v>34</v>
      </c>
      <c r="D54">
        <v>5.9481999999999999</v>
      </c>
      <c r="E54">
        <v>16.809999999999999</v>
      </c>
      <c r="F54">
        <v>13.26</v>
      </c>
      <c r="G54">
        <v>20.94</v>
      </c>
      <c r="H54">
        <v>0.33</v>
      </c>
      <c r="I54">
        <v>38</v>
      </c>
      <c r="J54">
        <v>161.97</v>
      </c>
      <c r="K54">
        <v>50.28</v>
      </c>
      <c r="L54">
        <v>3</v>
      </c>
      <c r="M54">
        <v>36</v>
      </c>
      <c r="N54">
        <v>28.69</v>
      </c>
      <c r="O54">
        <v>20210.21</v>
      </c>
      <c r="P54">
        <v>152.88</v>
      </c>
      <c r="Q54">
        <v>849.3</v>
      </c>
      <c r="R54">
        <v>115.24</v>
      </c>
      <c r="S54">
        <v>55.19</v>
      </c>
      <c r="T54">
        <v>23212.83</v>
      </c>
      <c r="U54">
        <v>0.48</v>
      </c>
      <c r="V54">
        <v>0.68</v>
      </c>
      <c r="W54">
        <v>2.63</v>
      </c>
      <c r="X54">
        <v>1.37</v>
      </c>
      <c r="Y54">
        <v>2</v>
      </c>
      <c r="Z54">
        <v>10</v>
      </c>
    </row>
    <row r="55" spans="1:26" x14ac:dyDescent="0.25">
      <c r="A55">
        <v>3</v>
      </c>
      <c r="B55">
        <v>80</v>
      </c>
      <c r="C55" t="s">
        <v>34</v>
      </c>
      <c r="D55">
        <v>6.2267999999999999</v>
      </c>
      <c r="E55">
        <v>16.059999999999999</v>
      </c>
      <c r="F55">
        <v>12.87</v>
      </c>
      <c r="G55">
        <v>28.59</v>
      </c>
      <c r="H55">
        <v>0.43</v>
      </c>
      <c r="I55">
        <v>27</v>
      </c>
      <c r="J55">
        <v>163.4</v>
      </c>
      <c r="K55">
        <v>50.28</v>
      </c>
      <c r="L55">
        <v>4</v>
      </c>
      <c r="M55">
        <v>25</v>
      </c>
      <c r="N55">
        <v>29.12</v>
      </c>
      <c r="O55">
        <v>20386.62</v>
      </c>
      <c r="P55">
        <v>143.68</v>
      </c>
      <c r="Q55">
        <v>849.34</v>
      </c>
      <c r="R55">
        <v>101.56</v>
      </c>
      <c r="S55">
        <v>55.19</v>
      </c>
      <c r="T55">
        <v>16427.900000000001</v>
      </c>
      <c r="U55">
        <v>0.54</v>
      </c>
      <c r="V55">
        <v>0.7</v>
      </c>
      <c r="W55">
        <v>2.62</v>
      </c>
      <c r="X55">
        <v>0.97</v>
      </c>
      <c r="Y55">
        <v>2</v>
      </c>
      <c r="Z55">
        <v>10</v>
      </c>
    </row>
    <row r="56" spans="1:26" x14ac:dyDescent="0.25">
      <c r="A56">
        <v>4</v>
      </c>
      <c r="B56">
        <v>80</v>
      </c>
      <c r="C56" t="s">
        <v>34</v>
      </c>
      <c r="D56">
        <v>6.3963999999999999</v>
      </c>
      <c r="E56">
        <v>15.63</v>
      </c>
      <c r="F56">
        <v>12.63</v>
      </c>
      <c r="G56">
        <v>36.090000000000003</v>
      </c>
      <c r="H56">
        <v>0.54</v>
      </c>
      <c r="I56">
        <v>21</v>
      </c>
      <c r="J56">
        <v>164.83</v>
      </c>
      <c r="K56">
        <v>50.28</v>
      </c>
      <c r="L56">
        <v>5</v>
      </c>
      <c r="M56">
        <v>19</v>
      </c>
      <c r="N56">
        <v>29.55</v>
      </c>
      <c r="O56">
        <v>20563.61</v>
      </c>
      <c r="P56">
        <v>136.21</v>
      </c>
      <c r="Q56">
        <v>849.2</v>
      </c>
      <c r="R56">
        <v>93.81</v>
      </c>
      <c r="S56">
        <v>55.19</v>
      </c>
      <c r="T56">
        <v>12584.5</v>
      </c>
      <c r="U56">
        <v>0.59</v>
      </c>
      <c r="V56">
        <v>0.72</v>
      </c>
      <c r="W56">
        <v>2.61</v>
      </c>
      <c r="X56">
        <v>0.74</v>
      </c>
      <c r="Y56">
        <v>2</v>
      </c>
      <c r="Z56">
        <v>10</v>
      </c>
    </row>
    <row r="57" spans="1:26" x14ac:dyDescent="0.25">
      <c r="A57">
        <v>5</v>
      </c>
      <c r="B57">
        <v>80</v>
      </c>
      <c r="C57" t="s">
        <v>34</v>
      </c>
      <c r="D57">
        <v>6.5095999999999998</v>
      </c>
      <c r="E57">
        <v>15.36</v>
      </c>
      <c r="F57">
        <v>12.49</v>
      </c>
      <c r="G57">
        <v>44.08</v>
      </c>
      <c r="H57">
        <v>0.64</v>
      </c>
      <c r="I57">
        <v>17</v>
      </c>
      <c r="J57">
        <v>166.27</v>
      </c>
      <c r="K57">
        <v>50.28</v>
      </c>
      <c r="L57">
        <v>6</v>
      </c>
      <c r="M57">
        <v>15</v>
      </c>
      <c r="N57">
        <v>29.99</v>
      </c>
      <c r="O57">
        <v>20741.2</v>
      </c>
      <c r="P57">
        <v>129.36000000000001</v>
      </c>
      <c r="Q57">
        <v>849.23</v>
      </c>
      <c r="R57">
        <v>89.15</v>
      </c>
      <c r="S57">
        <v>55.19</v>
      </c>
      <c r="T57">
        <v>10274.85</v>
      </c>
      <c r="U57">
        <v>0.62</v>
      </c>
      <c r="V57">
        <v>0.73</v>
      </c>
      <c r="W57">
        <v>2.6</v>
      </c>
      <c r="X57">
        <v>0.6</v>
      </c>
      <c r="Y57">
        <v>2</v>
      </c>
      <c r="Z57">
        <v>10</v>
      </c>
    </row>
    <row r="58" spans="1:26" x14ac:dyDescent="0.25">
      <c r="A58">
        <v>6</v>
      </c>
      <c r="B58">
        <v>80</v>
      </c>
      <c r="C58" t="s">
        <v>34</v>
      </c>
      <c r="D58">
        <v>6.6135000000000002</v>
      </c>
      <c r="E58">
        <v>15.12</v>
      </c>
      <c r="F58">
        <v>12.35</v>
      </c>
      <c r="G58">
        <v>52.91</v>
      </c>
      <c r="H58">
        <v>0.74</v>
      </c>
      <c r="I58">
        <v>14</v>
      </c>
      <c r="J58">
        <v>167.72</v>
      </c>
      <c r="K58">
        <v>50.28</v>
      </c>
      <c r="L58">
        <v>7</v>
      </c>
      <c r="M58">
        <v>12</v>
      </c>
      <c r="N58">
        <v>30.44</v>
      </c>
      <c r="O58">
        <v>20919.39</v>
      </c>
      <c r="P58">
        <v>122.28</v>
      </c>
      <c r="Q58">
        <v>849.17</v>
      </c>
      <c r="R58">
        <v>84.41</v>
      </c>
      <c r="S58">
        <v>55.19</v>
      </c>
      <c r="T58">
        <v>7920.02</v>
      </c>
      <c r="U58">
        <v>0.65</v>
      </c>
      <c r="V58">
        <v>0.73</v>
      </c>
      <c r="W58">
        <v>2.59</v>
      </c>
      <c r="X58">
        <v>0.45</v>
      </c>
      <c r="Y58">
        <v>2</v>
      </c>
      <c r="Z58">
        <v>10</v>
      </c>
    </row>
    <row r="59" spans="1:26" x14ac:dyDescent="0.25">
      <c r="A59">
        <v>7</v>
      </c>
      <c r="B59">
        <v>80</v>
      </c>
      <c r="C59" t="s">
        <v>34</v>
      </c>
      <c r="D59">
        <v>6.6599000000000004</v>
      </c>
      <c r="E59">
        <v>15.02</v>
      </c>
      <c r="F59">
        <v>12.3</v>
      </c>
      <c r="G59">
        <v>61.52</v>
      </c>
      <c r="H59">
        <v>0.84</v>
      </c>
      <c r="I59">
        <v>12</v>
      </c>
      <c r="J59">
        <v>169.17</v>
      </c>
      <c r="K59">
        <v>50.28</v>
      </c>
      <c r="L59">
        <v>8</v>
      </c>
      <c r="M59">
        <v>2</v>
      </c>
      <c r="N59">
        <v>30.89</v>
      </c>
      <c r="O59">
        <v>21098.19</v>
      </c>
      <c r="P59">
        <v>117.6</v>
      </c>
      <c r="Q59">
        <v>849.18</v>
      </c>
      <c r="R59">
        <v>82.46</v>
      </c>
      <c r="S59">
        <v>55.19</v>
      </c>
      <c r="T59">
        <v>6954.17</v>
      </c>
      <c r="U59">
        <v>0.67</v>
      </c>
      <c r="V59">
        <v>0.74</v>
      </c>
      <c r="W59">
        <v>2.61</v>
      </c>
      <c r="X59">
        <v>0.41</v>
      </c>
      <c r="Y59">
        <v>2</v>
      </c>
      <c r="Z59">
        <v>10</v>
      </c>
    </row>
    <row r="60" spans="1:26" x14ac:dyDescent="0.25">
      <c r="A60">
        <v>8</v>
      </c>
      <c r="B60">
        <v>80</v>
      </c>
      <c r="C60" t="s">
        <v>34</v>
      </c>
      <c r="D60">
        <v>6.6614000000000004</v>
      </c>
      <c r="E60">
        <v>15.01</v>
      </c>
      <c r="F60">
        <v>12.3</v>
      </c>
      <c r="G60">
        <v>61.5</v>
      </c>
      <c r="H60">
        <v>0.94</v>
      </c>
      <c r="I60">
        <v>12</v>
      </c>
      <c r="J60">
        <v>170.62</v>
      </c>
      <c r="K60">
        <v>50.28</v>
      </c>
      <c r="L60">
        <v>9</v>
      </c>
      <c r="M60">
        <v>0</v>
      </c>
      <c r="N60">
        <v>31.34</v>
      </c>
      <c r="O60">
        <v>21277.599999999999</v>
      </c>
      <c r="P60">
        <v>118.04</v>
      </c>
      <c r="Q60">
        <v>849.23</v>
      </c>
      <c r="R60">
        <v>82.52</v>
      </c>
      <c r="S60">
        <v>55.19</v>
      </c>
      <c r="T60">
        <v>6981.62</v>
      </c>
      <c r="U60">
        <v>0.67</v>
      </c>
      <c r="V60">
        <v>0.74</v>
      </c>
      <c r="W60">
        <v>2.6</v>
      </c>
      <c r="X60">
        <v>0.41</v>
      </c>
      <c r="Y60">
        <v>2</v>
      </c>
      <c r="Z60">
        <v>10</v>
      </c>
    </row>
    <row r="61" spans="1:26" x14ac:dyDescent="0.25">
      <c r="A61">
        <v>0</v>
      </c>
      <c r="B61">
        <v>35</v>
      </c>
      <c r="C61" t="s">
        <v>34</v>
      </c>
      <c r="D61">
        <v>5.4846000000000004</v>
      </c>
      <c r="E61">
        <v>18.23</v>
      </c>
      <c r="F61">
        <v>14.95</v>
      </c>
      <c r="G61">
        <v>11.07</v>
      </c>
      <c r="H61">
        <v>0.22</v>
      </c>
      <c r="I61">
        <v>81</v>
      </c>
      <c r="J61">
        <v>80.84</v>
      </c>
      <c r="K61">
        <v>35.1</v>
      </c>
      <c r="L61">
        <v>1</v>
      </c>
      <c r="M61">
        <v>79</v>
      </c>
      <c r="N61">
        <v>9.74</v>
      </c>
      <c r="O61">
        <v>10204.209999999999</v>
      </c>
      <c r="P61">
        <v>110.72</v>
      </c>
      <c r="Q61">
        <v>849.54</v>
      </c>
      <c r="R61">
        <v>170.73</v>
      </c>
      <c r="S61">
        <v>55.19</v>
      </c>
      <c r="T61">
        <v>50745.21</v>
      </c>
      <c r="U61">
        <v>0.32</v>
      </c>
      <c r="V61">
        <v>0.61</v>
      </c>
      <c r="W61">
        <v>2.71</v>
      </c>
      <c r="X61">
        <v>3.05</v>
      </c>
      <c r="Y61">
        <v>2</v>
      </c>
      <c r="Z61">
        <v>10</v>
      </c>
    </row>
    <row r="62" spans="1:26" x14ac:dyDescent="0.25">
      <c r="A62">
        <v>1</v>
      </c>
      <c r="B62">
        <v>35</v>
      </c>
      <c r="C62" t="s">
        <v>34</v>
      </c>
      <c r="D62">
        <v>6.4538000000000002</v>
      </c>
      <c r="E62">
        <v>15.49</v>
      </c>
      <c r="F62">
        <v>13.05</v>
      </c>
      <c r="G62">
        <v>24.47</v>
      </c>
      <c r="H62">
        <v>0.43</v>
      </c>
      <c r="I62">
        <v>32</v>
      </c>
      <c r="J62">
        <v>82.04</v>
      </c>
      <c r="K62">
        <v>35.1</v>
      </c>
      <c r="L62">
        <v>2</v>
      </c>
      <c r="M62">
        <v>28</v>
      </c>
      <c r="N62">
        <v>9.94</v>
      </c>
      <c r="O62">
        <v>10352.530000000001</v>
      </c>
      <c r="P62">
        <v>85.83</v>
      </c>
      <c r="Q62">
        <v>849.4</v>
      </c>
      <c r="R62">
        <v>107.85</v>
      </c>
      <c r="S62">
        <v>55.19</v>
      </c>
      <c r="T62">
        <v>19547.29</v>
      </c>
      <c r="U62">
        <v>0.51</v>
      </c>
      <c r="V62">
        <v>0.69</v>
      </c>
      <c r="W62">
        <v>2.62</v>
      </c>
      <c r="X62">
        <v>1.1599999999999999</v>
      </c>
      <c r="Y62">
        <v>2</v>
      </c>
      <c r="Z62">
        <v>10</v>
      </c>
    </row>
    <row r="63" spans="1:26" x14ac:dyDescent="0.25">
      <c r="A63">
        <v>2</v>
      </c>
      <c r="B63">
        <v>35</v>
      </c>
      <c r="C63" t="s">
        <v>34</v>
      </c>
      <c r="D63">
        <v>6.5805999999999996</v>
      </c>
      <c r="E63">
        <v>15.2</v>
      </c>
      <c r="F63">
        <v>12.86</v>
      </c>
      <c r="G63">
        <v>29.67</v>
      </c>
      <c r="H63">
        <v>0.63</v>
      </c>
      <c r="I63">
        <v>26</v>
      </c>
      <c r="J63">
        <v>83.25</v>
      </c>
      <c r="K63">
        <v>35.1</v>
      </c>
      <c r="L63">
        <v>3</v>
      </c>
      <c r="M63">
        <v>0</v>
      </c>
      <c r="N63">
        <v>10.15</v>
      </c>
      <c r="O63">
        <v>10501.19</v>
      </c>
      <c r="P63">
        <v>81.08</v>
      </c>
      <c r="Q63">
        <v>849.55</v>
      </c>
      <c r="R63">
        <v>100.4</v>
      </c>
      <c r="S63">
        <v>55.19</v>
      </c>
      <c r="T63">
        <v>15855.11</v>
      </c>
      <c r="U63">
        <v>0.55000000000000004</v>
      </c>
      <c r="V63">
        <v>0.71</v>
      </c>
      <c r="W63">
        <v>2.64</v>
      </c>
      <c r="X63">
        <v>0.96</v>
      </c>
      <c r="Y63">
        <v>2</v>
      </c>
      <c r="Z63">
        <v>10</v>
      </c>
    </row>
    <row r="64" spans="1:26" x14ac:dyDescent="0.25">
      <c r="A64">
        <v>0</v>
      </c>
      <c r="B64">
        <v>50</v>
      </c>
      <c r="C64" t="s">
        <v>34</v>
      </c>
      <c r="D64">
        <v>4.8689999999999998</v>
      </c>
      <c r="E64">
        <v>20.54</v>
      </c>
      <c r="F64">
        <v>16.079999999999998</v>
      </c>
      <c r="G64">
        <v>8.85</v>
      </c>
      <c r="H64">
        <v>0.16</v>
      </c>
      <c r="I64">
        <v>109</v>
      </c>
      <c r="J64">
        <v>107.41</v>
      </c>
      <c r="K64">
        <v>41.65</v>
      </c>
      <c r="L64">
        <v>1</v>
      </c>
      <c r="M64">
        <v>107</v>
      </c>
      <c r="N64">
        <v>14.77</v>
      </c>
      <c r="O64">
        <v>13481.73</v>
      </c>
      <c r="P64">
        <v>148.44999999999999</v>
      </c>
      <c r="Q64">
        <v>849.53</v>
      </c>
      <c r="R64">
        <v>208.92</v>
      </c>
      <c r="S64">
        <v>55.19</v>
      </c>
      <c r="T64">
        <v>69700.350000000006</v>
      </c>
      <c r="U64">
        <v>0.26</v>
      </c>
      <c r="V64">
        <v>0.56000000000000005</v>
      </c>
      <c r="W64">
        <v>2.75</v>
      </c>
      <c r="X64">
        <v>4.18</v>
      </c>
      <c r="Y64">
        <v>2</v>
      </c>
      <c r="Z64">
        <v>10</v>
      </c>
    </row>
    <row r="65" spans="1:26" x14ac:dyDescent="0.25">
      <c r="A65">
        <v>1</v>
      </c>
      <c r="B65">
        <v>50</v>
      </c>
      <c r="C65" t="s">
        <v>34</v>
      </c>
      <c r="D65">
        <v>6.0415999999999999</v>
      </c>
      <c r="E65">
        <v>16.55</v>
      </c>
      <c r="F65">
        <v>13.54</v>
      </c>
      <c r="G65">
        <v>18.46</v>
      </c>
      <c r="H65">
        <v>0.32</v>
      </c>
      <c r="I65">
        <v>44</v>
      </c>
      <c r="J65">
        <v>108.68</v>
      </c>
      <c r="K65">
        <v>41.65</v>
      </c>
      <c r="L65">
        <v>2</v>
      </c>
      <c r="M65">
        <v>42</v>
      </c>
      <c r="N65">
        <v>15.03</v>
      </c>
      <c r="O65">
        <v>13638.32</v>
      </c>
      <c r="P65">
        <v>118.05</v>
      </c>
      <c r="Q65">
        <v>849.25</v>
      </c>
      <c r="R65">
        <v>123.89</v>
      </c>
      <c r="S65">
        <v>55.19</v>
      </c>
      <c r="T65">
        <v>27505.96</v>
      </c>
      <c r="U65">
        <v>0.45</v>
      </c>
      <c r="V65">
        <v>0.67</v>
      </c>
      <c r="W65">
        <v>2.65</v>
      </c>
      <c r="X65">
        <v>1.65</v>
      </c>
      <c r="Y65">
        <v>2</v>
      </c>
      <c r="Z65">
        <v>10</v>
      </c>
    </row>
    <row r="66" spans="1:26" x14ac:dyDescent="0.25">
      <c r="A66">
        <v>2</v>
      </c>
      <c r="B66">
        <v>50</v>
      </c>
      <c r="C66" t="s">
        <v>34</v>
      </c>
      <c r="D66">
        <v>6.4804000000000004</v>
      </c>
      <c r="E66">
        <v>15.43</v>
      </c>
      <c r="F66">
        <v>12.82</v>
      </c>
      <c r="G66">
        <v>29.58</v>
      </c>
      <c r="H66">
        <v>0.48</v>
      </c>
      <c r="I66">
        <v>26</v>
      </c>
      <c r="J66">
        <v>109.96</v>
      </c>
      <c r="K66">
        <v>41.65</v>
      </c>
      <c r="L66">
        <v>3</v>
      </c>
      <c r="M66">
        <v>24</v>
      </c>
      <c r="N66">
        <v>15.31</v>
      </c>
      <c r="O66">
        <v>13795.21</v>
      </c>
      <c r="P66">
        <v>103.93</v>
      </c>
      <c r="Q66">
        <v>849.27</v>
      </c>
      <c r="R66">
        <v>100.1</v>
      </c>
      <c r="S66">
        <v>55.19</v>
      </c>
      <c r="T66">
        <v>15704.11</v>
      </c>
      <c r="U66">
        <v>0.55000000000000004</v>
      </c>
      <c r="V66">
        <v>0.71</v>
      </c>
      <c r="W66">
        <v>2.61</v>
      </c>
      <c r="X66">
        <v>0.93</v>
      </c>
      <c r="Y66">
        <v>2</v>
      </c>
      <c r="Z66">
        <v>10</v>
      </c>
    </row>
    <row r="67" spans="1:26" x14ac:dyDescent="0.25">
      <c r="A67">
        <v>3</v>
      </c>
      <c r="B67">
        <v>50</v>
      </c>
      <c r="C67" t="s">
        <v>34</v>
      </c>
      <c r="D67">
        <v>6.6571999999999996</v>
      </c>
      <c r="E67">
        <v>15.02</v>
      </c>
      <c r="F67">
        <v>12.56</v>
      </c>
      <c r="G67">
        <v>39.67</v>
      </c>
      <c r="H67">
        <v>0.63</v>
      </c>
      <c r="I67">
        <v>19</v>
      </c>
      <c r="J67">
        <v>111.23</v>
      </c>
      <c r="K67">
        <v>41.65</v>
      </c>
      <c r="L67">
        <v>4</v>
      </c>
      <c r="M67">
        <v>7</v>
      </c>
      <c r="N67">
        <v>15.58</v>
      </c>
      <c r="O67">
        <v>13952.52</v>
      </c>
      <c r="P67">
        <v>94.94</v>
      </c>
      <c r="Q67">
        <v>849.26</v>
      </c>
      <c r="R67">
        <v>91.32</v>
      </c>
      <c r="S67">
        <v>55.19</v>
      </c>
      <c r="T67">
        <v>11347.06</v>
      </c>
      <c r="U67">
        <v>0.6</v>
      </c>
      <c r="V67">
        <v>0.72</v>
      </c>
      <c r="W67">
        <v>2.61</v>
      </c>
      <c r="X67">
        <v>0.67</v>
      </c>
      <c r="Y67">
        <v>2</v>
      </c>
      <c r="Z67">
        <v>10</v>
      </c>
    </row>
    <row r="68" spans="1:26" x14ac:dyDescent="0.25">
      <c r="A68">
        <v>4</v>
      </c>
      <c r="B68">
        <v>50</v>
      </c>
      <c r="C68" t="s">
        <v>34</v>
      </c>
      <c r="D68">
        <v>6.6779999999999999</v>
      </c>
      <c r="E68">
        <v>14.97</v>
      </c>
      <c r="F68">
        <v>12.54</v>
      </c>
      <c r="G68">
        <v>41.79</v>
      </c>
      <c r="H68">
        <v>0.78</v>
      </c>
      <c r="I68">
        <v>18</v>
      </c>
      <c r="J68">
        <v>112.51</v>
      </c>
      <c r="K68">
        <v>41.65</v>
      </c>
      <c r="L68">
        <v>5</v>
      </c>
      <c r="M68">
        <v>0</v>
      </c>
      <c r="N68">
        <v>15.86</v>
      </c>
      <c r="O68">
        <v>14110.24</v>
      </c>
      <c r="P68">
        <v>93.74</v>
      </c>
      <c r="Q68">
        <v>849.19</v>
      </c>
      <c r="R68">
        <v>90.08</v>
      </c>
      <c r="S68">
        <v>55.19</v>
      </c>
      <c r="T68">
        <v>10733.21</v>
      </c>
      <c r="U68">
        <v>0.61</v>
      </c>
      <c r="V68">
        <v>0.72</v>
      </c>
      <c r="W68">
        <v>2.62</v>
      </c>
      <c r="X68">
        <v>0.65</v>
      </c>
      <c r="Y68">
        <v>2</v>
      </c>
      <c r="Z68">
        <v>10</v>
      </c>
    </row>
    <row r="69" spans="1:26" x14ac:dyDescent="0.25">
      <c r="A69">
        <v>0</v>
      </c>
      <c r="B69">
        <v>25</v>
      </c>
      <c r="C69" t="s">
        <v>34</v>
      </c>
      <c r="D69">
        <v>5.9443999999999999</v>
      </c>
      <c r="E69">
        <v>16.82</v>
      </c>
      <c r="F69">
        <v>14.18</v>
      </c>
      <c r="G69">
        <v>13.95</v>
      </c>
      <c r="H69">
        <v>0.28000000000000003</v>
      </c>
      <c r="I69">
        <v>61</v>
      </c>
      <c r="J69">
        <v>61.76</v>
      </c>
      <c r="K69">
        <v>28.92</v>
      </c>
      <c r="L69">
        <v>1</v>
      </c>
      <c r="M69">
        <v>59</v>
      </c>
      <c r="N69">
        <v>6.84</v>
      </c>
      <c r="O69">
        <v>7851.41</v>
      </c>
      <c r="P69">
        <v>82.68</v>
      </c>
      <c r="Q69">
        <v>849.65</v>
      </c>
      <c r="R69">
        <v>145.56</v>
      </c>
      <c r="S69">
        <v>55.19</v>
      </c>
      <c r="T69">
        <v>38255.56</v>
      </c>
      <c r="U69">
        <v>0.38</v>
      </c>
      <c r="V69">
        <v>0.64</v>
      </c>
      <c r="W69">
        <v>2.67</v>
      </c>
      <c r="X69">
        <v>2.29</v>
      </c>
      <c r="Y69">
        <v>2</v>
      </c>
      <c r="Z69">
        <v>10</v>
      </c>
    </row>
    <row r="70" spans="1:26" x14ac:dyDescent="0.25">
      <c r="A70">
        <v>1</v>
      </c>
      <c r="B70">
        <v>25</v>
      </c>
      <c r="C70" t="s">
        <v>34</v>
      </c>
      <c r="D70">
        <v>6.4595000000000002</v>
      </c>
      <c r="E70">
        <v>15.48</v>
      </c>
      <c r="F70">
        <v>13.2</v>
      </c>
      <c r="G70">
        <v>22.63</v>
      </c>
      <c r="H70">
        <v>0.55000000000000004</v>
      </c>
      <c r="I70">
        <v>35</v>
      </c>
      <c r="J70">
        <v>62.92</v>
      </c>
      <c r="K70">
        <v>28.92</v>
      </c>
      <c r="L70">
        <v>2</v>
      </c>
      <c r="M70">
        <v>0</v>
      </c>
      <c r="N70">
        <v>7</v>
      </c>
      <c r="O70">
        <v>7994.37</v>
      </c>
      <c r="P70">
        <v>70.239999999999995</v>
      </c>
      <c r="Q70">
        <v>849.23</v>
      </c>
      <c r="R70">
        <v>111.44</v>
      </c>
      <c r="S70">
        <v>55.19</v>
      </c>
      <c r="T70">
        <v>21325.7</v>
      </c>
      <c r="U70">
        <v>0.5</v>
      </c>
      <c r="V70">
        <v>0.69</v>
      </c>
      <c r="W70">
        <v>2.67</v>
      </c>
      <c r="X70">
        <v>1.31</v>
      </c>
      <c r="Y70">
        <v>2</v>
      </c>
      <c r="Z70">
        <v>10</v>
      </c>
    </row>
    <row r="71" spans="1:26" x14ac:dyDescent="0.25">
      <c r="A71">
        <v>0</v>
      </c>
      <c r="B71">
        <v>85</v>
      </c>
      <c r="C71" t="s">
        <v>34</v>
      </c>
      <c r="D71">
        <v>3.7153999999999998</v>
      </c>
      <c r="E71">
        <v>26.91</v>
      </c>
      <c r="F71">
        <v>18.68</v>
      </c>
      <c r="G71">
        <v>6.48</v>
      </c>
      <c r="H71">
        <v>0.11</v>
      </c>
      <c r="I71">
        <v>173</v>
      </c>
      <c r="J71">
        <v>167.88</v>
      </c>
      <c r="K71">
        <v>51.39</v>
      </c>
      <c r="L71">
        <v>1</v>
      </c>
      <c r="M71">
        <v>171</v>
      </c>
      <c r="N71">
        <v>30.49</v>
      </c>
      <c r="O71">
        <v>20939.59</v>
      </c>
      <c r="P71">
        <v>235.66</v>
      </c>
      <c r="Q71">
        <v>849.64</v>
      </c>
      <c r="R71">
        <v>296.23</v>
      </c>
      <c r="S71">
        <v>55.19</v>
      </c>
      <c r="T71">
        <v>113032.1</v>
      </c>
      <c r="U71">
        <v>0.19</v>
      </c>
      <c r="V71">
        <v>0.49</v>
      </c>
      <c r="W71">
        <v>2.85</v>
      </c>
      <c r="X71">
        <v>6.78</v>
      </c>
      <c r="Y71">
        <v>2</v>
      </c>
      <c r="Z71">
        <v>10</v>
      </c>
    </row>
    <row r="72" spans="1:26" x14ac:dyDescent="0.25">
      <c r="A72">
        <v>1</v>
      </c>
      <c r="B72">
        <v>85</v>
      </c>
      <c r="C72" t="s">
        <v>34</v>
      </c>
      <c r="D72">
        <v>5.2840999999999996</v>
      </c>
      <c r="E72">
        <v>18.920000000000002</v>
      </c>
      <c r="F72">
        <v>14.35</v>
      </c>
      <c r="G72">
        <v>13.25</v>
      </c>
      <c r="H72">
        <v>0.21</v>
      </c>
      <c r="I72">
        <v>65</v>
      </c>
      <c r="J72">
        <v>169.33</v>
      </c>
      <c r="K72">
        <v>51.39</v>
      </c>
      <c r="L72">
        <v>2</v>
      </c>
      <c r="M72">
        <v>63</v>
      </c>
      <c r="N72">
        <v>30.94</v>
      </c>
      <c r="O72">
        <v>21118.46</v>
      </c>
      <c r="P72">
        <v>176.84</v>
      </c>
      <c r="Q72">
        <v>849.39</v>
      </c>
      <c r="R72">
        <v>151.33000000000001</v>
      </c>
      <c r="S72">
        <v>55.19</v>
      </c>
      <c r="T72">
        <v>41123.06</v>
      </c>
      <c r="U72">
        <v>0.36</v>
      </c>
      <c r="V72">
        <v>0.63</v>
      </c>
      <c r="W72">
        <v>2.67</v>
      </c>
      <c r="X72">
        <v>2.46</v>
      </c>
      <c r="Y72">
        <v>2</v>
      </c>
      <c r="Z72">
        <v>10</v>
      </c>
    </row>
    <row r="73" spans="1:26" x14ac:dyDescent="0.25">
      <c r="A73">
        <v>2</v>
      </c>
      <c r="B73">
        <v>85</v>
      </c>
      <c r="C73" t="s">
        <v>34</v>
      </c>
      <c r="D73">
        <v>5.8620000000000001</v>
      </c>
      <c r="E73">
        <v>17.059999999999999</v>
      </c>
      <c r="F73">
        <v>13.33</v>
      </c>
      <c r="G73">
        <v>20</v>
      </c>
      <c r="H73">
        <v>0.31</v>
      </c>
      <c r="I73">
        <v>40</v>
      </c>
      <c r="J73">
        <v>170.79</v>
      </c>
      <c r="K73">
        <v>51.39</v>
      </c>
      <c r="L73">
        <v>3</v>
      </c>
      <c r="M73">
        <v>38</v>
      </c>
      <c r="N73">
        <v>31.4</v>
      </c>
      <c r="O73">
        <v>21297.94</v>
      </c>
      <c r="P73">
        <v>160.22</v>
      </c>
      <c r="Q73">
        <v>849.17</v>
      </c>
      <c r="R73">
        <v>117.16</v>
      </c>
      <c r="S73">
        <v>55.19</v>
      </c>
      <c r="T73">
        <v>24162.61</v>
      </c>
      <c r="U73">
        <v>0.47</v>
      </c>
      <c r="V73">
        <v>0.68</v>
      </c>
      <c r="W73">
        <v>2.64</v>
      </c>
      <c r="X73">
        <v>1.44</v>
      </c>
      <c r="Y73">
        <v>2</v>
      </c>
      <c r="Z73">
        <v>10</v>
      </c>
    </row>
    <row r="74" spans="1:26" x14ac:dyDescent="0.25">
      <c r="A74">
        <v>3</v>
      </c>
      <c r="B74">
        <v>85</v>
      </c>
      <c r="C74" t="s">
        <v>34</v>
      </c>
      <c r="D74">
        <v>6.1722000000000001</v>
      </c>
      <c r="E74">
        <v>16.2</v>
      </c>
      <c r="F74">
        <v>12.88</v>
      </c>
      <c r="G74">
        <v>27.6</v>
      </c>
      <c r="H74">
        <v>0.41</v>
      </c>
      <c r="I74">
        <v>28</v>
      </c>
      <c r="J74">
        <v>172.25</v>
      </c>
      <c r="K74">
        <v>51.39</v>
      </c>
      <c r="L74">
        <v>4</v>
      </c>
      <c r="M74">
        <v>26</v>
      </c>
      <c r="N74">
        <v>31.86</v>
      </c>
      <c r="O74">
        <v>21478.05</v>
      </c>
      <c r="P74">
        <v>150.41</v>
      </c>
      <c r="Q74">
        <v>849.25</v>
      </c>
      <c r="R74">
        <v>102.26</v>
      </c>
      <c r="S74">
        <v>55.19</v>
      </c>
      <c r="T74">
        <v>16773.46</v>
      </c>
      <c r="U74">
        <v>0.54</v>
      </c>
      <c r="V74">
        <v>0.7</v>
      </c>
      <c r="W74">
        <v>2.61</v>
      </c>
      <c r="X74">
        <v>0.99</v>
      </c>
      <c r="Y74">
        <v>2</v>
      </c>
      <c r="Z74">
        <v>10</v>
      </c>
    </row>
    <row r="75" spans="1:26" x14ac:dyDescent="0.25">
      <c r="A75">
        <v>4</v>
      </c>
      <c r="B75">
        <v>85</v>
      </c>
      <c r="C75" t="s">
        <v>34</v>
      </c>
      <c r="D75">
        <v>6.3334999999999999</v>
      </c>
      <c r="E75">
        <v>15.79</v>
      </c>
      <c r="F75">
        <v>12.67</v>
      </c>
      <c r="G75">
        <v>34.56</v>
      </c>
      <c r="H75">
        <v>0.51</v>
      </c>
      <c r="I75">
        <v>22</v>
      </c>
      <c r="J75">
        <v>173.71</v>
      </c>
      <c r="K75">
        <v>51.39</v>
      </c>
      <c r="L75">
        <v>5</v>
      </c>
      <c r="M75">
        <v>20</v>
      </c>
      <c r="N75">
        <v>32.32</v>
      </c>
      <c r="O75">
        <v>21658.78</v>
      </c>
      <c r="P75">
        <v>143.49</v>
      </c>
      <c r="Q75">
        <v>849.26</v>
      </c>
      <c r="R75">
        <v>95.24</v>
      </c>
      <c r="S75">
        <v>55.19</v>
      </c>
      <c r="T75">
        <v>13290.92</v>
      </c>
      <c r="U75">
        <v>0.57999999999999996</v>
      </c>
      <c r="V75">
        <v>0.72</v>
      </c>
      <c r="W75">
        <v>2.61</v>
      </c>
      <c r="X75">
        <v>0.78</v>
      </c>
      <c r="Y75">
        <v>2</v>
      </c>
      <c r="Z75">
        <v>10</v>
      </c>
    </row>
    <row r="76" spans="1:26" x14ac:dyDescent="0.25">
      <c r="A76">
        <v>5</v>
      </c>
      <c r="B76">
        <v>85</v>
      </c>
      <c r="C76" t="s">
        <v>34</v>
      </c>
      <c r="D76">
        <v>6.4507000000000003</v>
      </c>
      <c r="E76">
        <v>15.5</v>
      </c>
      <c r="F76">
        <v>12.52</v>
      </c>
      <c r="G76">
        <v>41.73</v>
      </c>
      <c r="H76">
        <v>0.61</v>
      </c>
      <c r="I76">
        <v>18</v>
      </c>
      <c r="J76">
        <v>175.18</v>
      </c>
      <c r="K76">
        <v>51.39</v>
      </c>
      <c r="L76">
        <v>6</v>
      </c>
      <c r="M76">
        <v>16</v>
      </c>
      <c r="N76">
        <v>32.79</v>
      </c>
      <c r="O76">
        <v>21840.16</v>
      </c>
      <c r="P76">
        <v>137.79</v>
      </c>
      <c r="Q76">
        <v>849.23</v>
      </c>
      <c r="R76">
        <v>90.17</v>
      </c>
      <c r="S76">
        <v>55.19</v>
      </c>
      <c r="T76">
        <v>10776.48</v>
      </c>
      <c r="U76">
        <v>0.61</v>
      </c>
      <c r="V76">
        <v>0.72</v>
      </c>
      <c r="W76">
        <v>2.6</v>
      </c>
      <c r="X76">
        <v>0.63</v>
      </c>
      <c r="Y76">
        <v>2</v>
      </c>
      <c r="Z76">
        <v>10</v>
      </c>
    </row>
    <row r="77" spans="1:26" x14ac:dyDescent="0.25">
      <c r="A77">
        <v>6</v>
      </c>
      <c r="B77">
        <v>85</v>
      </c>
      <c r="C77" t="s">
        <v>34</v>
      </c>
      <c r="D77">
        <v>6.5407999999999999</v>
      </c>
      <c r="E77">
        <v>15.29</v>
      </c>
      <c r="F77">
        <v>12.41</v>
      </c>
      <c r="G77">
        <v>49.63</v>
      </c>
      <c r="H77">
        <v>0.7</v>
      </c>
      <c r="I77">
        <v>15</v>
      </c>
      <c r="J77">
        <v>176.66</v>
      </c>
      <c r="K77">
        <v>51.39</v>
      </c>
      <c r="L77">
        <v>7</v>
      </c>
      <c r="M77">
        <v>13</v>
      </c>
      <c r="N77">
        <v>33.270000000000003</v>
      </c>
      <c r="O77">
        <v>22022.17</v>
      </c>
      <c r="P77">
        <v>130.97</v>
      </c>
      <c r="Q77">
        <v>849.26</v>
      </c>
      <c r="R77">
        <v>86.29</v>
      </c>
      <c r="S77">
        <v>55.19</v>
      </c>
      <c r="T77">
        <v>8854.9500000000007</v>
      </c>
      <c r="U77">
        <v>0.64</v>
      </c>
      <c r="V77">
        <v>0.73</v>
      </c>
      <c r="W77">
        <v>2.6</v>
      </c>
      <c r="X77">
        <v>0.52</v>
      </c>
      <c r="Y77">
        <v>2</v>
      </c>
      <c r="Z77">
        <v>10</v>
      </c>
    </row>
    <row r="78" spans="1:26" x14ac:dyDescent="0.25">
      <c r="A78">
        <v>7</v>
      </c>
      <c r="B78">
        <v>85</v>
      </c>
      <c r="C78" t="s">
        <v>34</v>
      </c>
      <c r="D78">
        <v>6.6024000000000003</v>
      </c>
      <c r="E78">
        <v>15.15</v>
      </c>
      <c r="F78">
        <v>12.33</v>
      </c>
      <c r="G78">
        <v>56.92</v>
      </c>
      <c r="H78">
        <v>0.8</v>
      </c>
      <c r="I78">
        <v>13</v>
      </c>
      <c r="J78">
        <v>178.14</v>
      </c>
      <c r="K78">
        <v>51.39</v>
      </c>
      <c r="L78">
        <v>8</v>
      </c>
      <c r="M78">
        <v>10</v>
      </c>
      <c r="N78">
        <v>33.75</v>
      </c>
      <c r="O78">
        <v>22204.83</v>
      </c>
      <c r="P78">
        <v>124.34</v>
      </c>
      <c r="Q78">
        <v>849.25</v>
      </c>
      <c r="R78">
        <v>84.01</v>
      </c>
      <c r="S78">
        <v>55.19</v>
      </c>
      <c r="T78">
        <v>7725.22</v>
      </c>
      <c r="U78">
        <v>0.66</v>
      </c>
      <c r="V78">
        <v>0.73</v>
      </c>
      <c r="W78">
        <v>2.59</v>
      </c>
      <c r="X78">
        <v>0.44</v>
      </c>
      <c r="Y78">
        <v>2</v>
      </c>
      <c r="Z78">
        <v>10</v>
      </c>
    </row>
    <row r="79" spans="1:26" x14ac:dyDescent="0.25">
      <c r="A79">
        <v>8</v>
      </c>
      <c r="B79">
        <v>85</v>
      </c>
      <c r="C79" t="s">
        <v>34</v>
      </c>
      <c r="D79">
        <v>6.6239999999999997</v>
      </c>
      <c r="E79">
        <v>15.1</v>
      </c>
      <c r="F79">
        <v>12.32</v>
      </c>
      <c r="G79">
        <v>61.59</v>
      </c>
      <c r="H79">
        <v>0.89</v>
      </c>
      <c r="I79">
        <v>12</v>
      </c>
      <c r="J79">
        <v>179.63</v>
      </c>
      <c r="K79">
        <v>51.39</v>
      </c>
      <c r="L79">
        <v>9</v>
      </c>
      <c r="M79">
        <v>2</v>
      </c>
      <c r="N79">
        <v>34.24</v>
      </c>
      <c r="O79">
        <v>22388.15</v>
      </c>
      <c r="P79">
        <v>122.08</v>
      </c>
      <c r="Q79">
        <v>849.22</v>
      </c>
      <c r="R79">
        <v>83.1</v>
      </c>
      <c r="S79">
        <v>55.19</v>
      </c>
      <c r="T79">
        <v>7270.51</v>
      </c>
      <c r="U79">
        <v>0.66</v>
      </c>
      <c r="V79">
        <v>0.74</v>
      </c>
      <c r="W79">
        <v>2.6</v>
      </c>
      <c r="X79">
        <v>0.43</v>
      </c>
      <c r="Y79">
        <v>2</v>
      </c>
      <c r="Z79">
        <v>10</v>
      </c>
    </row>
    <row r="80" spans="1:26" x14ac:dyDescent="0.25">
      <c r="A80">
        <v>9</v>
      </c>
      <c r="B80">
        <v>85</v>
      </c>
      <c r="C80" t="s">
        <v>34</v>
      </c>
      <c r="D80">
        <v>6.6603000000000003</v>
      </c>
      <c r="E80">
        <v>15.01</v>
      </c>
      <c r="F80">
        <v>12.27</v>
      </c>
      <c r="G80">
        <v>66.92</v>
      </c>
      <c r="H80">
        <v>0.98</v>
      </c>
      <c r="I80">
        <v>11</v>
      </c>
      <c r="J80">
        <v>181.12</v>
      </c>
      <c r="K80">
        <v>51.39</v>
      </c>
      <c r="L80">
        <v>10</v>
      </c>
      <c r="M80">
        <v>0</v>
      </c>
      <c r="N80">
        <v>34.729999999999997</v>
      </c>
      <c r="O80">
        <v>22572.13</v>
      </c>
      <c r="P80">
        <v>121.68</v>
      </c>
      <c r="Q80">
        <v>849.2</v>
      </c>
      <c r="R80">
        <v>81.45</v>
      </c>
      <c r="S80">
        <v>55.19</v>
      </c>
      <c r="T80">
        <v>6452.02</v>
      </c>
      <c r="U80">
        <v>0.68</v>
      </c>
      <c r="V80">
        <v>0.74</v>
      </c>
      <c r="W80">
        <v>2.6</v>
      </c>
      <c r="X80">
        <v>0.38</v>
      </c>
      <c r="Y80">
        <v>2</v>
      </c>
      <c r="Z80">
        <v>10</v>
      </c>
    </row>
    <row r="81" spans="1:26" x14ac:dyDescent="0.25">
      <c r="A81">
        <v>0</v>
      </c>
      <c r="B81">
        <v>20</v>
      </c>
      <c r="C81" t="s">
        <v>34</v>
      </c>
      <c r="D81">
        <v>6.2047999999999996</v>
      </c>
      <c r="E81">
        <v>16.12</v>
      </c>
      <c r="F81">
        <v>13.76</v>
      </c>
      <c r="G81">
        <v>16.510000000000002</v>
      </c>
      <c r="H81">
        <v>0.34</v>
      </c>
      <c r="I81">
        <v>50</v>
      </c>
      <c r="J81">
        <v>51.33</v>
      </c>
      <c r="K81">
        <v>24.83</v>
      </c>
      <c r="L81">
        <v>1</v>
      </c>
      <c r="M81">
        <v>37</v>
      </c>
      <c r="N81">
        <v>5.51</v>
      </c>
      <c r="O81">
        <v>6564.78</v>
      </c>
      <c r="P81">
        <v>65.989999999999995</v>
      </c>
      <c r="Q81">
        <v>849.48</v>
      </c>
      <c r="R81">
        <v>130.61000000000001</v>
      </c>
      <c r="S81">
        <v>55.19</v>
      </c>
      <c r="T81">
        <v>30840.46</v>
      </c>
      <c r="U81">
        <v>0.42</v>
      </c>
      <c r="V81">
        <v>0.66</v>
      </c>
      <c r="W81">
        <v>2.68</v>
      </c>
      <c r="X81">
        <v>1.86</v>
      </c>
      <c r="Y81">
        <v>2</v>
      </c>
      <c r="Z81">
        <v>10</v>
      </c>
    </row>
    <row r="82" spans="1:26" x14ac:dyDescent="0.25">
      <c r="A82">
        <v>1</v>
      </c>
      <c r="B82">
        <v>20</v>
      </c>
      <c r="C82" t="s">
        <v>34</v>
      </c>
      <c r="D82">
        <v>6.3197999999999999</v>
      </c>
      <c r="E82">
        <v>15.82</v>
      </c>
      <c r="F82">
        <v>13.54</v>
      </c>
      <c r="G82">
        <v>18.46</v>
      </c>
      <c r="H82">
        <v>0.66</v>
      </c>
      <c r="I82">
        <v>44</v>
      </c>
      <c r="J82">
        <v>52.47</v>
      </c>
      <c r="K82">
        <v>24.83</v>
      </c>
      <c r="L82">
        <v>2</v>
      </c>
      <c r="M82">
        <v>0</v>
      </c>
      <c r="N82">
        <v>5.64</v>
      </c>
      <c r="O82">
        <v>6705.1</v>
      </c>
      <c r="P82">
        <v>64.37</v>
      </c>
      <c r="Q82">
        <v>849.73</v>
      </c>
      <c r="R82">
        <v>122.09</v>
      </c>
      <c r="S82">
        <v>55.19</v>
      </c>
      <c r="T82">
        <v>26606.2</v>
      </c>
      <c r="U82">
        <v>0.45</v>
      </c>
      <c r="V82">
        <v>0.67</v>
      </c>
      <c r="W82">
        <v>2.7</v>
      </c>
      <c r="X82">
        <v>1.64</v>
      </c>
      <c r="Y82">
        <v>2</v>
      </c>
      <c r="Z82">
        <v>10</v>
      </c>
    </row>
    <row r="83" spans="1:26" x14ac:dyDescent="0.25">
      <c r="A83">
        <v>0</v>
      </c>
      <c r="B83">
        <v>65</v>
      </c>
      <c r="C83" t="s">
        <v>34</v>
      </c>
      <c r="D83">
        <v>4.3505000000000003</v>
      </c>
      <c r="E83">
        <v>22.99</v>
      </c>
      <c r="F83">
        <v>17.13</v>
      </c>
      <c r="G83">
        <v>7.61</v>
      </c>
      <c r="H83">
        <v>0.13</v>
      </c>
      <c r="I83">
        <v>135</v>
      </c>
      <c r="J83">
        <v>133.21</v>
      </c>
      <c r="K83">
        <v>46.47</v>
      </c>
      <c r="L83">
        <v>1</v>
      </c>
      <c r="M83">
        <v>133</v>
      </c>
      <c r="N83">
        <v>20.75</v>
      </c>
      <c r="O83">
        <v>16663.419999999998</v>
      </c>
      <c r="P83">
        <v>184.61</v>
      </c>
      <c r="Q83">
        <v>849.73</v>
      </c>
      <c r="R83">
        <v>243.72</v>
      </c>
      <c r="S83">
        <v>55.19</v>
      </c>
      <c r="T83">
        <v>86968.51</v>
      </c>
      <c r="U83">
        <v>0.23</v>
      </c>
      <c r="V83">
        <v>0.53</v>
      </c>
      <c r="W83">
        <v>2.81</v>
      </c>
      <c r="X83">
        <v>5.23</v>
      </c>
      <c r="Y83">
        <v>2</v>
      </c>
      <c r="Z83">
        <v>10</v>
      </c>
    </row>
    <row r="84" spans="1:26" x14ac:dyDescent="0.25">
      <c r="A84">
        <v>1</v>
      </c>
      <c r="B84">
        <v>65</v>
      </c>
      <c r="C84" t="s">
        <v>34</v>
      </c>
      <c r="D84">
        <v>5.7276999999999996</v>
      </c>
      <c r="E84">
        <v>17.46</v>
      </c>
      <c r="F84">
        <v>13.84</v>
      </c>
      <c r="G84">
        <v>15.66</v>
      </c>
      <c r="H84">
        <v>0.26</v>
      </c>
      <c r="I84">
        <v>53</v>
      </c>
      <c r="J84">
        <v>134.55000000000001</v>
      </c>
      <c r="K84">
        <v>46.47</v>
      </c>
      <c r="L84">
        <v>2</v>
      </c>
      <c r="M84">
        <v>51</v>
      </c>
      <c r="N84">
        <v>21.09</v>
      </c>
      <c r="O84">
        <v>16828.84</v>
      </c>
      <c r="P84">
        <v>143.69999999999999</v>
      </c>
      <c r="Q84">
        <v>849.38</v>
      </c>
      <c r="R84">
        <v>134.05000000000001</v>
      </c>
      <c r="S84">
        <v>55.19</v>
      </c>
      <c r="T84">
        <v>32544.18</v>
      </c>
      <c r="U84">
        <v>0.41</v>
      </c>
      <c r="V84">
        <v>0.66</v>
      </c>
      <c r="W84">
        <v>2.66</v>
      </c>
      <c r="X84">
        <v>1.94</v>
      </c>
      <c r="Y84">
        <v>2</v>
      </c>
      <c r="Z84">
        <v>10</v>
      </c>
    </row>
    <row r="85" spans="1:26" x14ac:dyDescent="0.25">
      <c r="A85">
        <v>2</v>
      </c>
      <c r="B85">
        <v>65</v>
      </c>
      <c r="C85" t="s">
        <v>34</v>
      </c>
      <c r="D85">
        <v>6.2126000000000001</v>
      </c>
      <c r="E85">
        <v>16.100000000000001</v>
      </c>
      <c r="F85">
        <v>13.04</v>
      </c>
      <c r="G85">
        <v>24.46</v>
      </c>
      <c r="H85">
        <v>0.39</v>
      </c>
      <c r="I85">
        <v>32</v>
      </c>
      <c r="J85">
        <v>135.9</v>
      </c>
      <c r="K85">
        <v>46.47</v>
      </c>
      <c r="L85">
        <v>3</v>
      </c>
      <c r="M85">
        <v>30</v>
      </c>
      <c r="N85">
        <v>21.43</v>
      </c>
      <c r="O85">
        <v>16994.64</v>
      </c>
      <c r="P85">
        <v>129.41</v>
      </c>
      <c r="Q85">
        <v>849.33</v>
      </c>
      <c r="R85">
        <v>107.66</v>
      </c>
      <c r="S85">
        <v>55.19</v>
      </c>
      <c r="T85">
        <v>19452.349999999999</v>
      </c>
      <c r="U85">
        <v>0.51</v>
      </c>
      <c r="V85">
        <v>0.69</v>
      </c>
      <c r="W85">
        <v>2.62</v>
      </c>
      <c r="X85">
        <v>1.1499999999999999</v>
      </c>
      <c r="Y85">
        <v>2</v>
      </c>
      <c r="Z85">
        <v>10</v>
      </c>
    </row>
    <row r="86" spans="1:26" x14ac:dyDescent="0.25">
      <c r="A86">
        <v>3</v>
      </c>
      <c r="B86">
        <v>65</v>
      </c>
      <c r="C86" t="s">
        <v>34</v>
      </c>
      <c r="D86">
        <v>6.4439000000000002</v>
      </c>
      <c r="E86">
        <v>15.52</v>
      </c>
      <c r="F86">
        <v>12.71</v>
      </c>
      <c r="G86">
        <v>33.159999999999997</v>
      </c>
      <c r="H86">
        <v>0.52</v>
      </c>
      <c r="I86">
        <v>23</v>
      </c>
      <c r="J86">
        <v>137.25</v>
      </c>
      <c r="K86">
        <v>46.47</v>
      </c>
      <c r="L86">
        <v>4</v>
      </c>
      <c r="M86">
        <v>21</v>
      </c>
      <c r="N86">
        <v>21.78</v>
      </c>
      <c r="O86">
        <v>17160.919999999998</v>
      </c>
      <c r="P86">
        <v>120.97</v>
      </c>
      <c r="Q86">
        <v>849.21</v>
      </c>
      <c r="R86">
        <v>96.63</v>
      </c>
      <c r="S86">
        <v>55.19</v>
      </c>
      <c r="T86">
        <v>13984.93</v>
      </c>
      <c r="U86">
        <v>0.56999999999999995</v>
      </c>
      <c r="V86">
        <v>0.71</v>
      </c>
      <c r="W86">
        <v>2.61</v>
      </c>
      <c r="X86">
        <v>0.82</v>
      </c>
      <c r="Y86">
        <v>2</v>
      </c>
      <c r="Z86">
        <v>10</v>
      </c>
    </row>
    <row r="87" spans="1:26" x14ac:dyDescent="0.25">
      <c r="A87">
        <v>4</v>
      </c>
      <c r="B87">
        <v>65</v>
      </c>
      <c r="C87" t="s">
        <v>34</v>
      </c>
      <c r="D87">
        <v>6.5726000000000004</v>
      </c>
      <c r="E87">
        <v>15.21</v>
      </c>
      <c r="F87">
        <v>12.54</v>
      </c>
      <c r="G87">
        <v>41.81</v>
      </c>
      <c r="H87">
        <v>0.64</v>
      </c>
      <c r="I87">
        <v>18</v>
      </c>
      <c r="J87">
        <v>138.6</v>
      </c>
      <c r="K87">
        <v>46.47</v>
      </c>
      <c r="L87">
        <v>5</v>
      </c>
      <c r="M87">
        <v>16</v>
      </c>
      <c r="N87">
        <v>22.13</v>
      </c>
      <c r="O87">
        <v>17327.689999999999</v>
      </c>
      <c r="P87">
        <v>112.49</v>
      </c>
      <c r="Q87">
        <v>849.17</v>
      </c>
      <c r="R87">
        <v>90.91</v>
      </c>
      <c r="S87">
        <v>55.19</v>
      </c>
      <c r="T87">
        <v>11145.48</v>
      </c>
      <c r="U87">
        <v>0.61</v>
      </c>
      <c r="V87">
        <v>0.72</v>
      </c>
      <c r="W87">
        <v>2.61</v>
      </c>
      <c r="X87">
        <v>0.65</v>
      </c>
      <c r="Y87">
        <v>2</v>
      </c>
      <c r="Z87">
        <v>10</v>
      </c>
    </row>
    <row r="88" spans="1:26" x14ac:dyDescent="0.25">
      <c r="A88">
        <v>5</v>
      </c>
      <c r="B88">
        <v>65</v>
      </c>
      <c r="C88" t="s">
        <v>34</v>
      </c>
      <c r="D88">
        <v>6.6658999999999997</v>
      </c>
      <c r="E88">
        <v>15</v>
      </c>
      <c r="F88">
        <v>12.41</v>
      </c>
      <c r="G88">
        <v>49.65</v>
      </c>
      <c r="H88">
        <v>0.76</v>
      </c>
      <c r="I88">
        <v>15</v>
      </c>
      <c r="J88">
        <v>139.94999999999999</v>
      </c>
      <c r="K88">
        <v>46.47</v>
      </c>
      <c r="L88">
        <v>6</v>
      </c>
      <c r="M88">
        <v>4</v>
      </c>
      <c r="N88">
        <v>22.49</v>
      </c>
      <c r="O88">
        <v>17494.97</v>
      </c>
      <c r="P88">
        <v>106.6</v>
      </c>
      <c r="Q88">
        <v>849.26</v>
      </c>
      <c r="R88">
        <v>86.28</v>
      </c>
      <c r="S88">
        <v>55.19</v>
      </c>
      <c r="T88">
        <v>8847.6200000000008</v>
      </c>
      <c r="U88">
        <v>0.64</v>
      </c>
      <c r="V88">
        <v>0.73</v>
      </c>
      <c r="W88">
        <v>2.61</v>
      </c>
      <c r="X88">
        <v>0.52</v>
      </c>
      <c r="Y88">
        <v>2</v>
      </c>
      <c r="Z88">
        <v>10</v>
      </c>
    </row>
    <row r="89" spans="1:26" x14ac:dyDescent="0.25">
      <c r="A89">
        <v>6</v>
      </c>
      <c r="B89">
        <v>65</v>
      </c>
      <c r="C89" t="s">
        <v>34</v>
      </c>
      <c r="D89">
        <v>6.6551</v>
      </c>
      <c r="E89">
        <v>15.03</v>
      </c>
      <c r="F89">
        <v>12.44</v>
      </c>
      <c r="G89">
        <v>49.75</v>
      </c>
      <c r="H89">
        <v>0.88</v>
      </c>
      <c r="I89">
        <v>15</v>
      </c>
      <c r="J89">
        <v>141.31</v>
      </c>
      <c r="K89">
        <v>46.47</v>
      </c>
      <c r="L89">
        <v>7</v>
      </c>
      <c r="M89">
        <v>0</v>
      </c>
      <c r="N89">
        <v>22.85</v>
      </c>
      <c r="O89">
        <v>17662.75</v>
      </c>
      <c r="P89">
        <v>107.03</v>
      </c>
      <c r="Q89">
        <v>849.29</v>
      </c>
      <c r="R89">
        <v>86.72</v>
      </c>
      <c r="S89">
        <v>55.19</v>
      </c>
      <c r="T89">
        <v>9066.51</v>
      </c>
      <c r="U89">
        <v>0.64</v>
      </c>
      <c r="V89">
        <v>0.73</v>
      </c>
      <c r="W89">
        <v>2.62</v>
      </c>
      <c r="X89">
        <v>0.55000000000000004</v>
      </c>
      <c r="Y89">
        <v>2</v>
      </c>
      <c r="Z89">
        <v>10</v>
      </c>
    </row>
    <row r="90" spans="1:26" x14ac:dyDescent="0.25">
      <c r="A90">
        <v>0</v>
      </c>
      <c r="B90">
        <v>75</v>
      </c>
      <c r="C90" t="s">
        <v>34</v>
      </c>
      <c r="D90">
        <v>4.0185000000000004</v>
      </c>
      <c r="E90">
        <v>24.88</v>
      </c>
      <c r="F90">
        <v>17.899999999999999</v>
      </c>
      <c r="G90">
        <v>6.98</v>
      </c>
      <c r="H90">
        <v>0.12</v>
      </c>
      <c r="I90">
        <v>154</v>
      </c>
      <c r="J90">
        <v>150.44</v>
      </c>
      <c r="K90">
        <v>49.1</v>
      </c>
      <c r="L90">
        <v>1</v>
      </c>
      <c r="M90">
        <v>152</v>
      </c>
      <c r="N90">
        <v>25.34</v>
      </c>
      <c r="O90">
        <v>18787.759999999998</v>
      </c>
      <c r="P90">
        <v>209.8</v>
      </c>
      <c r="Q90">
        <v>849.79</v>
      </c>
      <c r="R90">
        <v>269.95999999999998</v>
      </c>
      <c r="S90">
        <v>55.19</v>
      </c>
      <c r="T90">
        <v>99992.19</v>
      </c>
      <c r="U90">
        <v>0.2</v>
      </c>
      <c r="V90">
        <v>0.51</v>
      </c>
      <c r="W90">
        <v>2.83</v>
      </c>
      <c r="X90">
        <v>6.01</v>
      </c>
      <c r="Y90">
        <v>2</v>
      </c>
      <c r="Z90">
        <v>10</v>
      </c>
    </row>
    <row r="91" spans="1:26" x14ac:dyDescent="0.25">
      <c r="A91">
        <v>1</v>
      </c>
      <c r="B91">
        <v>75</v>
      </c>
      <c r="C91" t="s">
        <v>34</v>
      </c>
      <c r="D91">
        <v>5.5050999999999997</v>
      </c>
      <c r="E91">
        <v>18.16</v>
      </c>
      <c r="F91">
        <v>14.09</v>
      </c>
      <c r="G91">
        <v>14.32</v>
      </c>
      <c r="H91">
        <v>0.23</v>
      </c>
      <c r="I91">
        <v>59</v>
      </c>
      <c r="J91">
        <v>151.83000000000001</v>
      </c>
      <c r="K91">
        <v>49.1</v>
      </c>
      <c r="L91">
        <v>2</v>
      </c>
      <c r="M91">
        <v>57</v>
      </c>
      <c r="N91">
        <v>25.73</v>
      </c>
      <c r="O91">
        <v>18959.54</v>
      </c>
      <c r="P91">
        <v>160.25</v>
      </c>
      <c r="Q91">
        <v>849.38</v>
      </c>
      <c r="R91">
        <v>142.44</v>
      </c>
      <c r="S91">
        <v>55.19</v>
      </c>
      <c r="T91">
        <v>36706.04</v>
      </c>
      <c r="U91">
        <v>0.39</v>
      </c>
      <c r="V91">
        <v>0.64</v>
      </c>
      <c r="W91">
        <v>2.66</v>
      </c>
      <c r="X91">
        <v>2.19</v>
      </c>
      <c r="Y91">
        <v>2</v>
      </c>
      <c r="Z91">
        <v>10</v>
      </c>
    </row>
    <row r="92" spans="1:26" x14ac:dyDescent="0.25">
      <c r="A92">
        <v>2</v>
      </c>
      <c r="B92">
        <v>75</v>
      </c>
      <c r="C92" t="s">
        <v>34</v>
      </c>
      <c r="D92">
        <v>6.0327999999999999</v>
      </c>
      <c r="E92">
        <v>16.579999999999998</v>
      </c>
      <c r="F92">
        <v>13.2</v>
      </c>
      <c r="G92">
        <v>22</v>
      </c>
      <c r="H92">
        <v>0.35</v>
      </c>
      <c r="I92">
        <v>36</v>
      </c>
      <c r="J92">
        <v>153.22999999999999</v>
      </c>
      <c r="K92">
        <v>49.1</v>
      </c>
      <c r="L92">
        <v>3</v>
      </c>
      <c r="M92">
        <v>34</v>
      </c>
      <c r="N92">
        <v>26.13</v>
      </c>
      <c r="O92">
        <v>19131.849999999999</v>
      </c>
      <c r="P92">
        <v>145.34</v>
      </c>
      <c r="Q92">
        <v>849.22</v>
      </c>
      <c r="R92">
        <v>113.2</v>
      </c>
      <c r="S92">
        <v>55.19</v>
      </c>
      <c r="T92">
        <v>22205.24</v>
      </c>
      <c r="U92">
        <v>0.49</v>
      </c>
      <c r="V92">
        <v>0.69</v>
      </c>
      <c r="W92">
        <v>2.62</v>
      </c>
      <c r="X92">
        <v>1.31</v>
      </c>
      <c r="Y92">
        <v>2</v>
      </c>
      <c r="Z92">
        <v>10</v>
      </c>
    </row>
    <row r="93" spans="1:26" x14ac:dyDescent="0.25">
      <c r="A93">
        <v>3</v>
      </c>
      <c r="B93">
        <v>75</v>
      </c>
      <c r="C93" t="s">
        <v>34</v>
      </c>
      <c r="D93">
        <v>6.2888999999999999</v>
      </c>
      <c r="E93">
        <v>15.9</v>
      </c>
      <c r="F93">
        <v>12.83</v>
      </c>
      <c r="G93">
        <v>29.61</v>
      </c>
      <c r="H93">
        <v>0.46</v>
      </c>
      <c r="I93">
        <v>26</v>
      </c>
      <c r="J93">
        <v>154.63</v>
      </c>
      <c r="K93">
        <v>49.1</v>
      </c>
      <c r="L93">
        <v>4</v>
      </c>
      <c r="M93">
        <v>24</v>
      </c>
      <c r="N93">
        <v>26.53</v>
      </c>
      <c r="O93">
        <v>19304.72</v>
      </c>
      <c r="P93">
        <v>136.43</v>
      </c>
      <c r="Q93">
        <v>849.29</v>
      </c>
      <c r="R93">
        <v>100.43</v>
      </c>
      <c r="S93">
        <v>55.19</v>
      </c>
      <c r="T93">
        <v>15870.14</v>
      </c>
      <c r="U93">
        <v>0.55000000000000004</v>
      </c>
      <c r="V93">
        <v>0.71</v>
      </c>
      <c r="W93">
        <v>2.62</v>
      </c>
      <c r="X93">
        <v>0.94</v>
      </c>
      <c r="Y93">
        <v>2</v>
      </c>
      <c r="Z93">
        <v>10</v>
      </c>
    </row>
    <row r="94" spans="1:26" x14ac:dyDescent="0.25">
      <c r="A94">
        <v>4</v>
      </c>
      <c r="B94">
        <v>75</v>
      </c>
      <c r="C94" t="s">
        <v>34</v>
      </c>
      <c r="D94">
        <v>6.4603000000000002</v>
      </c>
      <c r="E94">
        <v>15.48</v>
      </c>
      <c r="F94">
        <v>12.59</v>
      </c>
      <c r="G94">
        <v>37.770000000000003</v>
      </c>
      <c r="H94">
        <v>0.56999999999999995</v>
      </c>
      <c r="I94">
        <v>20</v>
      </c>
      <c r="J94">
        <v>156.03</v>
      </c>
      <c r="K94">
        <v>49.1</v>
      </c>
      <c r="L94">
        <v>5</v>
      </c>
      <c r="M94">
        <v>18</v>
      </c>
      <c r="N94">
        <v>26.94</v>
      </c>
      <c r="O94">
        <v>19478.150000000001</v>
      </c>
      <c r="P94">
        <v>128.76</v>
      </c>
      <c r="Q94">
        <v>849.28</v>
      </c>
      <c r="R94">
        <v>92.57</v>
      </c>
      <c r="S94">
        <v>55.19</v>
      </c>
      <c r="T94">
        <v>11967.61</v>
      </c>
      <c r="U94">
        <v>0.6</v>
      </c>
      <c r="V94">
        <v>0.72</v>
      </c>
      <c r="W94">
        <v>2.6</v>
      </c>
      <c r="X94">
        <v>0.7</v>
      </c>
      <c r="Y94">
        <v>2</v>
      </c>
      <c r="Z94">
        <v>10</v>
      </c>
    </row>
    <row r="95" spans="1:26" x14ac:dyDescent="0.25">
      <c r="A95">
        <v>5</v>
      </c>
      <c r="B95">
        <v>75</v>
      </c>
      <c r="C95" t="s">
        <v>34</v>
      </c>
      <c r="D95">
        <v>6.5705</v>
      </c>
      <c r="E95">
        <v>15.22</v>
      </c>
      <c r="F95">
        <v>12.45</v>
      </c>
      <c r="G95">
        <v>46.7</v>
      </c>
      <c r="H95">
        <v>0.67</v>
      </c>
      <c r="I95">
        <v>16</v>
      </c>
      <c r="J95">
        <v>157.44</v>
      </c>
      <c r="K95">
        <v>49.1</v>
      </c>
      <c r="L95">
        <v>6</v>
      </c>
      <c r="M95">
        <v>14</v>
      </c>
      <c r="N95">
        <v>27.35</v>
      </c>
      <c r="O95">
        <v>19652.13</v>
      </c>
      <c r="P95">
        <v>121.19</v>
      </c>
      <c r="Q95">
        <v>849.24</v>
      </c>
      <c r="R95">
        <v>87.94</v>
      </c>
      <c r="S95">
        <v>55.19</v>
      </c>
      <c r="T95">
        <v>9672.0300000000007</v>
      </c>
      <c r="U95">
        <v>0.63</v>
      </c>
      <c r="V95">
        <v>0.73</v>
      </c>
      <c r="W95">
        <v>2.6</v>
      </c>
      <c r="X95">
        <v>0.56000000000000005</v>
      </c>
      <c r="Y95">
        <v>2</v>
      </c>
      <c r="Z95">
        <v>10</v>
      </c>
    </row>
    <row r="96" spans="1:26" x14ac:dyDescent="0.25">
      <c r="A96">
        <v>6</v>
      </c>
      <c r="B96">
        <v>75</v>
      </c>
      <c r="C96" t="s">
        <v>34</v>
      </c>
      <c r="D96">
        <v>6.6646000000000001</v>
      </c>
      <c r="E96">
        <v>15</v>
      </c>
      <c r="F96">
        <v>12.33</v>
      </c>
      <c r="G96">
        <v>56.91</v>
      </c>
      <c r="H96">
        <v>0.78</v>
      </c>
      <c r="I96">
        <v>13</v>
      </c>
      <c r="J96">
        <v>158.86000000000001</v>
      </c>
      <c r="K96">
        <v>49.1</v>
      </c>
      <c r="L96">
        <v>7</v>
      </c>
      <c r="M96">
        <v>5</v>
      </c>
      <c r="N96">
        <v>27.77</v>
      </c>
      <c r="O96">
        <v>19826.68</v>
      </c>
      <c r="P96">
        <v>113.95</v>
      </c>
      <c r="Q96">
        <v>849.18</v>
      </c>
      <c r="R96">
        <v>83.71</v>
      </c>
      <c r="S96">
        <v>55.19</v>
      </c>
      <c r="T96">
        <v>7570.84</v>
      </c>
      <c r="U96">
        <v>0.66</v>
      </c>
      <c r="V96">
        <v>0.74</v>
      </c>
      <c r="W96">
        <v>2.6</v>
      </c>
      <c r="X96">
        <v>0.44</v>
      </c>
      <c r="Y96">
        <v>2</v>
      </c>
      <c r="Z96">
        <v>10</v>
      </c>
    </row>
    <row r="97" spans="1:26" x14ac:dyDescent="0.25">
      <c r="A97">
        <v>7</v>
      </c>
      <c r="B97">
        <v>75</v>
      </c>
      <c r="C97" t="s">
        <v>34</v>
      </c>
      <c r="D97">
        <v>6.6558000000000002</v>
      </c>
      <c r="E97">
        <v>15.02</v>
      </c>
      <c r="F97">
        <v>12.35</v>
      </c>
      <c r="G97">
        <v>57</v>
      </c>
      <c r="H97">
        <v>0.88</v>
      </c>
      <c r="I97">
        <v>13</v>
      </c>
      <c r="J97">
        <v>160.28</v>
      </c>
      <c r="K97">
        <v>49.1</v>
      </c>
      <c r="L97">
        <v>8</v>
      </c>
      <c r="M97">
        <v>0</v>
      </c>
      <c r="N97">
        <v>28.19</v>
      </c>
      <c r="O97">
        <v>20001.93</v>
      </c>
      <c r="P97">
        <v>114.35</v>
      </c>
      <c r="Q97">
        <v>849.18</v>
      </c>
      <c r="R97">
        <v>83.87</v>
      </c>
      <c r="S97">
        <v>55.19</v>
      </c>
      <c r="T97">
        <v>7655.33</v>
      </c>
      <c r="U97">
        <v>0.66</v>
      </c>
      <c r="V97">
        <v>0.73</v>
      </c>
      <c r="W97">
        <v>2.61</v>
      </c>
      <c r="X97">
        <v>0.46</v>
      </c>
      <c r="Y97">
        <v>2</v>
      </c>
      <c r="Z97">
        <v>10</v>
      </c>
    </row>
    <row r="98" spans="1:26" x14ac:dyDescent="0.25">
      <c r="A98">
        <v>0</v>
      </c>
      <c r="B98">
        <v>95</v>
      </c>
      <c r="C98" t="s">
        <v>34</v>
      </c>
      <c r="D98">
        <v>3.4257</v>
      </c>
      <c r="E98">
        <v>29.19</v>
      </c>
      <c r="F98">
        <v>19.54</v>
      </c>
      <c r="G98">
        <v>6.07</v>
      </c>
      <c r="H98">
        <v>0.1</v>
      </c>
      <c r="I98">
        <v>193</v>
      </c>
      <c r="J98">
        <v>185.69</v>
      </c>
      <c r="K98">
        <v>53.44</v>
      </c>
      <c r="L98">
        <v>1</v>
      </c>
      <c r="M98">
        <v>191</v>
      </c>
      <c r="N98">
        <v>36.26</v>
      </c>
      <c r="O98">
        <v>23136.14</v>
      </c>
      <c r="P98">
        <v>263.58</v>
      </c>
      <c r="Q98">
        <v>849.92</v>
      </c>
      <c r="R98">
        <v>324.39</v>
      </c>
      <c r="S98">
        <v>55.19</v>
      </c>
      <c r="T98">
        <v>127013.04</v>
      </c>
      <c r="U98">
        <v>0.17</v>
      </c>
      <c r="V98">
        <v>0.46</v>
      </c>
      <c r="W98">
        <v>2.91</v>
      </c>
      <c r="X98">
        <v>7.64</v>
      </c>
      <c r="Y98">
        <v>2</v>
      </c>
      <c r="Z98">
        <v>10</v>
      </c>
    </row>
    <row r="99" spans="1:26" x14ac:dyDescent="0.25">
      <c r="A99">
        <v>1</v>
      </c>
      <c r="B99">
        <v>95</v>
      </c>
      <c r="C99" t="s">
        <v>34</v>
      </c>
      <c r="D99">
        <v>5.0857000000000001</v>
      </c>
      <c r="E99">
        <v>19.66</v>
      </c>
      <c r="F99">
        <v>14.55</v>
      </c>
      <c r="G99">
        <v>12.3</v>
      </c>
      <c r="H99">
        <v>0.19</v>
      </c>
      <c r="I99">
        <v>71</v>
      </c>
      <c r="J99">
        <v>187.21</v>
      </c>
      <c r="K99">
        <v>53.44</v>
      </c>
      <c r="L99">
        <v>2</v>
      </c>
      <c r="M99">
        <v>69</v>
      </c>
      <c r="N99">
        <v>36.770000000000003</v>
      </c>
      <c r="O99">
        <v>23322.880000000001</v>
      </c>
      <c r="P99">
        <v>192.43</v>
      </c>
      <c r="Q99">
        <v>849.35</v>
      </c>
      <c r="R99">
        <v>157.99</v>
      </c>
      <c r="S99">
        <v>55.19</v>
      </c>
      <c r="T99">
        <v>44424.95</v>
      </c>
      <c r="U99">
        <v>0.35</v>
      </c>
      <c r="V99">
        <v>0.62</v>
      </c>
      <c r="W99">
        <v>2.69</v>
      </c>
      <c r="X99">
        <v>2.66</v>
      </c>
      <c r="Y99">
        <v>2</v>
      </c>
      <c r="Z99">
        <v>10</v>
      </c>
    </row>
    <row r="100" spans="1:26" x14ac:dyDescent="0.25">
      <c r="A100">
        <v>2</v>
      </c>
      <c r="B100">
        <v>95</v>
      </c>
      <c r="C100" t="s">
        <v>34</v>
      </c>
      <c r="D100">
        <v>5.7000999999999999</v>
      </c>
      <c r="E100">
        <v>17.54</v>
      </c>
      <c r="F100">
        <v>13.47</v>
      </c>
      <c r="G100">
        <v>18.8</v>
      </c>
      <c r="H100">
        <v>0.28000000000000003</v>
      </c>
      <c r="I100">
        <v>43</v>
      </c>
      <c r="J100">
        <v>188.73</v>
      </c>
      <c r="K100">
        <v>53.44</v>
      </c>
      <c r="L100">
        <v>3</v>
      </c>
      <c r="M100">
        <v>41</v>
      </c>
      <c r="N100">
        <v>37.29</v>
      </c>
      <c r="O100">
        <v>23510.33</v>
      </c>
      <c r="P100">
        <v>174.53</v>
      </c>
      <c r="Q100">
        <v>849.26</v>
      </c>
      <c r="R100">
        <v>121.84</v>
      </c>
      <c r="S100">
        <v>55.19</v>
      </c>
      <c r="T100">
        <v>26487.51</v>
      </c>
      <c r="U100">
        <v>0.45</v>
      </c>
      <c r="V100">
        <v>0.67</v>
      </c>
      <c r="W100">
        <v>2.65</v>
      </c>
      <c r="X100">
        <v>1.58</v>
      </c>
      <c r="Y100">
        <v>2</v>
      </c>
      <c r="Z100">
        <v>10</v>
      </c>
    </row>
    <row r="101" spans="1:26" x14ac:dyDescent="0.25">
      <c r="A101">
        <v>3</v>
      </c>
      <c r="B101">
        <v>95</v>
      </c>
      <c r="C101" t="s">
        <v>34</v>
      </c>
      <c r="D101">
        <v>6.0071000000000003</v>
      </c>
      <c r="E101">
        <v>16.649999999999999</v>
      </c>
      <c r="F101">
        <v>13.02</v>
      </c>
      <c r="G101">
        <v>25.21</v>
      </c>
      <c r="H101">
        <v>0.37</v>
      </c>
      <c r="I101">
        <v>31</v>
      </c>
      <c r="J101">
        <v>190.25</v>
      </c>
      <c r="K101">
        <v>53.44</v>
      </c>
      <c r="L101">
        <v>4</v>
      </c>
      <c r="M101">
        <v>29</v>
      </c>
      <c r="N101">
        <v>37.82</v>
      </c>
      <c r="O101">
        <v>23698.48</v>
      </c>
      <c r="P101">
        <v>165.02</v>
      </c>
      <c r="Q101">
        <v>849.35</v>
      </c>
      <c r="R101">
        <v>106.6</v>
      </c>
      <c r="S101">
        <v>55.19</v>
      </c>
      <c r="T101">
        <v>18925.669999999998</v>
      </c>
      <c r="U101">
        <v>0.52</v>
      </c>
      <c r="V101">
        <v>0.7</v>
      </c>
      <c r="W101">
        <v>2.63</v>
      </c>
      <c r="X101">
        <v>1.1299999999999999</v>
      </c>
      <c r="Y101">
        <v>2</v>
      </c>
      <c r="Z101">
        <v>10</v>
      </c>
    </row>
    <row r="102" spans="1:26" x14ac:dyDescent="0.25">
      <c r="A102">
        <v>4</v>
      </c>
      <c r="B102">
        <v>95</v>
      </c>
      <c r="C102" t="s">
        <v>34</v>
      </c>
      <c r="D102">
        <v>6.2073999999999998</v>
      </c>
      <c r="E102">
        <v>16.11</v>
      </c>
      <c r="F102">
        <v>12.75</v>
      </c>
      <c r="G102">
        <v>31.87</v>
      </c>
      <c r="H102">
        <v>0.46</v>
      </c>
      <c r="I102">
        <v>24</v>
      </c>
      <c r="J102">
        <v>191.78</v>
      </c>
      <c r="K102">
        <v>53.44</v>
      </c>
      <c r="L102">
        <v>5</v>
      </c>
      <c r="M102">
        <v>22</v>
      </c>
      <c r="N102">
        <v>38.35</v>
      </c>
      <c r="O102">
        <v>23887.360000000001</v>
      </c>
      <c r="P102">
        <v>157.44999999999999</v>
      </c>
      <c r="Q102">
        <v>849.33</v>
      </c>
      <c r="R102">
        <v>97.75</v>
      </c>
      <c r="S102">
        <v>55.19</v>
      </c>
      <c r="T102">
        <v>14538.43</v>
      </c>
      <c r="U102">
        <v>0.56000000000000005</v>
      </c>
      <c r="V102">
        <v>0.71</v>
      </c>
      <c r="W102">
        <v>2.61</v>
      </c>
      <c r="X102">
        <v>0.86</v>
      </c>
      <c r="Y102">
        <v>2</v>
      </c>
      <c r="Z102">
        <v>10</v>
      </c>
    </row>
    <row r="103" spans="1:26" x14ac:dyDescent="0.25">
      <c r="A103">
        <v>5</v>
      </c>
      <c r="B103">
        <v>95</v>
      </c>
      <c r="C103" t="s">
        <v>34</v>
      </c>
      <c r="D103">
        <v>6.3151000000000002</v>
      </c>
      <c r="E103">
        <v>15.84</v>
      </c>
      <c r="F103">
        <v>12.62</v>
      </c>
      <c r="G103">
        <v>37.869999999999997</v>
      </c>
      <c r="H103">
        <v>0.55000000000000004</v>
      </c>
      <c r="I103">
        <v>20</v>
      </c>
      <c r="J103">
        <v>193.32</v>
      </c>
      <c r="K103">
        <v>53.44</v>
      </c>
      <c r="L103">
        <v>6</v>
      </c>
      <c r="M103">
        <v>18</v>
      </c>
      <c r="N103">
        <v>38.89</v>
      </c>
      <c r="O103">
        <v>24076.95</v>
      </c>
      <c r="P103">
        <v>152.71</v>
      </c>
      <c r="Q103">
        <v>849.28</v>
      </c>
      <c r="R103">
        <v>93.52</v>
      </c>
      <c r="S103">
        <v>55.19</v>
      </c>
      <c r="T103">
        <v>12442.14</v>
      </c>
      <c r="U103">
        <v>0.59</v>
      </c>
      <c r="V103">
        <v>0.72</v>
      </c>
      <c r="W103">
        <v>2.61</v>
      </c>
      <c r="X103">
        <v>0.73</v>
      </c>
      <c r="Y103">
        <v>2</v>
      </c>
      <c r="Z103">
        <v>10</v>
      </c>
    </row>
    <row r="104" spans="1:26" x14ac:dyDescent="0.25">
      <c r="A104">
        <v>6</v>
      </c>
      <c r="B104">
        <v>95</v>
      </c>
      <c r="C104" t="s">
        <v>34</v>
      </c>
      <c r="D104">
        <v>6.4478</v>
      </c>
      <c r="E104">
        <v>15.51</v>
      </c>
      <c r="F104">
        <v>12.45</v>
      </c>
      <c r="G104">
        <v>46.67</v>
      </c>
      <c r="H104">
        <v>0.64</v>
      </c>
      <c r="I104">
        <v>16</v>
      </c>
      <c r="J104">
        <v>194.86</v>
      </c>
      <c r="K104">
        <v>53.44</v>
      </c>
      <c r="L104">
        <v>7</v>
      </c>
      <c r="M104">
        <v>14</v>
      </c>
      <c r="N104">
        <v>39.43</v>
      </c>
      <c r="O104">
        <v>24267.279999999999</v>
      </c>
      <c r="P104">
        <v>145.69999999999999</v>
      </c>
      <c r="Q104">
        <v>849.19</v>
      </c>
      <c r="R104">
        <v>87.62</v>
      </c>
      <c r="S104">
        <v>55.19</v>
      </c>
      <c r="T104">
        <v>9510.57</v>
      </c>
      <c r="U104">
        <v>0.63</v>
      </c>
      <c r="V104">
        <v>0.73</v>
      </c>
      <c r="W104">
        <v>2.6</v>
      </c>
      <c r="X104">
        <v>0.55000000000000004</v>
      </c>
      <c r="Y104">
        <v>2</v>
      </c>
      <c r="Z104">
        <v>10</v>
      </c>
    </row>
    <row r="105" spans="1:26" x14ac:dyDescent="0.25">
      <c r="A105">
        <v>7</v>
      </c>
      <c r="B105">
        <v>95</v>
      </c>
      <c r="C105" t="s">
        <v>34</v>
      </c>
      <c r="D105">
        <v>6.5107999999999997</v>
      </c>
      <c r="E105">
        <v>15.36</v>
      </c>
      <c r="F105">
        <v>12.37</v>
      </c>
      <c r="G105">
        <v>53.01</v>
      </c>
      <c r="H105">
        <v>0.72</v>
      </c>
      <c r="I105">
        <v>14</v>
      </c>
      <c r="J105">
        <v>196.41</v>
      </c>
      <c r="K105">
        <v>53.44</v>
      </c>
      <c r="L105">
        <v>8</v>
      </c>
      <c r="M105">
        <v>12</v>
      </c>
      <c r="N105">
        <v>39.979999999999997</v>
      </c>
      <c r="O105">
        <v>24458.36</v>
      </c>
      <c r="P105">
        <v>140.63</v>
      </c>
      <c r="Q105">
        <v>849.21</v>
      </c>
      <c r="R105">
        <v>85.21</v>
      </c>
      <c r="S105">
        <v>55.19</v>
      </c>
      <c r="T105">
        <v>8316.19</v>
      </c>
      <c r="U105">
        <v>0.65</v>
      </c>
      <c r="V105">
        <v>0.73</v>
      </c>
      <c r="W105">
        <v>2.59</v>
      </c>
      <c r="X105">
        <v>0.48</v>
      </c>
      <c r="Y105">
        <v>2</v>
      </c>
      <c r="Z105">
        <v>10</v>
      </c>
    </row>
    <row r="106" spans="1:26" x14ac:dyDescent="0.25">
      <c r="A106">
        <v>8</v>
      </c>
      <c r="B106">
        <v>95</v>
      </c>
      <c r="C106" t="s">
        <v>34</v>
      </c>
      <c r="D106">
        <v>6.5774999999999997</v>
      </c>
      <c r="E106">
        <v>15.2</v>
      </c>
      <c r="F106">
        <v>12.29</v>
      </c>
      <c r="G106">
        <v>61.44</v>
      </c>
      <c r="H106">
        <v>0.81</v>
      </c>
      <c r="I106">
        <v>12</v>
      </c>
      <c r="J106">
        <v>197.97</v>
      </c>
      <c r="K106">
        <v>53.44</v>
      </c>
      <c r="L106">
        <v>9</v>
      </c>
      <c r="M106">
        <v>10</v>
      </c>
      <c r="N106">
        <v>40.53</v>
      </c>
      <c r="O106">
        <v>24650.18</v>
      </c>
      <c r="P106">
        <v>135.26</v>
      </c>
      <c r="Q106">
        <v>849.27</v>
      </c>
      <c r="R106">
        <v>82.47</v>
      </c>
      <c r="S106">
        <v>55.19</v>
      </c>
      <c r="T106">
        <v>6957.2</v>
      </c>
      <c r="U106">
        <v>0.67</v>
      </c>
      <c r="V106">
        <v>0.74</v>
      </c>
      <c r="W106">
        <v>2.59</v>
      </c>
      <c r="X106">
        <v>0.4</v>
      </c>
      <c r="Y106">
        <v>2</v>
      </c>
      <c r="Z106">
        <v>10</v>
      </c>
    </row>
    <row r="107" spans="1:26" x14ac:dyDescent="0.25">
      <c r="A107">
        <v>9</v>
      </c>
      <c r="B107">
        <v>95</v>
      </c>
      <c r="C107" t="s">
        <v>34</v>
      </c>
      <c r="D107">
        <v>6.6021999999999998</v>
      </c>
      <c r="E107">
        <v>15.15</v>
      </c>
      <c r="F107">
        <v>12.27</v>
      </c>
      <c r="G107">
        <v>66.92</v>
      </c>
      <c r="H107">
        <v>0.89</v>
      </c>
      <c r="I107">
        <v>11</v>
      </c>
      <c r="J107">
        <v>199.53</v>
      </c>
      <c r="K107">
        <v>53.44</v>
      </c>
      <c r="L107">
        <v>10</v>
      </c>
      <c r="M107">
        <v>5</v>
      </c>
      <c r="N107">
        <v>41.1</v>
      </c>
      <c r="O107">
        <v>24842.77</v>
      </c>
      <c r="P107">
        <v>130.58000000000001</v>
      </c>
      <c r="Q107">
        <v>849.17</v>
      </c>
      <c r="R107">
        <v>81.540000000000006</v>
      </c>
      <c r="S107">
        <v>55.19</v>
      </c>
      <c r="T107">
        <v>6500.43</v>
      </c>
      <c r="U107">
        <v>0.68</v>
      </c>
      <c r="V107">
        <v>0.74</v>
      </c>
      <c r="W107">
        <v>2.6</v>
      </c>
      <c r="X107">
        <v>0.38</v>
      </c>
      <c r="Y107">
        <v>2</v>
      </c>
      <c r="Z107">
        <v>10</v>
      </c>
    </row>
    <row r="108" spans="1:26" x14ac:dyDescent="0.25">
      <c r="A108">
        <v>10</v>
      </c>
      <c r="B108">
        <v>95</v>
      </c>
      <c r="C108" t="s">
        <v>34</v>
      </c>
      <c r="D108">
        <v>6.6341999999999999</v>
      </c>
      <c r="E108">
        <v>15.07</v>
      </c>
      <c r="F108">
        <v>12.23</v>
      </c>
      <c r="G108">
        <v>73.39</v>
      </c>
      <c r="H108">
        <v>0.97</v>
      </c>
      <c r="I108">
        <v>10</v>
      </c>
      <c r="J108">
        <v>201.1</v>
      </c>
      <c r="K108">
        <v>53.44</v>
      </c>
      <c r="L108">
        <v>11</v>
      </c>
      <c r="M108">
        <v>0</v>
      </c>
      <c r="N108">
        <v>41.66</v>
      </c>
      <c r="O108">
        <v>25036.12</v>
      </c>
      <c r="P108">
        <v>129.36000000000001</v>
      </c>
      <c r="Q108">
        <v>849.39</v>
      </c>
      <c r="R108">
        <v>80.27</v>
      </c>
      <c r="S108">
        <v>55.19</v>
      </c>
      <c r="T108">
        <v>5869.17</v>
      </c>
      <c r="U108">
        <v>0.69</v>
      </c>
      <c r="V108">
        <v>0.74</v>
      </c>
      <c r="W108">
        <v>2.6</v>
      </c>
      <c r="X108">
        <v>0.34</v>
      </c>
      <c r="Y108">
        <v>2</v>
      </c>
      <c r="Z108">
        <v>10</v>
      </c>
    </row>
    <row r="109" spans="1:26" x14ac:dyDescent="0.25">
      <c r="A109">
        <v>0</v>
      </c>
      <c r="B109">
        <v>55</v>
      </c>
      <c r="C109" t="s">
        <v>34</v>
      </c>
      <c r="D109">
        <v>4.7028999999999996</v>
      </c>
      <c r="E109">
        <v>21.26</v>
      </c>
      <c r="F109">
        <v>16.38</v>
      </c>
      <c r="G109">
        <v>8.4</v>
      </c>
      <c r="H109">
        <v>0.15</v>
      </c>
      <c r="I109">
        <v>117</v>
      </c>
      <c r="J109">
        <v>116.05</v>
      </c>
      <c r="K109">
        <v>43.4</v>
      </c>
      <c r="L109">
        <v>1</v>
      </c>
      <c r="M109">
        <v>115</v>
      </c>
      <c r="N109">
        <v>16.649999999999999</v>
      </c>
      <c r="O109">
        <v>14546.17</v>
      </c>
      <c r="P109">
        <v>160.08000000000001</v>
      </c>
      <c r="Q109">
        <v>849.65</v>
      </c>
      <c r="R109">
        <v>219.17</v>
      </c>
      <c r="S109">
        <v>55.19</v>
      </c>
      <c r="T109">
        <v>74784.350000000006</v>
      </c>
      <c r="U109">
        <v>0.25</v>
      </c>
      <c r="V109">
        <v>0.55000000000000004</v>
      </c>
      <c r="W109">
        <v>2.77</v>
      </c>
      <c r="X109">
        <v>4.49</v>
      </c>
      <c r="Y109">
        <v>2</v>
      </c>
      <c r="Z109">
        <v>10</v>
      </c>
    </row>
    <row r="110" spans="1:26" x14ac:dyDescent="0.25">
      <c r="A110">
        <v>1</v>
      </c>
      <c r="B110">
        <v>55</v>
      </c>
      <c r="C110" t="s">
        <v>34</v>
      </c>
      <c r="D110">
        <v>5.9473000000000003</v>
      </c>
      <c r="E110">
        <v>16.809999999999999</v>
      </c>
      <c r="F110">
        <v>13.61</v>
      </c>
      <c r="G110">
        <v>17.37</v>
      </c>
      <c r="H110">
        <v>0.3</v>
      </c>
      <c r="I110">
        <v>47</v>
      </c>
      <c r="J110">
        <v>117.34</v>
      </c>
      <c r="K110">
        <v>43.4</v>
      </c>
      <c r="L110">
        <v>2</v>
      </c>
      <c r="M110">
        <v>45</v>
      </c>
      <c r="N110">
        <v>16.940000000000001</v>
      </c>
      <c r="O110">
        <v>14705.49</v>
      </c>
      <c r="P110">
        <v>126.51</v>
      </c>
      <c r="Q110">
        <v>849.32</v>
      </c>
      <c r="R110">
        <v>126.59</v>
      </c>
      <c r="S110">
        <v>55.19</v>
      </c>
      <c r="T110">
        <v>28845.02</v>
      </c>
      <c r="U110">
        <v>0.44</v>
      </c>
      <c r="V110">
        <v>0.67</v>
      </c>
      <c r="W110">
        <v>2.64</v>
      </c>
      <c r="X110">
        <v>1.72</v>
      </c>
      <c r="Y110">
        <v>2</v>
      </c>
      <c r="Z110">
        <v>10</v>
      </c>
    </row>
    <row r="111" spans="1:26" x14ac:dyDescent="0.25">
      <c r="A111">
        <v>2</v>
      </c>
      <c r="B111">
        <v>55</v>
      </c>
      <c r="C111" t="s">
        <v>34</v>
      </c>
      <c r="D111">
        <v>6.3952999999999998</v>
      </c>
      <c r="E111">
        <v>15.64</v>
      </c>
      <c r="F111">
        <v>12.88</v>
      </c>
      <c r="G111">
        <v>27.61</v>
      </c>
      <c r="H111">
        <v>0.45</v>
      </c>
      <c r="I111">
        <v>28</v>
      </c>
      <c r="J111">
        <v>118.63</v>
      </c>
      <c r="K111">
        <v>43.4</v>
      </c>
      <c r="L111">
        <v>3</v>
      </c>
      <c r="M111">
        <v>26</v>
      </c>
      <c r="N111">
        <v>17.23</v>
      </c>
      <c r="O111">
        <v>14865.24</v>
      </c>
      <c r="P111">
        <v>112.89</v>
      </c>
      <c r="Q111">
        <v>849.33</v>
      </c>
      <c r="R111">
        <v>102.33</v>
      </c>
      <c r="S111">
        <v>55.19</v>
      </c>
      <c r="T111">
        <v>16810.150000000001</v>
      </c>
      <c r="U111">
        <v>0.54</v>
      </c>
      <c r="V111">
        <v>0.7</v>
      </c>
      <c r="W111">
        <v>2.61</v>
      </c>
      <c r="X111">
        <v>0.99</v>
      </c>
      <c r="Y111">
        <v>2</v>
      </c>
      <c r="Z111">
        <v>10</v>
      </c>
    </row>
    <row r="112" spans="1:26" x14ac:dyDescent="0.25">
      <c r="A112">
        <v>3</v>
      </c>
      <c r="B112">
        <v>55</v>
      </c>
      <c r="C112" t="s">
        <v>34</v>
      </c>
      <c r="D112">
        <v>6.5990000000000002</v>
      </c>
      <c r="E112">
        <v>15.15</v>
      </c>
      <c r="F112">
        <v>12.59</v>
      </c>
      <c r="G112">
        <v>37.78</v>
      </c>
      <c r="H112">
        <v>0.59</v>
      </c>
      <c r="I112">
        <v>20</v>
      </c>
      <c r="J112">
        <v>119.93</v>
      </c>
      <c r="K112">
        <v>43.4</v>
      </c>
      <c r="L112">
        <v>4</v>
      </c>
      <c r="M112">
        <v>17</v>
      </c>
      <c r="N112">
        <v>17.53</v>
      </c>
      <c r="O112">
        <v>15025.44</v>
      </c>
      <c r="P112">
        <v>103.01</v>
      </c>
      <c r="Q112">
        <v>849.23</v>
      </c>
      <c r="R112">
        <v>92.5</v>
      </c>
      <c r="S112">
        <v>55.19</v>
      </c>
      <c r="T112">
        <v>11933.81</v>
      </c>
      <c r="U112">
        <v>0.6</v>
      </c>
      <c r="V112">
        <v>0.72</v>
      </c>
      <c r="W112">
        <v>2.61</v>
      </c>
      <c r="X112">
        <v>0.7</v>
      </c>
      <c r="Y112">
        <v>2</v>
      </c>
      <c r="Z112">
        <v>10</v>
      </c>
    </row>
    <row r="113" spans="1:26" x14ac:dyDescent="0.25">
      <c r="A113">
        <v>4</v>
      </c>
      <c r="B113">
        <v>55</v>
      </c>
      <c r="C113" t="s">
        <v>34</v>
      </c>
      <c r="D113">
        <v>6.6711</v>
      </c>
      <c r="E113">
        <v>14.99</v>
      </c>
      <c r="F113">
        <v>12.5</v>
      </c>
      <c r="G113">
        <v>44.12</v>
      </c>
      <c r="H113">
        <v>0.73</v>
      </c>
      <c r="I113">
        <v>17</v>
      </c>
      <c r="J113">
        <v>121.23</v>
      </c>
      <c r="K113">
        <v>43.4</v>
      </c>
      <c r="L113">
        <v>5</v>
      </c>
      <c r="M113">
        <v>1</v>
      </c>
      <c r="N113">
        <v>17.829999999999998</v>
      </c>
      <c r="O113">
        <v>15186.08</v>
      </c>
      <c r="P113">
        <v>98.82</v>
      </c>
      <c r="Q113">
        <v>849.43</v>
      </c>
      <c r="R113">
        <v>88.85</v>
      </c>
      <c r="S113">
        <v>55.19</v>
      </c>
      <c r="T113">
        <v>10124.81</v>
      </c>
      <c r="U113">
        <v>0.62</v>
      </c>
      <c r="V113">
        <v>0.73</v>
      </c>
      <c r="W113">
        <v>2.62</v>
      </c>
      <c r="X113">
        <v>0.61</v>
      </c>
      <c r="Y113">
        <v>2</v>
      </c>
      <c r="Z113">
        <v>10</v>
      </c>
    </row>
    <row r="114" spans="1:26" x14ac:dyDescent="0.25">
      <c r="A114">
        <v>5</v>
      </c>
      <c r="B114">
        <v>55</v>
      </c>
      <c r="C114" t="s">
        <v>34</v>
      </c>
      <c r="D114">
        <v>6.6699000000000002</v>
      </c>
      <c r="E114">
        <v>14.99</v>
      </c>
      <c r="F114">
        <v>12.5</v>
      </c>
      <c r="G114">
        <v>44.13</v>
      </c>
      <c r="H114">
        <v>0.86</v>
      </c>
      <c r="I114">
        <v>17</v>
      </c>
      <c r="J114">
        <v>122.54</v>
      </c>
      <c r="K114">
        <v>43.4</v>
      </c>
      <c r="L114">
        <v>6</v>
      </c>
      <c r="M114">
        <v>0</v>
      </c>
      <c r="N114">
        <v>18.14</v>
      </c>
      <c r="O114">
        <v>15347.16</v>
      </c>
      <c r="P114">
        <v>99.78</v>
      </c>
      <c r="Q114">
        <v>849.43</v>
      </c>
      <c r="R114">
        <v>88.95</v>
      </c>
      <c r="S114">
        <v>55.19</v>
      </c>
      <c r="T114">
        <v>10170.6</v>
      </c>
      <c r="U114">
        <v>0.62</v>
      </c>
      <c r="V114">
        <v>0.72</v>
      </c>
      <c r="W114">
        <v>2.62</v>
      </c>
      <c r="X114">
        <v>0.61</v>
      </c>
      <c r="Y114">
        <v>2</v>
      </c>
      <c r="Z1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1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INDEX(resultados!$A$2:$ZZ$114, 1, MATCH($B$1, resultados!$A$1:$ZZ$1, 0))</f>
        <v>#N/A</v>
      </c>
      <c r="B7" t="e">
        <f>INDEX(resultados!$A$2:$ZZ$114, 1, MATCH($B$2, resultados!$A$1:$ZZ$1, 0))</f>
        <v>#N/A</v>
      </c>
      <c r="C7" t="e">
        <f>INDEX(resultados!$A$2:$ZZ$114, 1, MATCH($B$3, resultados!$A$1:$ZZ$1, 0))</f>
        <v>#N/A</v>
      </c>
    </row>
    <row r="8" spans="1:3" x14ac:dyDescent="0.25">
      <c r="A8" t="e">
        <f>INDEX(resultados!$A$2:$ZZ$114, 2, MATCH($B$1, resultados!$A$1:$ZZ$1, 0))</f>
        <v>#N/A</v>
      </c>
      <c r="B8" t="e">
        <f>INDEX(resultados!$A$2:$ZZ$114, 2, MATCH($B$2, resultados!$A$1:$ZZ$1, 0))</f>
        <v>#N/A</v>
      </c>
      <c r="C8" t="e">
        <f>INDEX(resultados!$A$2:$ZZ$114, 2, MATCH($B$3, resultados!$A$1:$ZZ$1, 0))</f>
        <v>#N/A</v>
      </c>
    </row>
    <row r="9" spans="1:3" x14ac:dyDescent="0.25">
      <c r="A9" t="e">
        <f>INDEX(resultados!$A$2:$ZZ$114, 3, MATCH($B$1, resultados!$A$1:$ZZ$1, 0))</f>
        <v>#N/A</v>
      </c>
      <c r="B9" t="e">
        <f>INDEX(resultados!$A$2:$ZZ$114, 3, MATCH($B$2, resultados!$A$1:$ZZ$1, 0))</f>
        <v>#N/A</v>
      </c>
      <c r="C9" t="e">
        <f>INDEX(resultados!$A$2:$ZZ$114, 3, MATCH($B$3, resultados!$A$1:$ZZ$1, 0))</f>
        <v>#N/A</v>
      </c>
    </row>
    <row r="10" spans="1:3" x14ac:dyDescent="0.25">
      <c r="A10" t="e">
        <f>INDEX(resultados!$A$2:$ZZ$114, 4, MATCH($B$1, resultados!$A$1:$ZZ$1, 0))</f>
        <v>#N/A</v>
      </c>
      <c r="B10" t="e">
        <f>INDEX(resultados!$A$2:$ZZ$114, 4, MATCH($B$2, resultados!$A$1:$ZZ$1, 0))</f>
        <v>#N/A</v>
      </c>
      <c r="C10" t="e">
        <f>INDEX(resultados!$A$2:$ZZ$114, 4, MATCH($B$3, resultados!$A$1:$ZZ$1, 0))</f>
        <v>#N/A</v>
      </c>
    </row>
    <row r="11" spans="1:3" x14ac:dyDescent="0.25">
      <c r="A11" t="e">
        <f>INDEX(resultados!$A$2:$ZZ$114, 5, MATCH($B$1, resultados!$A$1:$ZZ$1, 0))</f>
        <v>#N/A</v>
      </c>
      <c r="B11" t="e">
        <f>INDEX(resultados!$A$2:$ZZ$114, 5, MATCH($B$2, resultados!$A$1:$ZZ$1, 0))</f>
        <v>#N/A</v>
      </c>
      <c r="C11" t="e">
        <f>INDEX(resultados!$A$2:$ZZ$114, 5, MATCH($B$3, resultados!$A$1:$ZZ$1, 0))</f>
        <v>#N/A</v>
      </c>
    </row>
    <row r="12" spans="1:3" x14ac:dyDescent="0.25">
      <c r="A12" t="e">
        <f>INDEX(resultados!$A$2:$ZZ$114, 6, MATCH($B$1, resultados!$A$1:$ZZ$1, 0))</f>
        <v>#N/A</v>
      </c>
      <c r="B12" t="e">
        <f>INDEX(resultados!$A$2:$ZZ$114, 6, MATCH($B$2, resultados!$A$1:$ZZ$1, 0))</f>
        <v>#N/A</v>
      </c>
      <c r="C12" t="e">
        <f>INDEX(resultados!$A$2:$ZZ$114, 6, MATCH($B$3, resultados!$A$1:$ZZ$1, 0))</f>
        <v>#N/A</v>
      </c>
    </row>
    <row r="13" spans="1:3" x14ac:dyDescent="0.25">
      <c r="A13" t="e">
        <f>INDEX(resultados!$A$2:$ZZ$114, 7, MATCH($B$1, resultados!$A$1:$ZZ$1, 0))</f>
        <v>#N/A</v>
      </c>
      <c r="B13" t="e">
        <f>INDEX(resultados!$A$2:$ZZ$114, 7, MATCH($B$2, resultados!$A$1:$ZZ$1, 0))</f>
        <v>#N/A</v>
      </c>
      <c r="C13" t="e">
        <f>INDEX(resultados!$A$2:$ZZ$114, 7, MATCH($B$3, resultados!$A$1:$ZZ$1, 0))</f>
        <v>#N/A</v>
      </c>
    </row>
    <row r="14" spans="1:3" x14ac:dyDescent="0.25">
      <c r="A14" t="e">
        <f>INDEX(resultados!$A$2:$ZZ$114, 8, MATCH($B$1, resultados!$A$1:$ZZ$1, 0))</f>
        <v>#N/A</v>
      </c>
      <c r="B14" t="e">
        <f>INDEX(resultados!$A$2:$ZZ$114, 8, MATCH($B$2, resultados!$A$1:$ZZ$1, 0))</f>
        <v>#N/A</v>
      </c>
      <c r="C14" t="e">
        <f>INDEX(resultados!$A$2:$ZZ$114, 8, MATCH($B$3, resultados!$A$1:$ZZ$1, 0))</f>
        <v>#N/A</v>
      </c>
    </row>
    <row r="15" spans="1:3" x14ac:dyDescent="0.25">
      <c r="A15" t="e">
        <f>INDEX(resultados!$A$2:$ZZ$114, 9, MATCH($B$1, resultados!$A$1:$ZZ$1, 0))</f>
        <v>#N/A</v>
      </c>
      <c r="B15" t="e">
        <f>INDEX(resultados!$A$2:$ZZ$114, 9, MATCH($B$2, resultados!$A$1:$ZZ$1, 0))</f>
        <v>#N/A</v>
      </c>
      <c r="C15" t="e">
        <f>INDEX(resultados!$A$2:$ZZ$114, 9, MATCH($B$3, resultados!$A$1:$ZZ$1, 0))</f>
        <v>#N/A</v>
      </c>
    </row>
    <row r="16" spans="1:3" x14ac:dyDescent="0.25">
      <c r="A16" t="e">
        <f>INDEX(resultados!$A$2:$ZZ$114, 10, MATCH($B$1, resultados!$A$1:$ZZ$1, 0))</f>
        <v>#N/A</v>
      </c>
      <c r="B16" t="e">
        <f>INDEX(resultados!$A$2:$ZZ$114, 10, MATCH($B$2, resultados!$A$1:$ZZ$1, 0))</f>
        <v>#N/A</v>
      </c>
      <c r="C16" t="e">
        <f>INDEX(resultados!$A$2:$ZZ$114, 10, MATCH($B$3, resultados!$A$1:$ZZ$1, 0))</f>
        <v>#N/A</v>
      </c>
    </row>
    <row r="17" spans="1:3" x14ac:dyDescent="0.25">
      <c r="A17" t="e">
        <f>INDEX(resultados!$A$2:$ZZ$114, 11, MATCH($B$1, resultados!$A$1:$ZZ$1, 0))</f>
        <v>#N/A</v>
      </c>
      <c r="B17" t="e">
        <f>INDEX(resultados!$A$2:$ZZ$114, 11, MATCH($B$2, resultados!$A$1:$ZZ$1, 0))</f>
        <v>#N/A</v>
      </c>
      <c r="C17" t="e">
        <f>INDEX(resultados!$A$2:$ZZ$114, 11, MATCH($B$3, resultados!$A$1:$ZZ$1, 0))</f>
        <v>#N/A</v>
      </c>
    </row>
    <row r="18" spans="1:3" x14ac:dyDescent="0.25">
      <c r="A18" t="e">
        <f>INDEX(resultados!$A$2:$ZZ$114, 12, MATCH($B$1, resultados!$A$1:$ZZ$1, 0))</f>
        <v>#N/A</v>
      </c>
      <c r="B18" t="e">
        <f>INDEX(resultados!$A$2:$ZZ$114, 12, MATCH($B$2, resultados!$A$1:$ZZ$1, 0))</f>
        <v>#N/A</v>
      </c>
      <c r="C18" t="e">
        <f>INDEX(resultados!$A$2:$ZZ$114, 12, MATCH($B$3, resultados!$A$1:$ZZ$1, 0))</f>
        <v>#N/A</v>
      </c>
    </row>
    <row r="19" spans="1:3" x14ac:dyDescent="0.25">
      <c r="A19" t="e">
        <f>INDEX(resultados!$A$2:$ZZ$114, 13, MATCH($B$1, resultados!$A$1:$ZZ$1, 0))</f>
        <v>#N/A</v>
      </c>
      <c r="B19" t="e">
        <f>INDEX(resultados!$A$2:$ZZ$114, 13, MATCH($B$2, resultados!$A$1:$ZZ$1, 0))</f>
        <v>#N/A</v>
      </c>
      <c r="C19" t="e">
        <f>INDEX(resultados!$A$2:$ZZ$114, 13, MATCH($B$3, resultados!$A$1:$ZZ$1, 0))</f>
        <v>#N/A</v>
      </c>
    </row>
    <row r="20" spans="1:3" x14ac:dyDescent="0.25">
      <c r="A20" t="e">
        <f>INDEX(resultados!$A$2:$ZZ$114, 14, MATCH($B$1, resultados!$A$1:$ZZ$1, 0))</f>
        <v>#N/A</v>
      </c>
      <c r="B20" t="e">
        <f>INDEX(resultados!$A$2:$ZZ$114, 14, MATCH($B$2, resultados!$A$1:$ZZ$1, 0))</f>
        <v>#N/A</v>
      </c>
      <c r="C20" t="e">
        <f>INDEX(resultados!$A$2:$ZZ$114, 14, MATCH($B$3, resultados!$A$1:$ZZ$1, 0))</f>
        <v>#N/A</v>
      </c>
    </row>
    <row r="21" spans="1:3" x14ac:dyDescent="0.25">
      <c r="A21" t="e">
        <f>INDEX(resultados!$A$2:$ZZ$114, 15, MATCH($B$1, resultados!$A$1:$ZZ$1, 0))</f>
        <v>#N/A</v>
      </c>
      <c r="B21" t="e">
        <f>INDEX(resultados!$A$2:$ZZ$114, 15, MATCH($B$2, resultados!$A$1:$ZZ$1, 0))</f>
        <v>#N/A</v>
      </c>
      <c r="C21" t="e">
        <f>INDEX(resultados!$A$2:$ZZ$114, 15, MATCH($B$3, resultados!$A$1:$ZZ$1, 0))</f>
        <v>#N/A</v>
      </c>
    </row>
    <row r="22" spans="1:3" x14ac:dyDescent="0.25">
      <c r="A22" t="e">
        <f>INDEX(resultados!$A$2:$ZZ$114, 16, MATCH($B$1, resultados!$A$1:$ZZ$1, 0))</f>
        <v>#N/A</v>
      </c>
      <c r="B22" t="e">
        <f>INDEX(resultados!$A$2:$ZZ$114, 16, MATCH($B$2, resultados!$A$1:$ZZ$1, 0))</f>
        <v>#N/A</v>
      </c>
      <c r="C22" t="e">
        <f>INDEX(resultados!$A$2:$ZZ$114, 16, MATCH($B$3, resultados!$A$1:$ZZ$1, 0))</f>
        <v>#N/A</v>
      </c>
    </row>
    <row r="23" spans="1:3" x14ac:dyDescent="0.25">
      <c r="A23" t="e">
        <f>INDEX(resultados!$A$2:$ZZ$114, 17, MATCH($B$1, resultados!$A$1:$ZZ$1, 0))</f>
        <v>#N/A</v>
      </c>
      <c r="B23" t="e">
        <f>INDEX(resultados!$A$2:$ZZ$114, 17, MATCH($B$2, resultados!$A$1:$ZZ$1, 0))</f>
        <v>#N/A</v>
      </c>
      <c r="C23" t="e">
        <f>INDEX(resultados!$A$2:$ZZ$114, 17, MATCH($B$3, resultados!$A$1:$ZZ$1, 0))</f>
        <v>#N/A</v>
      </c>
    </row>
    <row r="24" spans="1:3" x14ac:dyDescent="0.25">
      <c r="A24" t="e">
        <f>INDEX(resultados!$A$2:$ZZ$114, 18, MATCH($B$1, resultados!$A$1:$ZZ$1, 0))</f>
        <v>#N/A</v>
      </c>
      <c r="B24" t="e">
        <f>INDEX(resultados!$A$2:$ZZ$114, 18, MATCH($B$2, resultados!$A$1:$ZZ$1, 0))</f>
        <v>#N/A</v>
      </c>
      <c r="C24" t="e">
        <f>INDEX(resultados!$A$2:$ZZ$114, 18, MATCH($B$3, resultados!$A$1:$ZZ$1, 0))</f>
        <v>#N/A</v>
      </c>
    </row>
    <row r="25" spans="1:3" x14ac:dyDescent="0.25">
      <c r="A25" t="e">
        <f>INDEX(resultados!$A$2:$ZZ$114, 19, MATCH($B$1, resultados!$A$1:$ZZ$1, 0))</f>
        <v>#N/A</v>
      </c>
      <c r="B25" t="e">
        <f>INDEX(resultados!$A$2:$ZZ$114, 19, MATCH($B$2, resultados!$A$1:$ZZ$1, 0))</f>
        <v>#N/A</v>
      </c>
      <c r="C25" t="e">
        <f>INDEX(resultados!$A$2:$ZZ$114, 19, MATCH($B$3, resultados!$A$1:$ZZ$1, 0))</f>
        <v>#N/A</v>
      </c>
    </row>
    <row r="26" spans="1:3" x14ac:dyDescent="0.25">
      <c r="A26" t="e">
        <f>INDEX(resultados!$A$2:$ZZ$114, 20, MATCH($B$1, resultados!$A$1:$ZZ$1, 0))</f>
        <v>#N/A</v>
      </c>
      <c r="B26" t="e">
        <f>INDEX(resultados!$A$2:$ZZ$114, 20, MATCH($B$2, resultados!$A$1:$ZZ$1, 0))</f>
        <v>#N/A</v>
      </c>
      <c r="C26" t="e">
        <f>INDEX(resultados!$A$2:$ZZ$114, 20, MATCH($B$3, resultados!$A$1:$ZZ$1, 0))</f>
        <v>#N/A</v>
      </c>
    </row>
    <row r="27" spans="1:3" x14ac:dyDescent="0.25">
      <c r="A27" t="e">
        <f>INDEX(resultados!$A$2:$ZZ$114, 21, MATCH($B$1, resultados!$A$1:$ZZ$1, 0))</f>
        <v>#N/A</v>
      </c>
      <c r="B27" t="e">
        <f>INDEX(resultados!$A$2:$ZZ$114, 21, MATCH($B$2, resultados!$A$1:$ZZ$1, 0))</f>
        <v>#N/A</v>
      </c>
      <c r="C27" t="e">
        <f>INDEX(resultados!$A$2:$ZZ$114, 21, MATCH($B$3, resultados!$A$1:$ZZ$1, 0))</f>
        <v>#N/A</v>
      </c>
    </row>
    <row r="28" spans="1:3" x14ac:dyDescent="0.25">
      <c r="A28" t="e">
        <f>INDEX(resultados!$A$2:$ZZ$114, 22, MATCH($B$1, resultados!$A$1:$ZZ$1, 0))</f>
        <v>#N/A</v>
      </c>
      <c r="B28" t="e">
        <f>INDEX(resultados!$A$2:$ZZ$114, 22, MATCH($B$2, resultados!$A$1:$ZZ$1, 0))</f>
        <v>#N/A</v>
      </c>
      <c r="C28" t="e">
        <f>INDEX(resultados!$A$2:$ZZ$114, 22, MATCH($B$3, resultados!$A$1:$ZZ$1, 0))</f>
        <v>#N/A</v>
      </c>
    </row>
    <row r="29" spans="1:3" x14ac:dyDescent="0.25">
      <c r="A29" t="e">
        <f>INDEX(resultados!$A$2:$ZZ$114, 23, MATCH($B$1, resultados!$A$1:$ZZ$1, 0))</f>
        <v>#N/A</v>
      </c>
      <c r="B29" t="e">
        <f>INDEX(resultados!$A$2:$ZZ$114, 23, MATCH($B$2, resultados!$A$1:$ZZ$1, 0))</f>
        <v>#N/A</v>
      </c>
      <c r="C29" t="e">
        <f>INDEX(resultados!$A$2:$ZZ$114, 23, MATCH($B$3, resultados!$A$1:$ZZ$1, 0))</f>
        <v>#N/A</v>
      </c>
    </row>
    <row r="30" spans="1:3" x14ac:dyDescent="0.25">
      <c r="A30" t="e">
        <f>INDEX(resultados!$A$2:$ZZ$114, 24, MATCH($B$1, resultados!$A$1:$ZZ$1, 0))</f>
        <v>#N/A</v>
      </c>
      <c r="B30" t="e">
        <f>INDEX(resultados!$A$2:$ZZ$114, 24, MATCH($B$2, resultados!$A$1:$ZZ$1, 0))</f>
        <v>#N/A</v>
      </c>
      <c r="C30" t="e">
        <f>INDEX(resultados!$A$2:$ZZ$114, 24, MATCH($B$3, resultados!$A$1:$ZZ$1, 0))</f>
        <v>#N/A</v>
      </c>
    </row>
    <row r="31" spans="1:3" x14ac:dyDescent="0.25">
      <c r="A31" t="e">
        <f>INDEX(resultados!$A$2:$ZZ$114, 25, MATCH($B$1, resultados!$A$1:$ZZ$1, 0))</f>
        <v>#N/A</v>
      </c>
      <c r="B31" t="e">
        <f>INDEX(resultados!$A$2:$ZZ$114, 25, MATCH($B$2, resultados!$A$1:$ZZ$1, 0))</f>
        <v>#N/A</v>
      </c>
      <c r="C31" t="e">
        <f>INDEX(resultados!$A$2:$ZZ$114, 25, MATCH($B$3, resultados!$A$1:$ZZ$1, 0))</f>
        <v>#N/A</v>
      </c>
    </row>
    <row r="32" spans="1:3" x14ac:dyDescent="0.25">
      <c r="A32" t="e">
        <f>INDEX(resultados!$A$2:$ZZ$114, 26, MATCH($B$1, resultados!$A$1:$ZZ$1, 0))</f>
        <v>#N/A</v>
      </c>
      <c r="B32" t="e">
        <f>INDEX(resultados!$A$2:$ZZ$114, 26, MATCH($B$2, resultados!$A$1:$ZZ$1, 0))</f>
        <v>#N/A</v>
      </c>
      <c r="C32" t="e">
        <f>INDEX(resultados!$A$2:$ZZ$114, 26, MATCH($B$3, resultados!$A$1:$ZZ$1, 0))</f>
        <v>#N/A</v>
      </c>
    </row>
    <row r="33" spans="1:3" x14ac:dyDescent="0.25">
      <c r="A33" t="e">
        <f>INDEX(resultados!$A$2:$ZZ$114, 27, MATCH($B$1, resultados!$A$1:$ZZ$1, 0))</f>
        <v>#N/A</v>
      </c>
      <c r="B33" t="e">
        <f>INDEX(resultados!$A$2:$ZZ$114, 27, MATCH($B$2, resultados!$A$1:$ZZ$1, 0))</f>
        <v>#N/A</v>
      </c>
      <c r="C33" t="e">
        <f>INDEX(resultados!$A$2:$ZZ$114, 27, MATCH($B$3, resultados!$A$1:$ZZ$1, 0))</f>
        <v>#N/A</v>
      </c>
    </row>
    <row r="34" spans="1:3" x14ac:dyDescent="0.25">
      <c r="A34" t="e">
        <f>INDEX(resultados!$A$2:$ZZ$114, 28, MATCH($B$1, resultados!$A$1:$ZZ$1, 0))</f>
        <v>#N/A</v>
      </c>
      <c r="B34" t="e">
        <f>INDEX(resultados!$A$2:$ZZ$114, 28, MATCH($B$2, resultados!$A$1:$ZZ$1, 0))</f>
        <v>#N/A</v>
      </c>
      <c r="C34" t="e">
        <f>INDEX(resultados!$A$2:$ZZ$114, 28, MATCH($B$3, resultados!$A$1:$ZZ$1, 0))</f>
        <v>#N/A</v>
      </c>
    </row>
    <row r="35" spans="1:3" x14ac:dyDescent="0.25">
      <c r="A35" t="e">
        <f>INDEX(resultados!$A$2:$ZZ$114, 29, MATCH($B$1, resultados!$A$1:$ZZ$1, 0))</f>
        <v>#N/A</v>
      </c>
      <c r="B35" t="e">
        <f>INDEX(resultados!$A$2:$ZZ$114, 29, MATCH($B$2, resultados!$A$1:$ZZ$1, 0))</f>
        <v>#N/A</v>
      </c>
      <c r="C35" t="e">
        <f>INDEX(resultados!$A$2:$ZZ$114, 29, MATCH($B$3, resultados!$A$1:$ZZ$1, 0))</f>
        <v>#N/A</v>
      </c>
    </row>
    <row r="36" spans="1:3" x14ac:dyDescent="0.25">
      <c r="A36" t="e">
        <f>INDEX(resultados!$A$2:$ZZ$114, 30, MATCH($B$1, resultados!$A$1:$ZZ$1, 0))</f>
        <v>#N/A</v>
      </c>
      <c r="B36" t="e">
        <f>INDEX(resultados!$A$2:$ZZ$114, 30, MATCH($B$2, resultados!$A$1:$ZZ$1, 0))</f>
        <v>#N/A</v>
      </c>
      <c r="C36" t="e">
        <f>INDEX(resultados!$A$2:$ZZ$114, 30, MATCH($B$3, resultados!$A$1:$ZZ$1, 0))</f>
        <v>#N/A</v>
      </c>
    </row>
    <row r="37" spans="1:3" x14ac:dyDescent="0.25">
      <c r="A37" t="e">
        <f>INDEX(resultados!$A$2:$ZZ$114, 31, MATCH($B$1, resultados!$A$1:$ZZ$1, 0))</f>
        <v>#N/A</v>
      </c>
      <c r="B37" t="e">
        <f>INDEX(resultados!$A$2:$ZZ$114, 31, MATCH($B$2, resultados!$A$1:$ZZ$1, 0))</f>
        <v>#N/A</v>
      </c>
      <c r="C37" t="e">
        <f>INDEX(resultados!$A$2:$ZZ$114, 31, MATCH($B$3, resultados!$A$1:$ZZ$1, 0))</f>
        <v>#N/A</v>
      </c>
    </row>
    <row r="38" spans="1:3" x14ac:dyDescent="0.25">
      <c r="A38" t="e">
        <f>INDEX(resultados!$A$2:$ZZ$114, 32, MATCH($B$1, resultados!$A$1:$ZZ$1, 0))</f>
        <v>#N/A</v>
      </c>
      <c r="B38" t="e">
        <f>INDEX(resultados!$A$2:$ZZ$114, 32, MATCH($B$2, resultados!$A$1:$ZZ$1, 0))</f>
        <v>#N/A</v>
      </c>
      <c r="C38" t="e">
        <f>INDEX(resultados!$A$2:$ZZ$114, 32, MATCH($B$3, resultados!$A$1:$ZZ$1, 0))</f>
        <v>#N/A</v>
      </c>
    </row>
    <row r="39" spans="1:3" x14ac:dyDescent="0.25">
      <c r="A39" t="e">
        <f>INDEX(resultados!$A$2:$ZZ$114, 33, MATCH($B$1, resultados!$A$1:$ZZ$1, 0))</f>
        <v>#N/A</v>
      </c>
      <c r="B39" t="e">
        <f>INDEX(resultados!$A$2:$ZZ$114, 33, MATCH($B$2, resultados!$A$1:$ZZ$1, 0))</f>
        <v>#N/A</v>
      </c>
      <c r="C39" t="e">
        <f>INDEX(resultados!$A$2:$ZZ$114, 33, MATCH($B$3, resultados!$A$1:$ZZ$1, 0))</f>
        <v>#N/A</v>
      </c>
    </row>
    <row r="40" spans="1:3" x14ac:dyDescent="0.25">
      <c r="A40" t="e">
        <f>INDEX(resultados!$A$2:$ZZ$114, 34, MATCH($B$1, resultados!$A$1:$ZZ$1, 0))</f>
        <v>#N/A</v>
      </c>
      <c r="B40" t="e">
        <f>INDEX(resultados!$A$2:$ZZ$114, 34, MATCH($B$2, resultados!$A$1:$ZZ$1, 0))</f>
        <v>#N/A</v>
      </c>
      <c r="C40" t="e">
        <f>INDEX(resultados!$A$2:$ZZ$114, 34, MATCH($B$3, resultados!$A$1:$ZZ$1, 0))</f>
        <v>#N/A</v>
      </c>
    </row>
    <row r="41" spans="1:3" x14ac:dyDescent="0.25">
      <c r="A41" t="e">
        <f>INDEX(resultados!$A$2:$ZZ$114, 35, MATCH($B$1, resultados!$A$1:$ZZ$1, 0))</f>
        <v>#N/A</v>
      </c>
      <c r="B41" t="e">
        <f>INDEX(resultados!$A$2:$ZZ$114, 35, MATCH($B$2, resultados!$A$1:$ZZ$1, 0))</f>
        <v>#N/A</v>
      </c>
      <c r="C41" t="e">
        <f>INDEX(resultados!$A$2:$ZZ$114, 35, MATCH($B$3, resultados!$A$1:$ZZ$1, 0))</f>
        <v>#N/A</v>
      </c>
    </row>
    <row r="42" spans="1:3" x14ac:dyDescent="0.25">
      <c r="A42" t="e">
        <f>INDEX(resultados!$A$2:$ZZ$114, 36, MATCH($B$1, resultados!$A$1:$ZZ$1, 0))</f>
        <v>#N/A</v>
      </c>
      <c r="B42" t="e">
        <f>INDEX(resultados!$A$2:$ZZ$114, 36, MATCH($B$2, resultados!$A$1:$ZZ$1, 0))</f>
        <v>#N/A</v>
      </c>
      <c r="C42" t="e">
        <f>INDEX(resultados!$A$2:$ZZ$114, 36, MATCH($B$3, resultados!$A$1:$ZZ$1, 0))</f>
        <v>#N/A</v>
      </c>
    </row>
    <row r="43" spans="1:3" x14ac:dyDescent="0.25">
      <c r="A43" t="e">
        <f>INDEX(resultados!$A$2:$ZZ$114, 37, MATCH($B$1, resultados!$A$1:$ZZ$1, 0))</f>
        <v>#N/A</v>
      </c>
      <c r="B43" t="e">
        <f>INDEX(resultados!$A$2:$ZZ$114, 37, MATCH($B$2, resultados!$A$1:$ZZ$1, 0))</f>
        <v>#N/A</v>
      </c>
      <c r="C43" t="e">
        <f>INDEX(resultados!$A$2:$ZZ$114, 37, MATCH($B$3, resultados!$A$1:$ZZ$1, 0))</f>
        <v>#N/A</v>
      </c>
    </row>
    <row r="44" spans="1:3" x14ac:dyDescent="0.25">
      <c r="A44" t="e">
        <f>INDEX(resultados!$A$2:$ZZ$114, 38, MATCH($B$1, resultados!$A$1:$ZZ$1, 0))</f>
        <v>#N/A</v>
      </c>
      <c r="B44" t="e">
        <f>INDEX(resultados!$A$2:$ZZ$114, 38, MATCH($B$2, resultados!$A$1:$ZZ$1, 0))</f>
        <v>#N/A</v>
      </c>
      <c r="C44" t="e">
        <f>INDEX(resultados!$A$2:$ZZ$114, 38, MATCH($B$3, resultados!$A$1:$ZZ$1, 0))</f>
        <v>#N/A</v>
      </c>
    </row>
    <row r="45" spans="1:3" x14ac:dyDescent="0.25">
      <c r="A45" t="e">
        <f>INDEX(resultados!$A$2:$ZZ$114, 39, MATCH($B$1, resultados!$A$1:$ZZ$1, 0))</f>
        <v>#N/A</v>
      </c>
      <c r="B45" t="e">
        <f>INDEX(resultados!$A$2:$ZZ$114, 39, MATCH($B$2, resultados!$A$1:$ZZ$1, 0))</f>
        <v>#N/A</v>
      </c>
      <c r="C45" t="e">
        <f>INDEX(resultados!$A$2:$ZZ$114, 39, MATCH($B$3, resultados!$A$1:$ZZ$1, 0))</f>
        <v>#N/A</v>
      </c>
    </row>
    <row r="46" spans="1:3" x14ac:dyDescent="0.25">
      <c r="A46" t="e">
        <f>INDEX(resultados!$A$2:$ZZ$114, 40, MATCH($B$1, resultados!$A$1:$ZZ$1, 0))</f>
        <v>#N/A</v>
      </c>
      <c r="B46" t="e">
        <f>INDEX(resultados!$A$2:$ZZ$114, 40, MATCH($B$2, resultados!$A$1:$ZZ$1, 0))</f>
        <v>#N/A</v>
      </c>
      <c r="C46" t="e">
        <f>INDEX(resultados!$A$2:$ZZ$114, 40, MATCH($B$3, resultados!$A$1:$ZZ$1, 0))</f>
        <v>#N/A</v>
      </c>
    </row>
    <row r="47" spans="1:3" x14ac:dyDescent="0.25">
      <c r="A47" t="e">
        <f>INDEX(resultados!$A$2:$ZZ$114, 41, MATCH($B$1, resultados!$A$1:$ZZ$1, 0))</f>
        <v>#N/A</v>
      </c>
      <c r="B47" t="e">
        <f>INDEX(resultados!$A$2:$ZZ$114, 41, MATCH($B$2, resultados!$A$1:$ZZ$1, 0))</f>
        <v>#N/A</v>
      </c>
      <c r="C47" t="e">
        <f>INDEX(resultados!$A$2:$ZZ$114, 41, MATCH($B$3, resultados!$A$1:$ZZ$1, 0))</f>
        <v>#N/A</v>
      </c>
    </row>
    <row r="48" spans="1:3" x14ac:dyDescent="0.25">
      <c r="A48" t="e">
        <f>INDEX(resultados!$A$2:$ZZ$114, 42, MATCH($B$1, resultados!$A$1:$ZZ$1, 0))</f>
        <v>#N/A</v>
      </c>
      <c r="B48" t="e">
        <f>INDEX(resultados!$A$2:$ZZ$114, 42, MATCH($B$2, resultados!$A$1:$ZZ$1, 0))</f>
        <v>#N/A</v>
      </c>
      <c r="C48" t="e">
        <f>INDEX(resultados!$A$2:$ZZ$114, 42, MATCH($B$3, resultados!$A$1:$ZZ$1, 0))</f>
        <v>#N/A</v>
      </c>
    </row>
    <row r="49" spans="1:3" x14ac:dyDescent="0.25">
      <c r="A49" t="e">
        <f>INDEX(resultados!$A$2:$ZZ$114, 43, MATCH($B$1, resultados!$A$1:$ZZ$1, 0))</f>
        <v>#N/A</v>
      </c>
      <c r="B49" t="e">
        <f>INDEX(resultados!$A$2:$ZZ$114, 43, MATCH($B$2, resultados!$A$1:$ZZ$1, 0))</f>
        <v>#N/A</v>
      </c>
      <c r="C49" t="e">
        <f>INDEX(resultados!$A$2:$ZZ$114, 43, MATCH($B$3, resultados!$A$1:$ZZ$1, 0))</f>
        <v>#N/A</v>
      </c>
    </row>
    <row r="50" spans="1:3" x14ac:dyDescent="0.25">
      <c r="A50" t="e">
        <f>INDEX(resultados!$A$2:$ZZ$114, 44, MATCH($B$1, resultados!$A$1:$ZZ$1, 0))</f>
        <v>#N/A</v>
      </c>
      <c r="B50" t="e">
        <f>INDEX(resultados!$A$2:$ZZ$114, 44, MATCH($B$2, resultados!$A$1:$ZZ$1, 0))</f>
        <v>#N/A</v>
      </c>
      <c r="C50" t="e">
        <f>INDEX(resultados!$A$2:$ZZ$114, 44, MATCH($B$3, resultados!$A$1:$ZZ$1, 0))</f>
        <v>#N/A</v>
      </c>
    </row>
    <row r="51" spans="1:3" x14ac:dyDescent="0.25">
      <c r="A51" t="e">
        <f>INDEX(resultados!$A$2:$ZZ$114, 45, MATCH($B$1, resultados!$A$1:$ZZ$1, 0))</f>
        <v>#N/A</v>
      </c>
      <c r="B51" t="e">
        <f>INDEX(resultados!$A$2:$ZZ$114, 45, MATCH($B$2, resultados!$A$1:$ZZ$1, 0))</f>
        <v>#N/A</v>
      </c>
      <c r="C51" t="e">
        <f>INDEX(resultados!$A$2:$ZZ$114, 45, MATCH($B$3, resultados!$A$1:$ZZ$1, 0))</f>
        <v>#N/A</v>
      </c>
    </row>
    <row r="52" spans="1:3" x14ac:dyDescent="0.25">
      <c r="A52" t="e">
        <f>INDEX(resultados!$A$2:$ZZ$114, 46, MATCH($B$1, resultados!$A$1:$ZZ$1, 0))</f>
        <v>#N/A</v>
      </c>
      <c r="B52" t="e">
        <f>INDEX(resultados!$A$2:$ZZ$114, 46, MATCH($B$2, resultados!$A$1:$ZZ$1, 0))</f>
        <v>#N/A</v>
      </c>
      <c r="C52" t="e">
        <f>INDEX(resultados!$A$2:$ZZ$114, 46, MATCH($B$3, resultados!$A$1:$ZZ$1, 0))</f>
        <v>#N/A</v>
      </c>
    </row>
    <row r="53" spans="1:3" x14ac:dyDescent="0.25">
      <c r="A53" t="e">
        <f>INDEX(resultados!$A$2:$ZZ$114, 47, MATCH($B$1, resultados!$A$1:$ZZ$1, 0))</f>
        <v>#N/A</v>
      </c>
      <c r="B53" t="e">
        <f>INDEX(resultados!$A$2:$ZZ$114, 47, MATCH($B$2, resultados!$A$1:$ZZ$1, 0))</f>
        <v>#N/A</v>
      </c>
      <c r="C53" t="e">
        <f>INDEX(resultados!$A$2:$ZZ$114, 47, MATCH($B$3, resultados!$A$1:$ZZ$1, 0))</f>
        <v>#N/A</v>
      </c>
    </row>
    <row r="54" spans="1:3" x14ac:dyDescent="0.25">
      <c r="A54" t="e">
        <f>INDEX(resultados!$A$2:$ZZ$114, 48, MATCH($B$1, resultados!$A$1:$ZZ$1, 0))</f>
        <v>#N/A</v>
      </c>
      <c r="B54" t="e">
        <f>INDEX(resultados!$A$2:$ZZ$114, 48, MATCH($B$2, resultados!$A$1:$ZZ$1, 0))</f>
        <v>#N/A</v>
      </c>
      <c r="C54" t="e">
        <f>INDEX(resultados!$A$2:$ZZ$114, 48, MATCH($B$3, resultados!$A$1:$ZZ$1, 0))</f>
        <v>#N/A</v>
      </c>
    </row>
    <row r="55" spans="1:3" x14ac:dyDescent="0.25">
      <c r="A55" t="e">
        <f>INDEX(resultados!$A$2:$ZZ$114, 49, MATCH($B$1, resultados!$A$1:$ZZ$1, 0))</f>
        <v>#N/A</v>
      </c>
      <c r="B55" t="e">
        <f>INDEX(resultados!$A$2:$ZZ$114, 49, MATCH($B$2, resultados!$A$1:$ZZ$1, 0))</f>
        <v>#N/A</v>
      </c>
      <c r="C55" t="e">
        <f>INDEX(resultados!$A$2:$ZZ$114, 49, MATCH($B$3, resultados!$A$1:$ZZ$1, 0))</f>
        <v>#N/A</v>
      </c>
    </row>
    <row r="56" spans="1:3" x14ac:dyDescent="0.25">
      <c r="A56" t="e">
        <f>INDEX(resultados!$A$2:$ZZ$114, 50, MATCH($B$1, resultados!$A$1:$ZZ$1, 0))</f>
        <v>#N/A</v>
      </c>
      <c r="B56" t="e">
        <f>INDEX(resultados!$A$2:$ZZ$114, 50, MATCH($B$2, resultados!$A$1:$ZZ$1, 0))</f>
        <v>#N/A</v>
      </c>
      <c r="C56" t="e">
        <f>INDEX(resultados!$A$2:$ZZ$114, 50, MATCH($B$3, resultados!$A$1:$ZZ$1, 0))</f>
        <v>#N/A</v>
      </c>
    </row>
    <row r="57" spans="1:3" x14ac:dyDescent="0.25">
      <c r="A57" t="e">
        <f>INDEX(resultados!$A$2:$ZZ$114, 51, MATCH($B$1, resultados!$A$1:$ZZ$1, 0))</f>
        <v>#N/A</v>
      </c>
      <c r="B57" t="e">
        <f>INDEX(resultados!$A$2:$ZZ$114, 51, MATCH($B$2, resultados!$A$1:$ZZ$1, 0))</f>
        <v>#N/A</v>
      </c>
      <c r="C57" t="e">
        <f>INDEX(resultados!$A$2:$ZZ$114, 51, MATCH($B$3, resultados!$A$1:$ZZ$1, 0))</f>
        <v>#N/A</v>
      </c>
    </row>
    <row r="58" spans="1:3" x14ac:dyDescent="0.25">
      <c r="A58" t="e">
        <f>INDEX(resultados!$A$2:$ZZ$114, 52, MATCH($B$1, resultados!$A$1:$ZZ$1, 0))</f>
        <v>#N/A</v>
      </c>
      <c r="B58" t="e">
        <f>INDEX(resultados!$A$2:$ZZ$114, 52, MATCH($B$2, resultados!$A$1:$ZZ$1, 0))</f>
        <v>#N/A</v>
      </c>
      <c r="C58" t="e">
        <f>INDEX(resultados!$A$2:$ZZ$114, 52, MATCH($B$3, resultados!$A$1:$ZZ$1, 0))</f>
        <v>#N/A</v>
      </c>
    </row>
    <row r="59" spans="1:3" x14ac:dyDescent="0.25">
      <c r="A59" t="e">
        <f>INDEX(resultados!$A$2:$ZZ$114, 53, MATCH($B$1, resultados!$A$1:$ZZ$1, 0))</f>
        <v>#N/A</v>
      </c>
      <c r="B59" t="e">
        <f>INDEX(resultados!$A$2:$ZZ$114, 53, MATCH($B$2, resultados!$A$1:$ZZ$1, 0))</f>
        <v>#N/A</v>
      </c>
      <c r="C59" t="e">
        <f>INDEX(resultados!$A$2:$ZZ$114, 53, MATCH($B$3, resultados!$A$1:$ZZ$1, 0))</f>
        <v>#N/A</v>
      </c>
    </row>
    <row r="60" spans="1:3" x14ac:dyDescent="0.25">
      <c r="A60" t="e">
        <f>INDEX(resultados!$A$2:$ZZ$114, 54, MATCH($B$1, resultados!$A$1:$ZZ$1, 0))</f>
        <v>#N/A</v>
      </c>
      <c r="B60" t="e">
        <f>INDEX(resultados!$A$2:$ZZ$114, 54, MATCH($B$2, resultados!$A$1:$ZZ$1, 0))</f>
        <v>#N/A</v>
      </c>
      <c r="C60" t="e">
        <f>INDEX(resultados!$A$2:$ZZ$114, 54, MATCH($B$3, resultados!$A$1:$ZZ$1, 0))</f>
        <v>#N/A</v>
      </c>
    </row>
    <row r="61" spans="1:3" x14ac:dyDescent="0.25">
      <c r="A61" t="e">
        <f>INDEX(resultados!$A$2:$ZZ$114, 55, MATCH($B$1, resultados!$A$1:$ZZ$1, 0))</f>
        <v>#N/A</v>
      </c>
      <c r="B61" t="e">
        <f>INDEX(resultados!$A$2:$ZZ$114, 55, MATCH($B$2, resultados!$A$1:$ZZ$1, 0))</f>
        <v>#N/A</v>
      </c>
      <c r="C61" t="e">
        <f>INDEX(resultados!$A$2:$ZZ$114, 55, MATCH($B$3, resultados!$A$1:$ZZ$1, 0))</f>
        <v>#N/A</v>
      </c>
    </row>
    <row r="62" spans="1:3" x14ac:dyDescent="0.25">
      <c r="A62" t="e">
        <f>INDEX(resultados!$A$2:$ZZ$114, 56, MATCH($B$1, resultados!$A$1:$ZZ$1, 0))</f>
        <v>#N/A</v>
      </c>
      <c r="B62" t="e">
        <f>INDEX(resultados!$A$2:$ZZ$114, 56, MATCH($B$2, resultados!$A$1:$ZZ$1, 0))</f>
        <v>#N/A</v>
      </c>
      <c r="C62" t="e">
        <f>INDEX(resultados!$A$2:$ZZ$114, 56, MATCH($B$3, resultados!$A$1:$ZZ$1, 0))</f>
        <v>#N/A</v>
      </c>
    </row>
    <row r="63" spans="1:3" x14ac:dyDescent="0.25">
      <c r="A63" t="e">
        <f>INDEX(resultados!$A$2:$ZZ$114, 57, MATCH($B$1, resultados!$A$1:$ZZ$1, 0))</f>
        <v>#N/A</v>
      </c>
      <c r="B63" t="e">
        <f>INDEX(resultados!$A$2:$ZZ$114, 57, MATCH($B$2, resultados!$A$1:$ZZ$1, 0))</f>
        <v>#N/A</v>
      </c>
      <c r="C63" t="e">
        <f>INDEX(resultados!$A$2:$ZZ$114, 57, MATCH($B$3, resultados!$A$1:$ZZ$1, 0))</f>
        <v>#N/A</v>
      </c>
    </row>
    <row r="64" spans="1:3" x14ac:dyDescent="0.25">
      <c r="A64" t="e">
        <f>INDEX(resultados!$A$2:$ZZ$114, 58, MATCH($B$1, resultados!$A$1:$ZZ$1, 0))</f>
        <v>#N/A</v>
      </c>
      <c r="B64" t="e">
        <f>INDEX(resultados!$A$2:$ZZ$114, 58, MATCH($B$2, resultados!$A$1:$ZZ$1, 0))</f>
        <v>#N/A</v>
      </c>
      <c r="C64" t="e">
        <f>INDEX(resultados!$A$2:$ZZ$114, 58, MATCH($B$3, resultados!$A$1:$ZZ$1, 0))</f>
        <v>#N/A</v>
      </c>
    </row>
    <row r="65" spans="1:3" x14ac:dyDescent="0.25">
      <c r="A65" t="e">
        <f>INDEX(resultados!$A$2:$ZZ$114, 59, MATCH($B$1, resultados!$A$1:$ZZ$1, 0))</f>
        <v>#N/A</v>
      </c>
      <c r="B65" t="e">
        <f>INDEX(resultados!$A$2:$ZZ$114, 59, MATCH($B$2, resultados!$A$1:$ZZ$1, 0))</f>
        <v>#N/A</v>
      </c>
      <c r="C65" t="e">
        <f>INDEX(resultados!$A$2:$ZZ$114, 59, MATCH($B$3, resultados!$A$1:$ZZ$1, 0))</f>
        <v>#N/A</v>
      </c>
    </row>
    <row r="66" spans="1:3" x14ac:dyDescent="0.25">
      <c r="A66" t="e">
        <f>INDEX(resultados!$A$2:$ZZ$114, 60, MATCH($B$1, resultados!$A$1:$ZZ$1, 0))</f>
        <v>#N/A</v>
      </c>
      <c r="B66" t="e">
        <f>INDEX(resultados!$A$2:$ZZ$114, 60, MATCH($B$2, resultados!$A$1:$ZZ$1, 0))</f>
        <v>#N/A</v>
      </c>
      <c r="C66" t="e">
        <f>INDEX(resultados!$A$2:$ZZ$114, 60, MATCH($B$3, resultados!$A$1:$ZZ$1, 0))</f>
        <v>#N/A</v>
      </c>
    </row>
    <row r="67" spans="1:3" x14ac:dyDescent="0.25">
      <c r="A67" t="e">
        <f>INDEX(resultados!$A$2:$ZZ$114, 61, MATCH($B$1, resultados!$A$1:$ZZ$1, 0))</f>
        <v>#N/A</v>
      </c>
      <c r="B67" t="e">
        <f>INDEX(resultados!$A$2:$ZZ$114, 61, MATCH($B$2, resultados!$A$1:$ZZ$1, 0))</f>
        <v>#N/A</v>
      </c>
      <c r="C67" t="e">
        <f>INDEX(resultados!$A$2:$ZZ$114, 61, MATCH($B$3, resultados!$A$1:$ZZ$1, 0))</f>
        <v>#N/A</v>
      </c>
    </row>
    <row r="68" spans="1:3" x14ac:dyDescent="0.25">
      <c r="A68" t="e">
        <f>INDEX(resultados!$A$2:$ZZ$114, 62, MATCH($B$1, resultados!$A$1:$ZZ$1, 0))</f>
        <v>#N/A</v>
      </c>
      <c r="B68" t="e">
        <f>INDEX(resultados!$A$2:$ZZ$114, 62, MATCH($B$2, resultados!$A$1:$ZZ$1, 0))</f>
        <v>#N/A</v>
      </c>
      <c r="C68" t="e">
        <f>INDEX(resultados!$A$2:$ZZ$114, 62, MATCH($B$3, resultados!$A$1:$ZZ$1, 0))</f>
        <v>#N/A</v>
      </c>
    </row>
    <row r="69" spans="1:3" x14ac:dyDescent="0.25">
      <c r="A69" t="e">
        <f>INDEX(resultados!$A$2:$ZZ$114, 63, MATCH($B$1, resultados!$A$1:$ZZ$1, 0))</f>
        <v>#N/A</v>
      </c>
      <c r="B69" t="e">
        <f>INDEX(resultados!$A$2:$ZZ$114, 63, MATCH($B$2, resultados!$A$1:$ZZ$1, 0))</f>
        <v>#N/A</v>
      </c>
      <c r="C69" t="e">
        <f>INDEX(resultados!$A$2:$ZZ$114, 63, MATCH($B$3, resultados!$A$1:$ZZ$1, 0))</f>
        <v>#N/A</v>
      </c>
    </row>
    <row r="70" spans="1:3" x14ac:dyDescent="0.25">
      <c r="A70" t="e">
        <f>INDEX(resultados!$A$2:$ZZ$114, 64, MATCH($B$1, resultados!$A$1:$ZZ$1, 0))</f>
        <v>#N/A</v>
      </c>
      <c r="B70" t="e">
        <f>INDEX(resultados!$A$2:$ZZ$114, 64, MATCH($B$2, resultados!$A$1:$ZZ$1, 0))</f>
        <v>#N/A</v>
      </c>
      <c r="C70" t="e">
        <f>INDEX(resultados!$A$2:$ZZ$114, 64, MATCH($B$3, resultados!$A$1:$ZZ$1, 0))</f>
        <v>#N/A</v>
      </c>
    </row>
    <row r="71" spans="1:3" x14ac:dyDescent="0.25">
      <c r="A71" t="e">
        <f>INDEX(resultados!$A$2:$ZZ$114, 65, MATCH($B$1, resultados!$A$1:$ZZ$1, 0))</f>
        <v>#N/A</v>
      </c>
      <c r="B71" t="e">
        <f>INDEX(resultados!$A$2:$ZZ$114, 65, MATCH($B$2, resultados!$A$1:$ZZ$1, 0))</f>
        <v>#N/A</v>
      </c>
      <c r="C71" t="e">
        <f>INDEX(resultados!$A$2:$ZZ$114, 65, MATCH($B$3, resultados!$A$1:$ZZ$1, 0))</f>
        <v>#N/A</v>
      </c>
    </row>
    <row r="72" spans="1:3" x14ac:dyDescent="0.25">
      <c r="A72" t="e">
        <f>INDEX(resultados!$A$2:$ZZ$114, 66, MATCH($B$1, resultados!$A$1:$ZZ$1, 0))</f>
        <v>#N/A</v>
      </c>
      <c r="B72" t="e">
        <f>INDEX(resultados!$A$2:$ZZ$114, 66, MATCH($B$2, resultados!$A$1:$ZZ$1, 0))</f>
        <v>#N/A</v>
      </c>
      <c r="C72" t="e">
        <f>INDEX(resultados!$A$2:$ZZ$114, 66, MATCH($B$3, resultados!$A$1:$ZZ$1, 0))</f>
        <v>#N/A</v>
      </c>
    </row>
    <row r="73" spans="1:3" x14ac:dyDescent="0.25">
      <c r="A73" t="e">
        <f>INDEX(resultados!$A$2:$ZZ$114, 67, MATCH($B$1, resultados!$A$1:$ZZ$1, 0))</f>
        <v>#N/A</v>
      </c>
      <c r="B73" t="e">
        <f>INDEX(resultados!$A$2:$ZZ$114, 67, MATCH($B$2, resultados!$A$1:$ZZ$1, 0))</f>
        <v>#N/A</v>
      </c>
      <c r="C73" t="e">
        <f>INDEX(resultados!$A$2:$ZZ$114, 67, MATCH($B$3, resultados!$A$1:$ZZ$1, 0))</f>
        <v>#N/A</v>
      </c>
    </row>
    <row r="74" spans="1:3" x14ac:dyDescent="0.25">
      <c r="A74" t="e">
        <f>INDEX(resultados!$A$2:$ZZ$114, 68, MATCH($B$1, resultados!$A$1:$ZZ$1, 0))</f>
        <v>#N/A</v>
      </c>
      <c r="B74" t="e">
        <f>INDEX(resultados!$A$2:$ZZ$114, 68, MATCH($B$2, resultados!$A$1:$ZZ$1, 0))</f>
        <v>#N/A</v>
      </c>
      <c r="C74" t="e">
        <f>INDEX(resultados!$A$2:$ZZ$114, 68, MATCH($B$3, resultados!$A$1:$ZZ$1, 0))</f>
        <v>#N/A</v>
      </c>
    </row>
    <row r="75" spans="1:3" x14ac:dyDescent="0.25">
      <c r="A75" t="e">
        <f>INDEX(resultados!$A$2:$ZZ$114, 69, MATCH($B$1, resultados!$A$1:$ZZ$1, 0))</f>
        <v>#N/A</v>
      </c>
      <c r="B75" t="e">
        <f>INDEX(resultados!$A$2:$ZZ$114, 69, MATCH($B$2, resultados!$A$1:$ZZ$1, 0))</f>
        <v>#N/A</v>
      </c>
      <c r="C75" t="e">
        <f>INDEX(resultados!$A$2:$ZZ$114, 69, MATCH($B$3, resultados!$A$1:$ZZ$1, 0))</f>
        <v>#N/A</v>
      </c>
    </row>
    <row r="76" spans="1:3" x14ac:dyDescent="0.25">
      <c r="A76" t="e">
        <f>INDEX(resultados!$A$2:$ZZ$114, 70, MATCH($B$1, resultados!$A$1:$ZZ$1, 0))</f>
        <v>#N/A</v>
      </c>
      <c r="B76" t="e">
        <f>INDEX(resultados!$A$2:$ZZ$114, 70, MATCH($B$2, resultados!$A$1:$ZZ$1, 0))</f>
        <v>#N/A</v>
      </c>
      <c r="C76" t="e">
        <f>INDEX(resultados!$A$2:$ZZ$114, 70, MATCH($B$3, resultados!$A$1:$ZZ$1, 0))</f>
        <v>#N/A</v>
      </c>
    </row>
    <row r="77" spans="1:3" x14ac:dyDescent="0.25">
      <c r="A77" t="e">
        <f>INDEX(resultados!$A$2:$ZZ$114, 71, MATCH($B$1, resultados!$A$1:$ZZ$1, 0))</f>
        <v>#N/A</v>
      </c>
      <c r="B77" t="e">
        <f>INDEX(resultados!$A$2:$ZZ$114, 71, MATCH($B$2, resultados!$A$1:$ZZ$1, 0))</f>
        <v>#N/A</v>
      </c>
      <c r="C77" t="e">
        <f>INDEX(resultados!$A$2:$ZZ$114, 71, MATCH($B$3, resultados!$A$1:$ZZ$1, 0))</f>
        <v>#N/A</v>
      </c>
    </row>
    <row r="78" spans="1:3" x14ac:dyDescent="0.25">
      <c r="A78" t="e">
        <f>INDEX(resultados!$A$2:$ZZ$114, 72, MATCH($B$1, resultados!$A$1:$ZZ$1, 0))</f>
        <v>#N/A</v>
      </c>
      <c r="B78" t="e">
        <f>INDEX(resultados!$A$2:$ZZ$114, 72, MATCH($B$2, resultados!$A$1:$ZZ$1, 0))</f>
        <v>#N/A</v>
      </c>
      <c r="C78" t="e">
        <f>INDEX(resultados!$A$2:$ZZ$114, 72, MATCH($B$3, resultados!$A$1:$ZZ$1, 0))</f>
        <v>#N/A</v>
      </c>
    </row>
    <row r="79" spans="1:3" x14ac:dyDescent="0.25">
      <c r="A79" t="e">
        <f>INDEX(resultados!$A$2:$ZZ$114, 73, MATCH($B$1, resultados!$A$1:$ZZ$1, 0))</f>
        <v>#N/A</v>
      </c>
      <c r="B79" t="e">
        <f>INDEX(resultados!$A$2:$ZZ$114, 73, MATCH($B$2, resultados!$A$1:$ZZ$1, 0))</f>
        <v>#N/A</v>
      </c>
      <c r="C79" t="e">
        <f>INDEX(resultados!$A$2:$ZZ$114, 73, MATCH($B$3, resultados!$A$1:$ZZ$1, 0))</f>
        <v>#N/A</v>
      </c>
    </row>
    <row r="80" spans="1:3" x14ac:dyDescent="0.25">
      <c r="A80" t="e">
        <f>INDEX(resultados!$A$2:$ZZ$114, 74, MATCH($B$1, resultados!$A$1:$ZZ$1, 0))</f>
        <v>#N/A</v>
      </c>
      <c r="B80" t="e">
        <f>INDEX(resultados!$A$2:$ZZ$114, 74, MATCH($B$2, resultados!$A$1:$ZZ$1, 0))</f>
        <v>#N/A</v>
      </c>
      <c r="C80" t="e">
        <f>INDEX(resultados!$A$2:$ZZ$114, 74, MATCH($B$3, resultados!$A$1:$ZZ$1, 0))</f>
        <v>#N/A</v>
      </c>
    </row>
    <row r="81" spans="1:3" x14ac:dyDescent="0.25">
      <c r="A81" t="e">
        <f>INDEX(resultados!$A$2:$ZZ$114, 75, MATCH($B$1, resultados!$A$1:$ZZ$1, 0))</f>
        <v>#N/A</v>
      </c>
      <c r="B81" t="e">
        <f>INDEX(resultados!$A$2:$ZZ$114, 75, MATCH($B$2, resultados!$A$1:$ZZ$1, 0))</f>
        <v>#N/A</v>
      </c>
      <c r="C81" t="e">
        <f>INDEX(resultados!$A$2:$ZZ$114, 75, MATCH($B$3, resultados!$A$1:$ZZ$1, 0))</f>
        <v>#N/A</v>
      </c>
    </row>
    <row r="82" spans="1:3" x14ac:dyDescent="0.25">
      <c r="A82" t="e">
        <f>INDEX(resultados!$A$2:$ZZ$114, 76, MATCH($B$1, resultados!$A$1:$ZZ$1, 0))</f>
        <v>#N/A</v>
      </c>
      <c r="B82" t="e">
        <f>INDEX(resultados!$A$2:$ZZ$114, 76, MATCH($B$2, resultados!$A$1:$ZZ$1, 0))</f>
        <v>#N/A</v>
      </c>
      <c r="C82" t="e">
        <f>INDEX(resultados!$A$2:$ZZ$114, 76, MATCH($B$3, resultados!$A$1:$ZZ$1, 0))</f>
        <v>#N/A</v>
      </c>
    </row>
    <row r="83" spans="1:3" x14ac:dyDescent="0.25">
      <c r="A83" t="e">
        <f>INDEX(resultados!$A$2:$ZZ$114, 77, MATCH($B$1, resultados!$A$1:$ZZ$1, 0))</f>
        <v>#N/A</v>
      </c>
      <c r="B83" t="e">
        <f>INDEX(resultados!$A$2:$ZZ$114, 77, MATCH($B$2, resultados!$A$1:$ZZ$1, 0))</f>
        <v>#N/A</v>
      </c>
      <c r="C83" t="e">
        <f>INDEX(resultados!$A$2:$ZZ$114, 77, MATCH($B$3, resultados!$A$1:$ZZ$1, 0))</f>
        <v>#N/A</v>
      </c>
    </row>
    <row r="84" spans="1:3" x14ac:dyDescent="0.25">
      <c r="A84" t="e">
        <f>INDEX(resultados!$A$2:$ZZ$114, 78, MATCH($B$1, resultados!$A$1:$ZZ$1, 0))</f>
        <v>#N/A</v>
      </c>
      <c r="B84" t="e">
        <f>INDEX(resultados!$A$2:$ZZ$114, 78, MATCH($B$2, resultados!$A$1:$ZZ$1, 0))</f>
        <v>#N/A</v>
      </c>
      <c r="C84" t="e">
        <f>INDEX(resultados!$A$2:$ZZ$114, 78, MATCH($B$3, resultados!$A$1:$ZZ$1, 0))</f>
        <v>#N/A</v>
      </c>
    </row>
    <row r="85" spans="1:3" x14ac:dyDescent="0.25">
      <c r="A85" t="e">
        <f>INDEX(resultados!$A$2:$ZZ$114, 79, MATCH($B$1, resultados!$A$1:$ZZ$1, 0))</f>
        <v>#N/A</v>
      </c>
      <c r="B85" t="e">
        <f>INDEX(resultados!$A$2:$ZZ$114, 79, MATCH($B$2, resultados!$A$1:$ZZ$1, 0))</f>
        <v>#N/A</v>
      </c>
      <c r="C85" t="e">
        <f>INDEX(resultados!$A$2:$ZZ$114, 79, MATCH($B$3, resultados!$A$1:$ZZ$1, 0))</f>
        <v>#N/A</v>
      </c>
    </row>
    <row r="86" spans="1:3" x14ac:dyDescent="0.25">
      <c r="A86" t="e">
        <f>INDEX(resultados!$A$2:$ZZ$114, 80, MATCH($B$1, resultados!$A$1:$ZZ$1, 0))</f>
        <v>#N/A</v>
      </c>
      <c r="B86" t="e">
        <f>INDEX(resultados!$A$2:$ZZ$114, 80, MATCH($B$2, resultados!$A$1:$ZZ$1, 0))</f>
        <v>#N/A</v>
      </c>
      <c r="C86" t="e">
        <f>INDEX(resultados!$A$2:$ZZ$114, 80, MATCH($B$3, resultados!$A$1:$ZZ$1, 0))</f>
        <v>#N/A</v>
      </c>
    </row>
    <row r="87" spans="1:3" x14ac:dyDescent="0.25">
      <c r="A87" t="e">
        <f>INDEX(resultados!$A$2:$ZZ$114, 81, MATCH($B$1, resultados!$A$1:$ZZ$1, 0))</f>
        <v>#N/A</v>
      </c>
      <c r="B87" t="e">
        <f>INDEX(resultados!$A$2:$ZZ$114, 81, MATCH($B$2, resultados!$A$1:$ZZ$1, 0))</f>
        <v>#N/A</v>
      </c>
      <c r="C87" t="e">
        <f>INDEX(resultados!$A$2:$ZZ$114, 81, MATCH($B$3, resultados!$A$1:$ZZ$1, 0))</f>
        <v>#N/A</v>
      </c>
    </row>
    <row r="88" spans="1:3" x14ac:dyDescent="0.25">
      <c r="A88" t="e">
        <f>INDEX(resultados!$A$2:$ZZ$114, 82, MATCH($B$1, resultados!$A$1:$ZZ$1, 0))</f>
        <v>#N/A</v>
      </c>
      <c r="B88" t="e">
        <f>INDEX(resultados!$A$2:$ZZ$114, 82, MATCH($B$2, resultados!$A$1:$ZZ$1, 0))</f>
        <v>#N/A</v>
      </c>
      <c r="C88" t="e">
        <f>INDEX(resultados!$A$2:$ZZ$114, 82, MATCH($B$3, resultados!$A$1:$ZZ$1, 0))</f>
        <v>#N/A</v>
      </c>
    </row>
    <row r="89" spans="1:3" x14ac:dyDescent="0.25">
      <c r="A89" t="e">
        <f>INDEX(resultados!$A$2:$ZZ$114, 83, MATCH($B$1, resultados!$A$1:$ZZ$1, 0))</f>
        <v>#N/A</v>
      </c>
      <c r="B89" t="e">
        <f>INDEX(resultados!$A$2:$ZZ$114, 83, MATCH($B$2, resultados!$A$1:$ZZ$1, 0))</f>
        <v>#N/A</v>
      </c>
      <c r="C89" t="e">
        <f>INDEX(resultados!$A$2:$ZZ$114, 83, MATCH($B$3, resultados!$A$1:$ZZ$1, 0))</f>
        <v>#N/A</v>
      </c>
    </row>
    <row r="90" spans="1:3" x14ac:dyDescent="0.25">
      <c r="A90" t="e">
        <f>INDEX(resultados!$A$2:$ZZ$114, 84, MATCH($B$1, resultados!$A$1:$ZZ$1, 0))</f>
        <v>#N/A</v>
      </c>
      <c r="B90" t="e">
        <f>INDEX(resultados!$A$2:$ZZ$114, 84, MATCH($B$2, resultados!$A$1:$ZZ$1, 0))</f>
        <v>#N/A</v>
      </c>
      <c r="C90" t="e">
        <f>INDEX(resultados!$A$2:$ZZ$114, 84, MATCH($B$3, resultados!$A$1:$ZZ$1, 0))</f>
        <v>#N/A</v>
      </c>
    </row>
    <row r="91" spans="1:3" x14ac:dyDescent="0.25">
      <c r="A91" t="e">
        <f>INDEX(resultados!$A$2:$ZZ$114, 85, MATCH($B$1, resultados!$A$1:$ZZ$1, 0))</f>
        <v>#N/A</v>
      </c>
      <c r="B91" t="e">
        <f>INDEX(resultados!$A$2:$ZZ$114, 85, MATCH($B$2, resultados!$A$1:$ZZ$1, 0))</f>
        <v>#N/A</v>
      </c>
      <c r="C91" t="e">
        <f>INDEX(resultados!$A$2:$ZZ$114, 85, MATCH($B$3, resultados!$A$1:$ZZ$1, 0))</f>
        <v>#N/A</v>
      </c>
    </row>
    <row r="92" spans="1:3" x14ac:dyDescent="0.25">
      <c r="A92" t="e">
        <f>INDEX(resultados!$A$2:$ZZ$114, 86, MATCH($B$1, resultados!$A$1:$ZZ$1, 0))</f>
        <v>#N/A</v>
      </c>
      <c r="B92" t="e">
        <f>INDEX(resultados!$A$2:$ZZ$114, 86, MATCH($B$2, resultados!$A$1:$ZZ$1, 0))</f>
        <v>#N/A</v>
      </c>
      <c r="C92" t="e">
        <f>INDEX(resultados!$A$2:$ZZ$114, 86, MATCH($B$3, resultados!$A$1:$ZZ$1, 0))</f>
        <v>#N/A</v>
      </c>
    </row>
    <row r="93" spans="1:3" x14ac:dyDescent="0.25">
      <c r="A93" t="e">
        <f>INDEX(resultados!$A$2:$ZZ$114, 87, MATCH($B$1, resultados!$A$1:$ZZ$1, 0))</f>
        <v>#N/A</v>
      </c>
      <c r="B93" t="e">
        <f>INDEX(resultados!$A$2:$ZZ$114, 87, MATCH($B$2, resultados!$A$1:$ZZ$1, 0))</f>
        <v>#N/A</v>
      </c>
      <c r="C93" t="e">
        <f>INDEX(resultados!$A$2:$ZZ$114, 87, MATCH($B$3, resultados!$A$1:$ZZ$1, 0))</f>
        <v>#N/A</v>
      </c>
    </row>
    <row r="94" spans="1:3" x14ac:dyDescent="0.25">
      <c r="A94" t="e">
        <f>INDEX(resultados!$A$2:$ZZ$114, 88, MATCH($B$1, resultados!$A$1:$ZZ$1, 0))</f>
        <v>#N/A</v>
      </c>
      <c r="B94" t="e">
        <f>INDEX(resultados!$A$2:$ZZ$114, 88, MATCH($B$2, resultados!$A$1:$ZZ$1, 0))</f>
        <v>#N/A</v>
      </c>
      <c r="C94" t="e">
        <f>INDEX(resultados!$A$2:$ZZ$114, 88, MATCH($B$3, resultados!$A$1:$ZZ$1, 0))</f>
        <v>#N/A</v>
      </c>
    </row>
    <row r="95" spans="1:3" x14ac:dyDescent="0.25">
      <c r="A95" t="e">
        <f>INDEX(resultados!$A$2:$ZZ$114, 89, MATCH($B$1, resultados!$A$1:$ZZ$1, 0))</f>
        <v>#N/A</v>
      </c>
      <c r="B95" t="e">
        <f>INDEX(resultados!$A$2:$ZZ$114, 89, MATCH($B$2, resultados!$A$1:$ZZ$1, 0))</f>
        <v>#N/A</v>
      </c>
      <c r="C95" t="e">
        <f>INDEX(resultados!$A$2:$ZZ$114, 89, MATCH($B$3, resultados!$A$1:$ZZ$1, 0))</f>
        <v>#N/A</v>
      </c>
    </row>
    <row r="96" spans="1:3" x14ac:dyDescent="0.25">
      <c r="A96" t="e">
        <f>INDEX(resultados!$A$2:$ZZ$114, 90, MATCH($B$1, resultados!$A$1:$ZZ$1, 0))</f>
        <v>#N/A</v>
      </c>
      <c r="B96" t="e">
        <f>INDEX(resultados!$A$2:$ZZ$114, 90, MATCH($B$2, resultados!$A$1:$ZZ$1, 0))</f>
        <v>#N/A</v>
      </c>
      <c r="C96" t="e">
        <f>INDEX(resultados!$A$2:$ZZ$114, 90, MATCH($B$3, resultados!$A$1:$ZZ$1, 0))</f>
        <v>#N/A</v>
      </c>
    </row>
    <row r="97" spans="1:3" x14ac:dyDescent="0.25">
      <c r="A97" t="e">
        <f>INDEX(resultados!$A$2:$ZZ$114, 91, MATCH($B$1, resultados!$A$1:$ZZ$1, 0))</f>
        <v>#N/A</v>
      </c>
      <c r="B97" t="e">
        <f>INDEX(resultados!$A$2:$ZZ$114, 91, MATCH($B$2, resultados!$A$1:$ZZ$1, 0))</f>
        <v>#N/A</v>
      </c>
      <c r="C97" t="e">
        <f>INDEX(resultados!$A$2:$ZZ$114, 91, MATCH($B$3, resultados!$A$1:$ZZ$1, 0))</f>
        <v>#N/A</v>
      </c>
    </row>
    <row r="98" spans="1:3" x14ac:dyDescent="0.25">
      <c r="A98" t="e">
        <f>INDEX(resultados!$A$2:$ZZ$114, 92, MATCH($B$1, resultados!$A$1:$ZZ$1, 0))</f>
        <v>#N/A</v>
      </c>
      <c r="B98" t="e">
        <f>INDEX(resultados!$A$2:$ZZ$114, 92, MATCH($B$2, resultados!$A$1:$ZZ$1, 0))</f>
        <v>#N/A</v>
      </c>
      <c r="C98" t="e">
        <f>INDEX(resultados!$A$2:$ZZ$114, 92, MATCH($B$3, resultados!$A$1:$ZZ$1, 0))</f>
        <v>#N/A</v>
      </c>
    </row>
    <row r="99" spans="1:3" x14ac:dyDescent="0.25">
      <c r="A99" t="e">
        <f>INDEX(resultados!$A$2:$ZZ$114, 93, MATCH($B$1, resultados!$A$1:$ZZ$1, 0))</f>
        <v>#N/A</v>
      </c>
      <c r="B99" t="e">
        <f>INDEX(resultados!$A$2:$ZZ$114, 93, MATCH($B$2, resultados!$A$1:$ZZ$1, 0))</f>
        <v>#N/A</v>
      </c>
      <c r="C99" t="e">
        <f>INDEX(resultados!$A$2:$ZZ$114, 93, MATCH($B$3, resultados!$A$1:$ZZ$1, 0))</f>
        <v>#N/A</v>
      </c>
    </row>
    <row r="100" spans="1:3" x14ac:dyDescent="0.25">
      <c r="A100" t="e">
        <f>INDEX(resultados!$A$2:$ZZ$114, 94, MATCH($B$1, resultados!$A$1:$ZZ$1, 0))</f>
        <v>#N/A</v>
      </c>
      <c r="B100" t="e">
        <f>INDEX(resultados!$A$2:$ZZ$114, 94, MATCH($B$2, resultados!$A$1:$ZZ$1, 0))</f>
        <v>#N/A</v>
      </c>
      <c r="C100" t="e">
        <f>INDEX(resultados!$A$2:$ZZ$114, 94, MATCH($B$3, resultados!$A$1:$ZZ$1, 0))</f>
        <v>#N/A</v>
      </c>
    </row>
    <row r="101" spans="1:3" x14ac:dyDescent="0.25">
      <c r="A101" t="e">
        <f>INDEX(resultados!$A$2:$ZZ$114, 95, MATCH($B$1, resultados!$A$1:$ZZ$1, 0))</f>
        <v>#N/A</v>
      </c>
      <c r="B101" t="e">
        <f>INDEX(resultados!$A$2:$ZZ$114, 95, MATCH($B$2, resultados!$A$1:$ZZ$1, 0))</f>
        <v>#N/A</v>
      </c>
      <c r="C101" t="e">
        <f>INDEX(resultados!$A$2:$ZZ$114, 95, MATCH($B$3, resultados!$A$1:$ZZ$1, 0))</f>
        <v>#N/A</v>
      </c>
    </row>
    <row r="102" spans="1:3" x14ac:dyDescent="0.25">
      <c r="A102" t="e">
        <f>INDEX(resultados!$A$2:$ZZ$114, 96, MATCH($B$1, resultados!$A$1:$ZZ$1, 0))</f>
        <v>#N/A</v>
      </c>
      <c r="B102" t="e">
        <f>INDEX(resultados!$A$2:$ZZ$114, 96, MATCH($B$2, resultados!$A$1:$ZZ$1, 0))</f>
        <v>#N/A</v>
      </c>
      <c r="C102" t="e">
        <f>INDEX(resultados!$A$2:$ZZ$114, 96, MATCH($B$3, resultados!$A$1:$ZZ$1, 0))</f>
        <v>#N/A</v>
      </c>
    </row>
    <row r="103" spans="1:3" x14ac:dyDescent="0.25">
      <c r="A103" t="e">
        <f>INDEX(resultados!$A$2:$ZZ$114, 97, MATCH($B$1, resultados!$A$1:$ZZ$1, 0))</f>
        <v>#N/A</v>
      </c>
      <c r="B103" t="e">
        <f>INDEX(resultados!$A$2:$ZZ$114, 97, MATCH($B$2, resultados!$A$1:$ZZ$1, 0))</f>
        <v>#N/A</v>
      </c>
      <c r="C103" t="e">
        <f>INDEX(resultados!$A$2:$ZZ$114, 97, MATCH($B$3, resultados!$A$1:$ZZ$1, 0))</f>
        <v>#N/A</v>
      </c>
    </row>
    <row r="104" spans="1:3" x14ac:dyDescent="0.25">
      <c r="A104" t="e">
        <f>INDEX(resultados!$A$2:$ZZ$114, 98, MATCH($B$1, resultados!$A$1:$ZZ$1, 0))</f>
        <v>#N/A</v>
      </c>
      <c r="B104" t="e">
        <f>INDEX(resultados!$A$2:$ZZ$114, 98, MATCH($B$2, resultados!$A$1:$ZZ$1, 0))</f>
        <v>#N/A</v>
      </c>
      <c r="C104" t="e">
        <f>INDEX(resultados!$A$2:$ZZ$114, 98, MATCH($B$3, resultados!$A$1:$ZZ$1, 0))</f>
        <v>#N/A</v>
      </c>
    </row>
    <row r="105" spans="1:3" x14ac:dyDescent="0.25">
      <c r="A105" t="e">
        <f>INDEX(resultados!$A$2:$ZZ$114, 99, MATCH($B$1, resultados!$A$1:$ZZ$1, 0))</f>
        <v>#N/A</v>
      </c>
      <c r="B105" t="e">
        <f>INDEX(resultados!$A$2:$ZZ$114, 99, MATCH($B$2, resultados!$A$1:$ZZ$1, 0))</f>
        <v>#N/A</v>
      </c>
      <c r="C105" t="e">
        <f>INDEX(resultados!$A$2:$ZZ$114, 99, MATCH($B$3, resultados!$A$1:$ZZ$1, 0))</f>
        <v>#N/A</v>
      </c>
    </row>
    <row r="106" spans="1:3" x14ac:dyDescent="0.25">
      <c r="A106" t="e">
        <f>INDEX(resultados!$A$2:$ZZ$114, 100, MATCH($B$1, resultados!$A$1:$ZZ$1, 0))</f>
        <v>#N/A</v>
      </c>
      <c r="B106" t="e">
        <f>INDEX(resultados!$A$2:$ZZ$114, 100, MATCH($B$2, resultados!$A$1:$ZZ$1, 0))</f>
        <v>#N/A</v>
      </c>
      <c r="C106" t="e">
        <f>INDEX(resultados!$A$2:$ZZ$114, 100, MATCH($B$3, resultados!$A$1:$ZZ$1, 0))</f>
        <v>#N/A</v>
      </c>
    </row>
    <row r="107" spans="1:3" x14ac:dyDescent="0.25">
      <c r="A107" t="e">
        <f>INDEX(resultados!$A$2:$ZZ$114, 101, MATCH($B$1, resultados!$A$1:$ZZ$1, 0))</f>
        <v>#N/A</v>
      </c>
      <c r="B107" t="e">
        <f>INDEX(resultados!$A$2:$ZZ$114, 101, MATCH($B$2, resultados!$A$1:$ZZ$1, 0))</f>
        <v>#N/A</v>
      </c>
      <c r="C107" t="e">
        <f>INDEX(resultados!$A$2:$ZZ$114, 101, MATCH($B$3, resultados!$A$1:$ZZ$1, 0))</f>
        <v>#N/A</v>
      </c>
    </row>
    <row r="108" spans="1:3" x14ac:dyDescent="0.25">
      <c r="A108" t="e">
        <f>INDEX(resultados!$A$2:$ZZ$114, 102, MATCH($B$1, resultados!$A$1:$ZZ$1, 0))</f>
        <v>#N/A</v>
      </c>
      <c r="B108" t="e">
        <f>INDEX(resultados!$A$2:$ZZ$114, 102, MATCH($B$2, resultados!$A$1:$ZZ$1, 0))</f>
        <v>#N/A</v>
      </c>
      <c r="C108" t="e">
        <f>INDEX(resultados!$A$2:$ZZ$114, 102, MATCH($B$3, resultados!$A$1:$ZZ$1, 0))</f>
        <v>#N/A</v>
      </c>
    </row>
    <row r="109" spans="1:3" x14ac:dyDescent="0.25">
      <c r="A109" t="e">
        <f>INDEX(resultados!$A$2:$ZZ$114, 103, MATCH($B$1, resultados!$A$1:$ZZ$1, 0))</f>
        <v>#N/A</v>
      </c>
      <c r="B109" t="e">
        <f>INDEX(resultados!$A$2:$ZZ$114, 103, MATCH($B$2, resultados!$A$1:$ZZ$1, 0))</f>
        <v>#N/A</v>
      </c>
      <c r="C109" t="e">
        <f>INDEX(resultados!$A$2:$ZZ$114, 103, MATCH($B$3, resultados!$A$1:$ZZ$1, 0))</f>
        <v>#N/A</v>
      </c>
    </row>
    <row r="110" spans="1:3" x14ac:dyDescent="0.25">
      <c r="A110" t="e">
        <f>INDEX(resultados!$A$2:$ZZ$114, 104, MATCH($B$1, resultados!$A$1:$ZZ$1, 0))</f>
        <v>#N/A</v>
      </c>
      <c r="B110" t="e">
        <f>INDEX(resultados!$A$2:$ZZ$114, 104, MATCH($B$2, resultados!$A$1:$ZZ$1, 0))</f>
        <v>#N/A</v>
      </c>
      <c r="C110" t="e">
        <f>INDEX(resultados!$A$2:$ZZ$114, 104, MATCH($B$3, resultados!$A$1:$ZZ$1, 0))</f>
        <v>#N/A</v>
      </c>
    </row>
    <row r="111" spans="1:3" x14ac:dyDescent="0.25">
      <c r="A111" t="e">
        <f>INDEX(resultados!$A$2:$ZZ$114, 105, MATCH($B$1, resultados!$A$1:$ZZ$1, 0))</f>
        <v>#N/A</v>
      </c>
      <c r="B111" t="e">
        <f>INDEX(resultados!$A$2:$ZZ$114, 105, MATCH($B$2, resultados!$A$1:$ZZ$1, 0))</f>
        <v>#N/A</v>
      </c>
      <c r="C111" t="e">
        <f>INDEX(resultados!$A$2:$ZZ$114, 105, MATCH($B$3, resultados!$A$1:$ZZ$1, 0))</f>
        <v>#N/A</v>
      </c>
    </row>
    <row r="112" spans="1:3" x14ac:dyDescent="0.25">
      <c r="A112" t="e">
        <f>INDEX(resultados!$A$2:$ZZ$114, 106, MATCH($B$1, resultados!$A$1:$ZZ$1, 0))</f>
        <v>#N/A</v>
      </c>
      <c r="B112" t="e">
        <f>INDEX(resultados!$A$2:$ZZ$114, 106, MATCH($B$2, resultados!$A$1:$ZZ$1, 0))</f>
        <v>#N/A</v>
      </c>
      <c r="C112" t="e">
        <f>INDEX(resultados!$A$2:$ZZ$114, 106, MATCH($B$3, resultados!$A$1:$ZZ$1, 0))</f>
        <v>#N/A</v>
      </c>
    </row>
    <row r="113" spans="1:3" x14ac:dyDescent="0.25">
      <c r="A113" t="e">
        <f>INDEX(resultados!$A$2:$ZZ$114, 107, MATCH($B$1, resultados!$A$1:$ZZ$1, 0))</f>
        <v>#N/A</v>
      </c>
      <c r="B113" t="e">
        <f>INDEX(resultados!$A$2:$ZZ$114, 107, MATCH($B$2, resultados!$A$1:$ZZ$1, 0))</f>
        <v>#N/A</v>
      </c>
      <c r="C113" t="e">
        <f>INDEX(resultados!$A$2:$ZZ$114, 107, MATCH($B$3, resultados!$A$1:$ZZ$1, 0))</f>
        <v>#N/A</v>
      </c>
    </row>
    <row r="114" spans="1:3" x14ac:dyDescent="0.25">
      <c r="A114" t="e">
        <f>INDEX(resultados!$A$2:$ZZ$114, 108, MATCH($B$1, resultados!$A$1:$ZZ$1, 0))</f>
        <v>#N/A</v>
      </c>
      <c r="B114" t="e">
        <f>INDEX(resultados!$A$2:$ZZ$114, 108, MATCH($B$2, resultados!$A$1:$ZZ$1, 0))</f>
        <v>#N/A</v>
      </c>
      <c r="C114" t="e">
        <f>INDEX(resultados!$A$2:$ZZ$114, 108, MATCH($B$3, resultados!$A$1:$ZZ$1, 0))</f>
        <v>#N/A</v>
      </c>
    </row>
    <row r="115" spans="1:3" x14ac:dyDescent="0.25">
      <c r="A115" t="e">
        <f>INDEX(resultados!$A$2:$ZZ$114, 109, MATCH($B$1, resultados!$A$1:$ZZ$1, 0))</f>
        <v>#N/A</v>
      </c>
      <c r="B115" t="e">
        <f>INDEX(resultados!$A$2:$ZZ$114, 109, MATCH($B$2, resultados!$A$1:$ZZ$1, 0))</f>
        <v>#N/A</v>
      </c>
      <c r="C115" t="e">
        <f>INDEX(resultados!$A$2:$ZZ$114, 109, MATCH($B$3, resultados!$A$1:$ZZ$1, 0))</f>
        <v>#N/A</v>
      </c>
    </row>
    <row r="116" spans="1:3" x14ac:dyDescent="0.25">
      <c r="A116" t="e">
        <f>INDEX(resultados!$A$2:$ZZ$114, 110, MATCH($B$1, resultados!$A$1:$ZZ$1, 0))</f>
        <v>#N/A</v>
      </c>
      <c r="B116" t="e">
        <f>INDEX(resultados!$A$2:$ZZ$114, 110, MATCH($B$2, resultados!$A$1:$ZZ$1, 0))</f>
        <v>#N/A</v>
      </c>
      <c r="C116" t="e">
        <f>INDEX(resultados!$A$2:$ZZ$114, 110, MATCH($B$3, resultados!$A$1:$ZZ$1, 0))</f>
        <v>#N/A</v>
      </c>
    </row>
    <row r="117" spans="1:3" x14ac:dyDescent="0.25">
      <c r="A117" t="e">
        <f>INDEX(resultados!$A$2:$ZZ$114, 111, MATCH($B$1, resultados!$A$1:$ZZ$1, 0))</f>
        <v>#N/A</v>
      </c>
      <c r="B117" t="e">
        <f>INDEX(resultados!$A$2:$ZZ$114, 111, MATCH($B$2, resultados!$A$1:$ZZ$1, 0))</f>
        <v>#N/A</v>
      </c>
      <c r="C117" t="e">
        <f>INDEX(resultados!$A$2:$ZZ$114, 111, MATCH($B$3, resultados!$A$1:$ZZ$1, 0))</f>
        <v>#N/A</v>
      </c>
    </row>
    <row r="118" spans="1:3" x14ac:dyDescent="0.25">
      <c r="A118" t="e">
        <f>INDEX(resultados!$A$2:$ZZ$114, 112, MATCH($B$1, resultados!$A$1:$ZZ$1, 0))</f>
        <v>#N/A</v>
      </c>
      <c r="B118" t="e">
        <f>INDEX(resultados!$A$2:$ZZ$114, 112, MATCH($B$2, resultados!$A$1:$ZZ$1, 0))</f>
        <v>#N/A</v>
      </c>
      <c r="C118" t="e">
        <f>INDEX(resultados!$A$2:$ZZ$114, 112, MATCH($B$3, resultados!$A$1:$ZZ$1, 0))</f>
        <v>#N/A</v>
      </c>
    </row>
    <row r="119" spans="1:3" x14ac:dyDescent="0.25">
      <c r="A119" t="e">
        <f>INDEX(resultados!$A$2:$ZZ$114, 113, MATCH($B$1, resultados!$A$1:$ZZ$1, 0))</f>
        <v>#N/A</v>
      </c>
      <c r="B119" t="e">
        <f>INDEX(resultados!$A$2:$ZZ$114, 113, MATCH($B$2, resultados!$A$1:$ZZ$1, 0))</f>
        <v>#N/A</v>
      </c>
      <c r="C119" t="e">
        <f>INDEX(resultados!$A$2:$ZZ$114, 113,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5.7126999999999999</v>
      </c>
      <c r="E2">
        <v>17.5</v>
      </c>
      <c r="F2">
        <v>14.56</v>
      </c>
      <c r="G2">
        <v>12.3</v>
      </c>
      <c r="H2">
        <v>0.24</v>
      </c>
      <c r="I2">
        <v>71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97.08</v>
      </c>
      <c r="Q2">
        <v>849.39</v>
      </c>
      <c r="R2">
        <v>157.83000000000001</v>
      </c>
      <c r="S2">
        <v>55.19</v>
      </c>
      <c r="T2">
        <v>44343.43</v>
      </c>
      <c r="U2">
        <v>0.35</v>
      </c>
      <c r="V2">
        <v>0.62</v>
      </c>
      <c r="W2">
        <v>2.7</v>
      </c>
      <c r="X2">
        <v>2.66</v>
      </c>
      <c r="Y2">
        <v>2</v>
      </c>
      <c r="Z2">
        <v>10</v>
      </c>
      <c r="AA2">
        <v>82.818374970863374</v>
      </c>
      <c r="AB2">
        <v>113.3157543239289</v>
      </c>
      <c r="AC2">
        <v>102.5010577709424</v>
      </c>
      <c r="AD2">
        <v>82818.37497086337</v>
      </c>
      <c r="AE2">
        <v>113315.75432392889</v>
      </c>
      <c r="AF2">
        <v>6.2675073328825258E-6</v>
      </c>
      <c r="AG2">
        <v>6</v>
      </c>
      <c r="AH2">
        <v>102501.0577709424</v>
      </c>
    </row>
    <row r="3" spans="1:34" x14ac:dyDescent="0.25">
      <c r="A3">
        <v>1</v>
      </c>
      <c r="B3">
        <v>30</v>
      </c>
      <c r="C3" t="s">
        <v>34</v>
      </c>
      <c r="D3">
        <v>6.5117000000000003</v>
      </c>
      <c r="E3">
        <v>15.36</v>
      </c>
      <c r="F3">
        <v>13.03</v>
      </c>
      <c r="G3">
        <v>25.22</v>
      </c>
      <c r="H3">
        <v>0.48</v>
      </c>
      <c r="I3">
        <v>31</v>
      </c>
      <c r="J3">
        <v>72.7</v>
      </c>
      <c r="K3">
        <v>32.270000000000003</v>
      </c>
      <c r="L3">
        <v>2</v>
      </c>
      <c r="M3">
        <v>9</v>
      </c>
      <c r="N3">
        <v>8.43</v>
      </c>
      <c r="O3">
        <v>9200.25</v>
      </c>
      <c r="P3">
        <v>75.92</v>
      </c>
      <c r="Q3">
        <v>849.29</v>
      </c>
      <c r="R3">
        <v>106.33</v>
      </c>
      <c r="S3">
        <v>55.19</v>
      </c>
      <c r="T3">
        <v>18795.439999999999</v>
      </c>
      <c r="U3">
        <v>0.52</v>
      </c>
      <c r="V3">
        <v>0.7</v>
      </c>
      <c r="W3">
        <v>2.65</v>
      </c>
      <c r="X3">
        <v>1.1399999999999999</v>
      </c>
      <c r="Y3">
        <v>2</v>
      </c>
      <c r="Z3">
        <v>10</v>
      </c>
      <c r="AA3">
        <v>65.289517988339526</v>
      </c>
      <c r="AB3">
        <v>89.33199888185986</v>
      </c>
      <c r="AC3">
        <v>80.806278286844602</v>
      </c>
      <c r="AD3">
        <v>65289.517988339532</v>
      </c>
      <c r="AE3">
        <v>89331.998881859865</v>
      </c>
      <c r="AF3">
        <v>7.1441048015003676E-6</v>
      </c>
      <c r="AG3">
        <v>5</v>
      </c>
      <c r="AH3">
        <v>80806.278286844608</v>
      </c>
    </row>
    <row r="4" spans="1:34" x14ac:dyDescent="0.25">
      <c r="A4">
        <v>2</v>
      </c>
      <c r="B4">
        <v>30</v>
      </c>
      <c r="C4" t="s">
        <v>34</v>
      </c>
      <c r="D4">
        <v>6.5305999999999997</v>
      </c>
      <c r="E4">
        <v>15.31</v>
      </c>
      <c r="F4">
        <v>13</v>
      </c>
      <c r="G4">
        <v>26</v>
      </c>
      <c r="H4">
        <v>0.71</v>
      </c>
      <c r="I4">
        <v>30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76.61</v>
      </c>
      <c r="Q4">
        <v>849.49</v>
      </c>
      <c r="R4">
        <v>104.92</v>
      </c>
      <c r="S4">
        <v>55.19</v>
      </c>
      <c r="T4">
        <v>18091.400000000001</v>
      </c>
      <c r="U4">
        <v>0.53</v>
      </c>
      <c r="V4">
        <v>0.7</v>
      </c>
      <c r="W4">
        <v>2.66</v>
      </c>
      <c r="X4">
        <v>1.1100000000000001</v>
      </c>
      <c r="Y4">
        <v>2</v>
      </c>
      <c r="Z4">
        <v>10</v>
      </c>
      <c r="AA4">
        <v>65.339620096565241</v>
      </c>
      <c r="AB4">
        <v>89.400550796683262</v>
      </c>
      <c r="AC4">
        <v>80.868287703130477</v>
      </c>
      <c r="AD4">
        <v>65339.620096565239</v>
      </c>
      <c r="AE4">
        <v>89400.550796683267</v>
      </c>
      <c r="AF4">
        <v>7.1648403361147317E-6</v>
      </c>
      <c r="AG4">
        <v>5</v>
      </c>
      <c r="AH4">
        <v>80868.287703130482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6.0887000000000002</v>
      </c>
      <c r="E2">
        <v>16.420000000000002</v>
      </c>
      <c r="F2">
        <v>14.08</v>
      </c>
      <c r="G2">
        <v>14.57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55.15</v>
      </c>
      <c r="Q2">
        <v>849.83</v>
      </c>
      <c r="R2">
        <v>139.63999999999999</v>
      </c>
      <c r="S2">
        <v>55.19</v>
      </c>
      <c r="T2">
        <v>35313.06</v>
      </c>
      <c r="U2">
        <v>0.4</v>
      </c>
      <c r="V2">
        <v>0.64</v>
      </c>
      <c r="W2">
        <v>2.74</v>
      </c>
      <c r="X2">
        <v>2.19</v>
      </c>
      <c r="Y2">
        <v>2</v>
      </c>
      <c r="Z2">
        <v>10</v>
      </c>
      <c r="AA2">
        <v>66.083943076416816</v>
      </c>
      <c r="AB2">
        <v>90.418966334928029</v>
      </c>
      <c r="AC2">
        <v>81.789507091760683</v>
      </c>
      <c r="AD2">
        <v>66083.943076416821</v>
      </c>
      <c r="AE2">
        <v>90418.966334928031</v>
      </c>
      <c r="AF2">
        <v>7.1697032779083048E-6</v>
      </c>
      <c r="AG2">
        <v>6</v>
      </c>
      <c r="AH2">
        <v>81789.507091760679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4.1882000000000001</v>
      </c>
      <c r="E2">
        <v>23.88</v>
      </c>
      <c r="F2">
        <v>17.489999999999998</v>
      </c>
      <c r="G2">
        <v>7.29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196.73</v>
      </c>
      <c r="Q2">
        <v>849.53</v>
      </c>
      <c r="R2">
        <v>256.72000000000003</v>
      </c>
      <c r="S2">
        <v>55.19</v>
      </c>
      <c r="T2">
        <v>93420.5</v>
      </c>
      <c r="U2">
        <v>0.21</v>
      </c>
      <c r="V2">
        <v>0.52</v>
      </c>
      <c r="W2">
        <v>2.79</v>
      </c>
      <c r="X2">
        <v>5.59</v>
      </c>
      <c r="Y2">
        <v>2</v>
      </c>
      <c r="Z2">
        <v>10</v>
      </c>
      <c r="AA2">
        <v>159.44417740684409</v>
      </c>
      <c r="AB2">
        <v>218.1585577086056</v>
      </c>
      <c r="AC2">
        <v>197.33781114841759</v>
      </c>
      <c r="AD2">
        <v>159444.1774068441</v>
      </c>
      <c r="AE2">
        <v>218158.5577086056</v>
      </c>
      <c r="AF2">
        <v>4.1243982312030413E-6</v>
      </c>
      <c r="AG2">
        <v>8</v>
      </c>
      <c r="AH2">
        <v>197337.81114841759</v>
      </c>
    </row>
    <row r="3" spans="1:34" x14ac:dyDescent="0.25">
      <c r="A3">
        <v>1</v>
      </c>
      <c r="B3">
        <v>70</v>
      </c>
      <c r="C3" t="s">
        <v>34</v>
      </c>
      <c r="D3">
        <v>5.6113999999999997</v>
      </c>
      <c r="E3">
        <v>17.82</v>
      </c>
      <c r="F3">
        <v>13.97</v>
      </c>
      <c r="G3">
        <v>14.97</v>
      </c>
      <c r="H3">
        <v>0.25</v>
      </c>
      <c r="I3">
        <v>56</v>
      </c>
      <c r="J3">
        <v>143.16999999999999</v>
      </c>
      <c r="K3">
        <v>47.83</v>
      </c>
      <c r="L3">
        <v>2</v>
      </c>
      <c r="M3">
        <v>54</v>
      </c>
      <c r="N3">
        <v>23.34</v>
      </c>
      <c r="O3">
        <v>17891.86</v>
      </c>
      <c r="P3">
        <v>152.11000000000001</v>
      </c>
      <c r="Q3">
        <v>849.41</v>
      </c>
      <c r="R3">
        <v>138.61000000000001</v>
      </c>
      <c r="S3">
        <v>55.19</v>
      </c>
      <c r="T3">
        <v>34807.79</v>
      </c>
      <c r="U3">
        <v>0.4</v>
      </c>
      <c r="V3">
        <v>0.65</v>
      </c>
      <c r="W3">
        <v>2.67</v>
      </c>
      <c r="X3">
        <v>2.08</v>
      </c>
      <c r="Y3">
        <v>2</v>
      </c>
      <c r="Z3">
        <v>10</v>
      </c>
      <c r="AA3">
        <v>104.7423818260516</v>
      </c>
      <c r="AB3">
        <v>143.313147722102</v>
      </c>
      <c r="AC3">
        <v>129.6355420448094</v>
      </c>
      <c r="AD3">
        <v>104742.3818260516</v>
      </c>
      <c r="AE3">
        <v>143313.147722102</v>
      </c>
      <c r="AF3">
        <v>5.5259176339651269E-6</v>
      </c>
      <c r="AG3">
        <v>6</v>
      </c>
      <c r="AH3">
        <v>129635.54204480939</v>
      </c>
    </row>
    <row r="4" spans="1:34" x14ac:dyDescent="0.25">
      <c r="A4">
        <v>2</v>
      </c>
      <c r="B4">
        <v>70</v>
      </c>
      <c r="C4" t="s">
        <v>34</v>
      </c>
      <c r="D4">
        <v>6.1136999999999997</v>
      </c>
      <c r="E4">
        <v>16.36</v>
      </c>
      <c r="F4">
        <v>13.15</v>
      </c>
      <c r="G4">
        <v>23.2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18060.849999999999</v>
      </c>
      <c r="P4">
        <v>137.86000000000001</v>
      </c>
      <c r="Q4">
        <v>849.3</v>
      </c>
      <c r="R4">
        <v>110.86</v>
      </c>
      <c r="S4">
        <v>55.19</v>
      </c>
      <c r="T4">
        <v>21044.42</v>
      </c>
      <c r="U4">
        <v>0.5</v>
      </c>
      <c r="V4">
        <v>0.69</v>
      </c>
      <c r="W4">
        <v>2.63</v>
      </c>
      <c r="X4">
        <v>1.25</v>
      </c>
      <c r="Y4">
        <v>2</v>
      </c>
      <c r="Z4">
        <v>10</v>
      </c>
      <c r="AA4">
        <v>96.350245220777069</v>
      </c>
      <c r="AB4">
        <v>131.83065618383401</v>
      </c>
      <c r="AC4">
        <v>119.2489233831719</v>
      </c>
      <c r="AD4">
        <v>96350.245220777069</v>
      </c>
      <c r="AE4">
        <v>131830.65618383401</v>
      </c>
      <c r="AF4">
        <v>6.0205657480793732E-6</v>
      </c>
      <c r="AG4">
        <v>6</v>
      </c>
      <c r="AH4">
        <v>119248.9233831719</v>
      </c>
    </row>
    <row r="5" spans="1:34" x14ac:dyDescent="0.25">
      <c r="A5">
        <v>3</v>
      </c>
      <c r="B5">
        <v>70</v>
      </c>
      <c r="C5" t="s">
        <v>34</v>
      </c>
      <c r="D5">
        <v>6.3799000000000001</v>
      </c>
      <c r="E5">
        <v>15.67</v>
      </c>
      <c r="F5">
        <v>12.75</v>
      </c>
      <c r="G5">
        <v>31.88</v>
      </c>
      <c r="H5">
        <v>0.49</v>
      </c>
      <c r="I5">
        <v>24</v>
      </c>
      <c r="J5">
        <v>145.91999999999999</v>
      </c>
      <c r="K5">
        <v>47.83</v>
      </c>
      <c r="L5">
        <v>4</v>
      </c>
      <c r="M5">
        <v>22</v>
      </c>
      <c r="N5">
        <v>24.09</v>
      </c>
      <c r="O5">
        <v>18230.349999999999</v>
      </c>
      <c r="P5">
        <v>128.27000000000001</v>
      </c>
      <c r="Q5">
        <v>849.17</v>
      </c>
      <c r="R5">
        <v>97.93</v>
      </c>
      <c r="S5">
        <v>55.19</v>
      </c>
      <c r="T5">
        <v>14629.95</v>
      </c>
      <c r="U5">
        <v>0.56000000000000005</v>
      </c>
      <c r="V5">
        <v>0.71</v>
      </c>
      <c r="W5">
        <v>2.61</v>
      </c>
      <c r="X5">
        <v>0.86</v>
      </c>
      <c r="Y5">
        <v>2</v>
      </c>
      <c r="Z5">
        <v>10</v>
      </c>
      <c r="AA5">
        <v>92.038913445971019</v>
      </c>
      <c r="AB5">
        <v>125.9317018470132</v>
      </c>
      <c r="AC5">
        <v>113.9129569690211</v>
      </c>
      <c r="AD5">
        <v>92038.913445971019</v>
      </c>
      <c r="AE5">
        <v>125931.7018470132</v>
      </c>
      <c r="AF5">
        <v>6.2827105380001642E-6</v>
      </c>
      <c r="AG5">
        <v>6</v>
      </c>
      <c r="AH5">
        <v>113912.95696902111</v>
      </c>
    </row>
    <row r="6" spans="1:34" x14ac:dyDescent="0.25">
      <c r="A6">
        <v>4</v>
      </c>
      <c r="B6">
        <v>70</v>
      </c>
      <c r="C6" t="s">
        <v>34</v>
      </c>
      <c r="D6">
        <v>6.5156000000000001</v>
      </c>
      <c r="E6">
        <v>15.35</v>
      </c>
      <c r="F6">
        <v>12.57</v>
      </c>
      <c r="G6">
        <v>39.700000000000003</v>
      </c>
      <c r="H6">
        <v>0.6</v>
      </c>
      <c r="I6">
        <v>19</v>
      </c>
      <c r="J6">
        <v>147.30000000000001</v>
      </c>
      <c r="K6">
        <v>47.83</v>
      </c>
      <c r="L6">
        <v>5</v>
      </c>
      <c r="M6">
        <v>17</v>
      </c>
      <c r="N6">
        <v>24.47</v>
      </c>
      <c r="O6">
        <v>18400.38</v>
      </c>
      <c r="P6">
        <v>119.81</v>
      </c>
      <c r="Q6">
        <v>849.19</v>
      </c>
      <c r="R6">
        <v>91.88</v>
      </c>
      <c r="S6">
        <v>55.19</v>
      </c>
      <c r="T6">
        <v>11630.38</v>
      </c>
      <c r="U6">
        <v>0.6</v>
      </c>
      <c r="V6">
        <v>0.72</v>
      </c>
      <c r="W6">
        <v>2.6</v>
      </c>
      <c r="X6">
        <v>0.68</v>
      </c>
      <c r="Y6">
        <v>2</v>
      </c>
      <c r="Z6">
        <v>10</v>
      </c>
      <c r="AA6">
        <v>80.872371892829022</v>
      </c>
      <c r="AB6">
        <v>110.653147060967</v>
      </c>
      <c r="AC6">
        <v>100.0925660081639</v>
      </c>
      <c r="AD6">
        <v>80872.371892829018</v>
      </c>
      <c r="AE6">
        <v>110653.14706096701</v>
      </c>
      <c r="AF6">
        <v>6.4163433253489659E-6</v>
      </c>
      <c r="AG6">
        <v>5</v>
      </c>
      <c r="AH6">
        <v>100092.56600816391</v>
      </c>
    </row>
    <row r="7" spans="1:34" x14ac:dyDescent="0.25">
      <c r="A7">
        <v>5</v>
      </c>
      <c r="B7">
        <v>70</v>
      </c>
      <c r="C7" t="s">
        <v>34</v>
      </c>
      <c r="D7">
        <v>6.6418999999999997</v>
      </c>
      <c r="E7">
        <v>15.06</v>
      </c>
      <c r="F7">
        <v>12.39</v>
      </c>
      <c r="G7">
        <v>49.58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11</v>
      </c>
      <c r="N7">
        <v>24.85</v>
      </c>
      <c r="O7">
        <v>18570.939999999999</v>
      </c>
      <c r="P7">
        <v>113.23</v>
      </c>
      <c r="Q7">
        <v>849.24</v>
      </c>
      <c r="R7">
        <v>85.69</v>
      </c>
      <c r="S7">
        <v>55.19</v>
      </c>
      <c r="T7">
        <v>8552.2800000000007</v>
      </c>
      <c r="U7">
        <v>0.64</v>
      </c>
      <c r="V7">
        <v>0.73</v>
      </c>
      <c r="W7">
        <v>2.6</v>
      </c>
      <c r="X7">
        <v>0.5</v>
      </c>
      <c r="Y7">
        <v>2</v>
      </c>
      <c r="Z7">
        <v>10</v>
      </c>
      <c r="AA7">
        <v>78.636172789289617</v>
      </c>
      <c r="AB7">
        <v>107.59348079336409</v>
      </c>
      <c r="AC7">
        <v>97.324909994871504</v>
      </c>
      <c r="AD7">
        <v>78636.172789289616</v>
      </c>
      <c r="AE7">
        <v>107593.4807933641</v>
      </c>
      <c r="AF7">
        <v>6.5407193094473702E-6</v>
      </c>
      <c r="AG7">
        <v>5</v>
      </c>
      <c r="AH7">
        <v>97324.909994871501</v>
      </c>
    </row>
    <row r="8" spans="1:34" x14ac:dyDescent="0.25">
      <c r="A8">
        <v>6</v>
      </c>
      <c r="B8">
        <v>70</v>
      </c>
      <c r="C8" t="s">
        <v>34</v>
      </c>
      <c r="D8">
        <v>6.6577999999999999</v>
      </c>
      <c r="E8">
        <v>15.02</v>
      </c>
      <c r="F8">
        <v>12.39</v>
      </c>
      <c r="G8">
        <v>53.09</v>
      </c>
      <c r="H8">
        <v>0.83</v>
      </c>
      <c r="I8">
        <v>14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109.73</v>
      </c>
      <c r="Q8">
        <v>849.19</v>
      </c>
      <c r="R8">
        <v>85.26</v>
      </c>
      <c r="S8">
        <v>55.19</v>
      </c>
      <c r="T8">
        <v>8345.39</v>
      </c>
      <c r="U8">
        <v>0.65</v>
      </c>
      <c r="V8">
        <v>0.73</v>
      </c>
      <c r="W8">
        <v>2.61</v>
      </c>
      <c r="X8">
        <v>0.5</v>
      </c>
      <c r="Y8">
        <v>2</v>
      </c>
      <c r="Z8">
        <v>10</v>
      </c>
      <c r="AA8">
        <v>77.836752230827031</v>
      </c>
      <c r="AB8">
        <v>106.49967831733019</v>
      </c>
      <c r="AC8">
        <v>96.335498491988488</v>
      </c>
      <c r="AD8">
        <v>77836.752230827027</v>
      </c>
      <c r="AE8">
        <v>106499.6783173302</v>
      </c>
      <c r="AF8">
        <v>6.5563770936687853E-6</v>
      </c>
      <c r="AG8">
        <v>5</v>
      </c>
      <c r="AH8">
        <v>96335.498491988488</v>
      </c>
    </row>
    <row r="9" spans="1:34" x14ac:dyDescent="0.25">
      <c r="A9">
        <v>7</v>
      </c>
      <c r="B9">
        <v>70</v>
      </c>
      <c r="C9" t="s">
        <v>34</v>
      </c>
      <c r="D9">
        <v>6.6555999999999997</v>
      </c>
      <c r="E9">
        <v>15.02</v>
      </c>
      <c r="F9">
        <v>12.39</v>
      </c>
      <c r="G9">
        <v>53.11</v>
      </c>
      <c r="H9">
        <v>0.94</v>
      </c>
      <c r="I9">
        <v>14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110.53</v>
      </c>
      <c r="Q9">
        <v>849.19</v>
      </c>
      <c r="R9">
        <v>85.41</v>
      </c>
      <c r="S9">
        <v>55.19</v>
      </c>
      <c r="T9">
        <v>8418.61</v>
      </c>
      <c r="U9">
        <v>0.65</v>
      </c>
      <c r="V9">
        <v>0.73</v>
      </c>
      <c r="W9">
        <v>2.61</v>
      </c>
      <c r="X9">
        <v>0.5</v>
      </c>
      <c r="Y9">
        <v>2</v>
      </c>
      <c r="Z9">
        <v>10</v>
      </c>
      <c r="AA9">
        <v>78.011674064254365</v>
      </c>
      <c r="AB9">
        <v>106.739014086832</v>
      </c>
      <c r="AC9">
        <v>96.551992391558983</v>
      </c>
      <c r="AD9">
        <v>78011.674064254359</v>
      </c>
      <c r="AE9">
        <v>106739.014086832</v>
      </c>
      <c r="AF9">
        <v>6.5542106078016734E-6</v>
      </c>
      <c r="AG9">
        <v>5</v>
      </c>
      <c r="AH9">
        <v>96551.99239155899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3.5682</v>
      </c>
      <c r="E2">
        <v>28.02</v>
      </c>
      <c r="F2">
        <v>19.100000000000001</v>
      </c>
      <c r="G2">
        <v>6.26</v>
      </c>
      <c r="H2">
        <v>0.1</v>
      </c>
      <c r="I2">
        <v>183</v>
      </c>
      <c r="J2">
        <v>176.73</v>
      </c>
      <c r="K2">
        <v>52.44</v>
      </c>
      <c r="L2">
        <v>1</v>
      </c>
      <c r="M2">
        <v>181</v>
      </c>
      <c r="N2">
        <v>33.29</v>
      </c>
      <c r="O2">
        <v>22031.19</v>
      </c>
      <c r="P2">
        <v>249.35</v>
      </c>
      <c r="Q2">
        <v>849.83</v>
      </c>
      <c r="R2">
        <v>310.14999999999998</v>
      </c>
      <c r="S2">
        <v>55.19</v>
      </c>
      <c r="T2">
        <v>119941.65</v>
      </c>
      <c r="U2">
        <v>0.18</v>
      </c>
      <c r="V2">
        <v>0.47</v>
      </c>
      <c r="W2">
        <v>2.88</v>
      </c>
      <c r="X2">
        <v>7.2</v>
      </c>
      <c r="Y2">
        <v>2</v>
      </c>
      <c r="Z2">
        <v>10</v>
      </c>
      <c r="AA2">
        <v>221.0022762486245</v>
      </c>
      <c r="AB2">
        <v>302.38506429553991</v>
      </c>
      <c r="AC2">
        <v>273.52585815936618</v>
      </c>
      <c r="AD2">
        <v>221002.27624862449</v>
      </c>
      <c r="AE2">
        <v>302385.06429553992</v>
      </c>
      <c r="AF2">
        <v>3.3860510499073771E-6</v>
      </c>
      <c r="AG2">
        <v>10</v>
      </c>
      <c r="AH2">
        <v>273525.85815936618</v>
      </c>
    </row>
    <row r="3" spans="1:34" x14ac:dyDescent="0.25">
      <c r="A3">
        <v>1</v>
      </c>
      <c r="B3">
        <v>90</v>
      </c>
      <c r="C3" t="s">
        <v>34</v>
      </c>
      <c r="D3">
        <v>5.1848999999999998</v>
      </c>
      <c r="E3">
        <v>19.29</v>
      </c>
      <c r="F3">
        <v>14.45</v>
      </c>
      <c r="G3">
        <v>12.75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66</v>
      </c>
      <c r="N3">
        <v>33.770000000000003</v>
      </c>
      <c r="O3">
        <v>22213.89</v>
      </c>
      <c r="P3">
        <v>184.68</v>
      </c>
      <c r="Q3">
        <v>849.6</v>
      </c>
      <c r="R3">
        <v>154.35</v>
      </c>
      <c r="S3">
        <v>55.19</v>
      </c>
      <c r="T3">
        <v>42616.2</v>
      </c>
      <c r="U3">
        <v>0.36</v>
      </c>
      <c r="V3">
        <v>0.63</v>
      </c>
      <c r="W3">
        <v>2.69</v>
      </c>
      <c r="X3">
        <v>2.5499999999999998</v>
      </c>
      <c r="Y3">
        <v>2</v>
      </c>
      <c r="Z3">
        <v>10</v>
      </c>
      <c r="AA3">
        <v>130.17457459088789</v>
      </c>
      <c r="AB3">
        <v>178.11059585209219</v>
      </c>
      <c r="AC3">
        <v>161.11197056380971</v>
      </c>
      <c r="AD3">
        <v>130174.5745908878</v>
      </c>
      <c r="AE3">
        <v>178110.59585209229</v>
      </c>
      <c r="AF3">
        <v>4.9202219855010263E-6</v>
      </c>
      <c r="AG3">
        <v>7</v>
      </c>
      <c r="AH3">
        <v>161111.97056380971</v>
      </c>
    </row>
    <row r="4" spans="1:34" x14ac:dyDescent="0.25">
      <c r="A4">
        <v>2</v>
      </c>
      <c r="B4">
        <v>90</v>
      </c>
      <c r="C4" t="s">
        <v>34</v>
      </c>
      <c r="D4">
        <v>5.7634999999999996</v>
      </c>
      <c r="E4">
        <v>17.350000000000001</v>
      </c>
      <c r="F4">
        <v>13.44</v>
      </c>
      <c r="G4">
        <v>19.2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167.64</v>
      </c>
      <c r="Q4">
        <v>849.27</v>
      </c>
      <c r="R4">
        <v>120.43</v>
      </c>
      <c r="S4">
        <v>55.19</v>
      </c>
      <c r="T4">
        <v>25785.72</v>
      </c>
      <c r="U4">
        <v>0.46</v>
      </c>
      <c r="V4">
        <v>0.67</v>
      </c>
      <c r="W4">
        <v>2.65</v>
      </c>
      <c r="X4">
        <v>1.54</v>
      </c>
      <c r="Y4">
        <v>2</v>
      </c>
      <c r="Z4">
        <v>10</v>
      </c>
      <c r="AA4">
        <v>109.41533719382041</v>
      </c>
      <c r="AB4">
        <v>149.70689141252109</v>
      </c>
      <c r="AC4">
        <v>135.4190758110926</v>
      </c>
      <c r="AD4">
        <v>109415.33719382041</v>
      </c>
      <c r="AE4">
        <v>149706.8914125211</v>
      </c>
      <c r="AF4">
        <v>5.4692856975901486E-6</v>
      </c>
      <c r="AG4">
        <v>6</v>
      </c>
      <c r="AH4">
        <v>135419.0758110926</v>
      </c>
    </row>
    <row r="5" spans="1:34" x14ac:dyDescent="0.25">
      <c r="A5">
        <v>3</v>
      </c>
      <c r="B5">
        <v>90</v>
      </c>
      <c r="C5" t="s">
        <v>34</v>
      </c>
      <c r="D5">
        <v>6.0739000000000001</v>
      </c>
      <c r="E5">
        <v>16.46</v>
      </c>
      <c r="F5">
        <v>12.98</v>
      </c>
      <c r="G5">
        <v>25.95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158.19999999999999</v>
      </c>
      <c r="Q5">
        <v>849.28</v>
      </c>
      <c r="R5">
        <v>105.35</v>
      </c>
      <c r="S5">
        <v>55.19</v>
      </c>
      <c r="T5">
        <v>18309.98</v>
      </c>
      <c r="U5">
        <v>0.52</v>
      </c>
      <c r="V5">
        <v>0.7</v>
      </c>
      <c r="W5">
        <v>2.62</v>
      </c>
      <c r="X5">
        <v>1.08</v>
      </c>
      <c r="Y5">
        <v>2</v>
      </c>
      <c r="Z5">
        <v>10</v>
      </c>
      <c r="AA5">
        <v>103.8830994345352</v>
      </c>
      <c r="AB5">
        <v>142.1374396451661</v>
      </c>
      <c r="AC5">
        <v>128.57204189661931</v>
      </c>
      <c r="AD5">
        <v>103883.09943453519</v>
      </c>
      <c r="AE5">
        <v>142137.4396451661</v>
      </c>
      <c r="AF5">
        <v>5.7638404439303912E-6</v>
      </c>
      <c r="AG5">
        <v>6</v>
      </c>
      <c r="AH5">
        <v>128572.0418966193</v>
      </c>
    </row>
    <row r="6" spans="1:34" x14ac:dyDescent="0.25">
      <c r="A6">
        <v>4</v>
      </c>
      <c r="B6">
        <v>90</v>
      </c>
      <c r="C6" t="s">
        <v>34</v>
      </c>
      <c r="D6">
        <v>6.2690000000000001</v>
      </c>
      <c r="E6">
        <v>15.95</v>
      </c>
      <c r="F6">
        <v>12.71</v>
      </c>
      <c r="G6">
        <v>33.159999999999997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21</v>
      </c>
      <c r="N6">
        <v>35.25</v>
      </c>
      <c r="O6">
        <v>22766.06</v>
      </c>
      <c r="P6">
        <v>151.05000000000001</v>
      </c>
      <c r="Q6">
        <v>849.27</v>
      </c>
      <c r="R6">
        <v>96.75</v>
      </c>
      <c r="S6">
        <v>55.19</v>
      </c>
      <c r="T6">
        <v>14044.13</v>
      </c>
      <c r="U6">
        <v>0.56999999999999995</v>
      </c>
      <c r="V6">
        <v>0.71</v>
      </c>
      <c r="W6">
        <v>2.6</v>
      </c>
      <c r="X6">
        <v>0.82</v>
      </c>
      <c r="Y6">
        <v>2</v>
      </c>
      <c r="Z6">
        <v>10</v>
      </c>
      <c r="AA6">
        <v>100.4440692157973</v>
      </c>
      <c r="AB6">
        <v>137.43200678058599</v>
      </c>
      <c r="AC6">
        <v>124.31568894051669</v>
      </c>
      <c r="AD6">
        <v>100444.0692157973</v>
      </c>
      <c r="AE6">
        <v>137432.006780586</v>
      </c>
      <c r="AF6">
        <v>5.9489810077544272E-6</v>
      </c>
      <c r="AG6">
        <v>6</v>
      </c>
      <c r="AH6">
        <v>124315.6889405167</v>
      </c>
    </row>
    <row r="7" spans="1:34" x14ac:dyDescent="0.25">
      <c r="A7">
        <v>5</v>
      </c>
      <c r="B7">
        <v>90</v>
      </c>
      <c r="C7" t="s">
        <v>34</v>
      </c>
      <c r="D7">
        <v>6.3803999999999998</v>
      </c>
      <c r="E7">
        <v>15.67</v>
      </c>
      <c r="F7">
        <v>12.58</v>
      </c>
      <c r="G7">
        <v>39.72</v>
      </c>
      <c r="H7">
        <v>0.57999999999999996</v>
      </c>
      <c r="I7">
        <v>19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144.43</v>
      </c>
      <c r="Q7">
        <v>849.21</v>
      </c>
      <c r="R7">
        <v>92</v>
      </c>
      <c r="S7">
        <v>55.19</v>
      </c>
      <c r="T7">
        <v>11688.06</v>
      </c>
      <c r="U7">
        <v>0.6</v>
      </c>
      <c r="V7">
        <v>0.72</v>
      </c>
      <c r="W7">
        <v>2.61</v>
      </c>
      <c r="X7">
        <v>0.69</v>
      </c>
      <c r="Y7">
        <v>2</v>
      </c>
      <c r="Z7">
        <v>10</v>
      </c>
      <c r="AA7">
        <v>98.06081467176152</v>
      </c>
      <c r="AB7">
        <v>134.17113277166791</v>
      </c>
      <c r="AC7">
        <v>121.3660281703432</v>
      </c>
      <c r="AD7">
        <v>98060.814671761516</v>
      </c>
      <c r="AE7">
        <v>134171.13277166791</v>
      </c>
      <c r="AF7">
        <v>6.0546942768984451E-6</v>
      </c>
      <c r="AG7">
        <v>6</v>
      </c>
      <c r="AH7">
        <v>121366.0281703432</v>
      </c>
    </row>
    <row r="8" spans="1:34" x14ac:dyDescent="0.25">
      <c r="A8">
        <v>6</v>
      </c>
      <c r="B8">
        <v>90</v>
      </c>
      <c r="C8" t="s">
        <v>34</v>
      </c>
      <c r="D8">
        <v>6.4740000000000002</v>
      </c>
      <c r="E8">
        <v>15.45</v>
      </c>
      <c r="F8">
        <v>12.46</v>
      </c>
      <c r="G8">
        <v>46.71</v>
      </c>
      <c r="H8">
        <v>0.67</v>
      </c>
      <c r="I8">
        <v>16</v>
      </c>
      <c r="J8">
        <v>185.7</v>
      </c>
      <c r="K8">
        <v>52.44</v>
      </c>
      <c r="L8">
        <v>7</v>
      </c>
      <c r="M8">
        <v>14</v>
      </c>
      <c r="N8">
        <v>36.26</v>
      </c>
      <c r="O8">
        <v>23137.49</v>
      </c>
      <c r="P8">
        <v>138.97999999999999</v>
      </c>
      <c r="Q8">
        <v>849.17</v>
      </c>
      <c r="R8">
        <v>88.03</v>
      </c>
      <c r="S8">
        <v>55.19</v>
      </c>
      <c r="T8">
        <v>9718.61</v>
      </c>
      <c r="U8">
        <v>0.63</v>
      </c>
      <c r="V8">
        <v>0.73</v>
      </c>
      <c r="W8">
        <v>2.6</v>
      </c>
      <c r="X8">
        <v>0.56999999999999995</v>
      </c>
      <c r="Y8">
        <v>2</v>
      </c>
      <c r="Z8">
        <v>10</v>
      </c>
      <c r="AA8">
        <v>96.133445794033747</v>
      </c>
      <c r="AB8">
        <v>131.5340216436482</v>
      </c>
      <c r="AC8">
        <v>118.98059922717221</v>
      </c>
      <c r="AD8">
        <v>96133.445794033745</v>
      </c>
      <c r="AE8">
        <v>131534.02164364819</v>
      </c>
      <c r="AF8">
        <v>6.1435161978309409E-6</v>
      </c>
      <c r="AG8">
        <v>6</v>
      </c>
      <c r="AH8">
        <v>118980.59922717221</v>
      </c>
    </row>
    <row r="9" spans="1:34" x14ac:dyDescent="0.25">
      <c r="A9">
        <v>7</v>
      </c>
      <c r="B9">
        <v>90</v>
      </c>
      <c r="C9" t="s">
        <v>34</v>
      </c>
      <c r="D9">
        <v>6.569</v>
      </c>
      <c r="E9">
        <v>15.22</v>
      </c>
      <c r="F9">
        <v>12.34</v>
      </c>
      <c r="G9">
        <v>56.96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11</v>
      </c>
      <c r="N9">
        <v>36.78</v>
      </c>
      <c r="O9">
        <v>23324.240000000002</v>
      </c>
      <c r="P9">
        <v>132.37</v>
      </c>
      <c r="Q9">
        <v>849.22</v>
      </c>
      <c r="R9">
        <v>84.1</v>
      </c>
      <c r="S9">
        <v>55.19</v>
      </c>
      <c r="T9">
        <v>7768.08</v>
      </c>
      <c r="U9">
        <v>0.66</v>
      </c>
      <c r="V9">
        <v>0.73</v>
      </c>
      <c r="W9">
        <v>2.6</v>
      </c>
      <c r="X9">
        <v>0.45</v>
      </c>
      <c r="Y9">
        <v>2</v>
      </c>
      <c r="Z9">
        <v>10</v>
      </c>
      <c r="AA9">
        <v>85.397862042287869</v>
      </c>
      <c r="AB9">
        <v>116.8451223339882</v>
      </c>
      <c r="AC9">
        <v>105.6935878516219</v>
      </c>
      <c r="AD9">
        <v>85397.862042287874</v>
      </c>
      <c r="AE9">
        <v>116845.1223339882</v>
      </c>
      <c r="AF9">
        <v>6.2336666517688361E-6</v>
      </c>
      <c r="AG9">
        <v>5</v>
      </c>
      <c r="AH9">
        <v>105693.58785162189</v>
      </c>
    </row>
    <row r="10" spans="1:34" x14ac:dyDescent="0.25">
      <c r="A10">
        <v>8</v>
      </c>
      <c r="B10">
        <v>90</v>
      </c>
      <c r="C10" t="s">
        <v>34</v>
      </c>
      <c r="D10">
        <v>6.5951000000000004</v>
      </c>
      <c r="E10">
        <v>15.16</v>
      </c>
      <c r="F10">
        <v>12.32</v>
      </c>
      <c r="G10">
        <v>61.58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8</v>
      </c>
      <c r="N10">
        <v>37.299999999999997</v>
      </c>
      <c r="O10">
        <v>23511.69</v>
      </c>
      <c r="P10">
        <v>128.34</v>
      </c>
      <c r="Q10">
        <v>849.26</v>
      </c>
      <c r="R10">
        <v>83.2</v>
      </c>
      <c r="S10">
        <v>55.19</v>
      </c>
      <c r="T10">
        <v>7324.5</v>
      </c>
      <c r="U10">
        <v>0.66</v>
      </c>
      <c r="V10">
        <v>0.74</v>
      </c>
      <c r="W10">
        <v>2.6</v>
      </c>
      <c r="X10">
        <v>0.42</v>
      </c>
      <c r="Y10">
        <v>2</v>
      </c>
      <c r="Z10">
        <v>10</v>
      </c>
      <c r="AA10">
        <v>84.383086460753347</v>
      </c>
      <c r="AB10">
        <v>115.4566616145944</v>
      </c>
      <c r="AC10">
        <v>104.4376398745696</v>
      </c>
      <c r="AD10">
        <v>84383.086460753344</v>
      </c>
      <c r="AE10">
        <v>115456.6616145944</v>
      </c>
      <c r="AF10">
        <v>6.2584343027980907E-6</v>
      </c>
      <c r="AG10">
        <v>5</v>
      </c>
      <c r="AH10">
        <v>104437.63987456961</v>
      </c>
    </row>
    <row r="11" spans="1:34" x14ac:dyDescent="0.25">
      <c r="A11">
        <v>9</v>
      </c>
      <c r="B11">
        <v>90</v>
      </c>
      <c r="C11" t="s">
        <v>34</v>
      </c>
      <c r="D11">
        <v>6.6322000000000001</v>
      </c>
      <c r="E11">
        <v>15.08</v>
      </c>
      <c r="F11">
        <v>12.27</v>
      </c>
      <c r="G11">
        <v>66.91</v>
      </c>
      <c r="H11">
        <v>0.93</v>
      </c>
      <c r="I11">
        <v>11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125.36</v>
      </c>
      <c r="Q11">
        <v>849.39</v>
      </c>
      <c r="R11">
        <v>81.36</v>
      </c>
      <c r="S11">
        <v>55.19</v>
      </c>
      <c r="T11">
        <v>6410.4</v>
      </c>
      <c r="U11">
        <v>0.68</v>
      </c>
      <c r="V11">
        <v>0.74</v>
      </c>
      <c r="W11">
        <v>2.6</v>
      </c>
      <c r="X11">
        <v>0.37</v>
      </c>
      <c r="Y11">
        <v>2</v>
      </c>
      <c r="Z11">
        <v>10</v>
      </c>
      <c r="AA11">
        <v>83.49489002214132</v>
      </c>
      <c r="AB11">
        <v>114.2413920628246</v>
      </c>
      <c r="AC11">
        <v>103.3383539431789</v>
      </c>
      <c r="AD11">
        <v>83494.890022141321</v>
      </c>
      <c r="AE11">
        <v>114241.3920628246</v>
      </c>
      <c r="AF11">
        <v>6.2936404274412046E-6</v>
      </c>
      <c r="AG11">
        <v>5</v>
      </c>
      <c r="AH11">
        <v>103338.3539431789</v>
      </c>
    </row>
    <row r="12" spans="1:34" x14ac:dyDescent="0.25">
      <c r="A12">
        <v>10</v>
      </c>
      <c r="B12">
        <v>90</v>
      </c>
      <c r="C12" t="s">
        <v>34</v>
      </c>
      <c r="D12">
        <v>6.6307999999999998</v>
      </c>
      <c r="E12">
        <v>15.08</v>
      </c>
      <c r="F12">
        <v>12.27</v>
      </c>
      <c r="G12">
        <v>66.92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126.3</v>
      </c>
      <c r="Q12">
        <v>849.43</v>
      </c>
      <c r="R12">
        <v>81.400000000000006</v>
      </c>
      <c r="S12">
        <v>55.19</v>
      </c>
      <c r="T12">
        <v>6430.07</v>
      </c>
      <c r="U12">
        <v>0.68</v>
      </c>
      <c r="V12">
        <v>0.74</v>
      </c>
      <c r="W12">
        <v>2.6</v>
      </c>
      <c r="X12">
        <v>0.38</v>
      </c>
      <c r="Y12">
        <v>2</v>
      </c>
      <c r="Z12">
        <v>10</v>
      </c>
      <c r="AA12">
        <v>83.695982950613285</v>
      </c>
      <c r="AB12">
        <v>114.5165362791537</v>
      </c>
      <c r="AC12">
        <v>103.5872387816689</v>
      </c>
      <c r="AD12">
        <v>83695.982950613281</v>
      </c>
      <c r="AE12">
        <v>114516.5362791537</v>
      </c>
      <c r="AF12">
        <v>6.2923118944358053E-6</v>
      </c>
      <c r="AG12">
        <v>5</v>
      </c>
      <c r="AH12">
        <v>103587.2387816689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5.6276999999999999</v>
      </c>
      <c r="E2">
        <v>17.77</v>
      </c>
      <c r="F2">
        <v>15.17</v>
      </c>
      <c r="G2">
        <v>10.58</v>
      </c>
      <c r="H2">
        <v>0.64</v>
      </c>
      <c r="I2">
        <v>86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43.83</v>
      </c>
      <c r="Q2">
        <v>850.24</v>
      </c>
      <c r="R2">
        <v>174.16</v>
      </c>
      <c r="S2">
        <v>55.19</v>
      </c>
      <c r="T2">
        <v>52433.55</v>
      </c>
      <c r="U2">
        <v>0.32</v>
      </c>
      <c r="V2">
        <v>0.6</v>
      </c>
      <c r="W2">
        <v>2.83</v>
      </c>
      <c r="X2">
        <v>3.27</v>
      </c>
      <c r="Y2">
        <v>2</v>
      </c>
      <c r="Z2">
        <v>10</v>
      </c>
      <c r="AA2">
        <v>63.218258613736317</v>
      </c>
      <c r="AB2">
        <v>86.498010428014666</v>
      </c>
      <c r="AC2">
        <v>78.242761713505701</v>
      </c>
      <c r="AD2">
        <v>63218.258613736332</v>
      </c>
      <c r="AE2">
        <v>86498.010428014662</v>
      </c>
      <c r="AF2">
        <v>6.8621242741240934E-6</v>
      </c>
      <c r="AG2">
        <v>6</v>
      </c>
      <c r="AH2">
        <v>78242.761713505693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5.0633999999999997</v>
      </c>
      <c r="E2">
        <v>19.75</v>
      </c>
      <c r="F2">
        <v>15.71</v>
      </c>
      <c r="G2">
        <v>9.42</v>
      </c>
      <c r="H2">
        <v>0.18</v>
      </c>
      <c r="I2">
        <v>100</v>
      </c>
      <c r="J2">
        <v>98.71</v>
      </c>
      <c r="K2">
        <v>39.72</v>
      </c>
      <c r="L2">
        <v>1</v>
      </c>
      <c r="M2">
        <v>98</v>
      </c>
      <c r="N2">
        <v>12.99</v>
      </c>
      <c r="O2">
        <v>12407.75</v>
      </c>
      <c r="P2">
        <v>136.24</v>
      </c>
      <c r="Q2">
        <v>849.55</v>
      </c>
      <c r="R2">
        <v>196.4</v>
      </c>
      <c r="S2">
        <v>55.19</v>
      </c>
      <c r="T2">
        <v>63481.43</v>
      </c>
      <c r="U2">
        <v>0.28000000000000003</v>
      </c>
      <c r="V2">
        <v>0.57999999999999996</v>
      </c>
      <c r="W2">
        <v>2.74</v>
      </c>
      <c r="X2">
        <v>3.81</v>
      </c>
      <c r="Y2">
        <v>2</v>
      </c>
      <c r="Z2">
        <v>10</v>
      </c>
      <c r="AA2">
        <v>111.0590359852344</v>
      </c>
      <c r="AB2">
        <v>151.95587261380541</v>
      </c>
      <c r="AC2">
        <v>137.45341740299199</v>
      </c>
      <c r="AD2">
        <v>111059.0359852344</v>
      </c>
      <c r="AE2">
        <v>151955.8726138054</v>
      </c>
      <c r="AF2">
        <v>5.29185233353766E-6</v>
      </c>
      <c r="AG2">
        <v>7</v>
      </c>
      <c r="AH2">
        <v>137453.417402992</v>
      </c>
    </row>
    <row r="3" spans="1:34" x14ac:dyDescent="0.25">
      <c r="A3">
        <v>1</v>
      </c>
      <c r="B3">
        <v>45</v>
      </c>
      <c r="C3" t="s">
        <v>34</v>
      </c>
      <c r="D3">
        <v>6.1878000000000002</v>
      </c>
      <c r="E3">
        <v>16.16</v>
      </c>
      <c r="F3">
        <v>13.35</v>
      </c>
      <c r="G3">
        <v>20.03</v>
      </c>
      <c r="H3">
        <v>0.35</v>
      </c>
      <c r="I3">
        <v>40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107.91</v>
      </c>
      <c r="Q3">
        <v>849.28</v>
      </c>
      <c r="R3">
        <v>117.91</v>
      </c>
      <c r="S3">
        <v>55.19</v>
      </c>
      <c r="T3">
        <v>24539.22</v>
      </c>
      <c r="U3">
        <v>0.47</v>
      </c>
      <c r="V3">
        <v>0.68</v>
      </c>
      <c r="W3">
        <v>2.63</v>
      </c>
      <c r="X3">
        <v>1.46</v>
      </c>
      <c r="Y3">
        <v>2</v>
      </c>
      <c r="Z3">
        <v>10</v>
      </c>
      <c r="AA3">
        <v>85.033837258971616</v>
      </c>
      <c r="AB3">
        <v>116.3470475658152</v>
      </c>
      <c r="AC3">
        <v>105.2430486402708</v>
      </c>
      <c r="AD3">
        <v>85033.837258971616</v>
      </c>
      <c r="AE3">
        <v>116347.0475658152</v>
      </c>
      <c r="AF3">
        <v>6.4669834240755876E-6</v>
      </c>
      <c r="AG3">
        <v>6</v>
      </c>
      <c r="AH3">
        <v>105243.0486402708</v>
      </c>
    </row>
    <row r="4" spans="1:34" x14ac:dyDescent="0.25">
      <c r="A4">
        <v>2</v>
      </c>
      <c r="B4">
        <v>45</v>
      </c>
      <c r="C4" t="s">
        <v>34</v>
      </c>
      <c r="D4">
        <v>6.5601000000000003</v>
      </c>
      <c r="E4">
        <v>15.24</v>
      </c>
      <c r="F4">
        <v>12.76</v>
      </c>
      <c r="G4">
        <v>31.91</v>
      </c>
      <c r="H4">
        <v>0.52</v>
      </c>
      <c r="I4">
        <v>24</v>
      </c>
      <c r="J4">
        <v>101.2</v>
      </c>
      <c r="K4">
        <v>39.72</v>
      </c>
      <c r="L4">
        <v>3</v>
      </c>
      <c r="M4">
        <v>21</v>
      </c>
      <c r="N4">
        <v>13.49</v>
      </c>
      <c r="O4">
        <v>12715.54</v>
      </c>
      <c r="P4">
        <v>93.85</v>
      </c>
      <c r="Q4">
        <v>849.32</v>
      </c>
      <c r="R4">
        <v>98.15</v>
      </c>
      <c r="S4">
        <v>55.19</v>
      </c>
      <c r="T4">
        <v>14737.17</v>
      </c>
      <c r="U4">
        <v>0.56000000000000005</v>
      </c>
      <c r="V4">
        <v>0.71</v>
      </c>
      <c r="W4">
        <v>2.62</v>
      </c>
      <c r="X4">
        <v>0.87</v>
      </c>
      <c r="Y4">
        <v>2</v>
      </c>
      <c r="Z4">
        <v>10</v>
      </c>
      <c r="AA4">
        <v>71.59403412785052</v>
      </c>
      <c r="AB4">
        <v>97.958115999556696</v>
      </c>
      <c r="AC4">
        <v>88.609130893662595</v>
      </c>
      <c r="AD4">
        <v>71594.034127850522</v>
      </c>
      <c r="AE4">
        <v>97958.1159995567</v>
      </c>
      <c r="AF4">
        <v>6.8560809916736602E-6</v>
      </c>
      <c r="AG4">
        <v>5</v>
      </c>
      <c r="AH4">
        <v>88609.130893662601</v>
      </c>
    </row>
    <row r="5" spans="1:34" x14ac:dyDescent="0.25">
      <c r="A5">
        <v>3</v>
      </c>
      <c r="B5">
        <v>45</v>
      </c>
      <c r="C5" t="s">
        <v>34</v>
      </c>
      <c r="D5">
        <v>6.6586999999999996</v>
      </c>
      <c r="E5">
        <v>15.02</v>
      </c>
      <c r="F5">
        <v>12.62</v>
      </c>
      <c r="G5">
        <v>37.86</v>
      </c>
      <c r="H5">
        <v>0.69</v>
      </c>
      <c r="I5">
        <v>20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89.78</v>
      </c>
      <c r="Q5">
        <v>849.56</v>
      </c>
      <c r="R5">
        <v>92.54</v>
      </c>
      <c r="S5">
        <v>55.19</v>
      </c>
      <c r="T5">
        <v>11953.21</v>
      </c>
      <c r="U5">
        <v>0.6</v>
      </c>
      <c r="V5">
        <v>0.72</v>
      </c>
      <c r="W5">
        <v>2.63</v>
      </c>
      <c r="X5">
        <v>0.73</v>
      </c>
      <c r="Y5">
        <v>2</v>
      </c>
      <c r="Z5">
        <v>10</v>
      </c>
      <c r="AA5">
        <v>70.204508907931697</v>
      </c>
      <c r="AB5">
        <v>96.056906292138478</v>
      </c>
      <c r="AC5">
        <v>86.889369972355198</v>
      </c>
      <c r="AD5">
        <v>70204.508907931697</v>
      </c>
      <c r="AE5">
        <v>96056.906292138476</v>
      </c>
      <c r="AF5">
        <v>6.9591296625443807E-6</v>
      </c>
      <c r="AG5">
        <v>5</v>
      </c>
      <c r="AH5">
        <v>86889.369972355198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4.5274999999999999</v>
      </c>
      <c r="E2">
        <v>22.09</v>
      </c>
      <c r="F2">
        <v>16.73</v>
      </c>
      <c r="G2">
        <v>7.97</v>
      </c>
      <c r="H2">
        <v>0.14000000000000001</v>
      </c>
      <c r="I2">
        <v>126</v>
      </c>
      <c r="J2">
        <v>124.63</v>
      </c>
      <c r="K2">
        <v>45</v>
      </c>
      <c r="L2">
        <v>1</v>
      </c>
      <c r="M2">
        <v>124</v>
      </c>
      <c r="N2">
        <v>18.64</v>
      </c>
      <c r="O2">
        <v>15605.44</v>
      </c>
      <c r="P2">
        <v>172.06</v>
      </c>
      <c r="Q2">
        <v>849.53</v>
      </c>
      <c r="R2">
        <v>231.04</v>
      </c>
      <c r="S2">
        <v>55.19</v>
      </c>
      <c r="T2">
        <v>80674.7</v>
      </c>
      <c r="U2">
        <v>0.24</v>
      </c>
      <c r="V2">
        <v>0.54</v>
      </c>
      <c r="W2">
        <v>2.78</v>
      </c>
      <c r="X2">
        <v>4.84</v>
      </c>
      <c r="Y2">
        <v>2</v>
      </c>
      <c r="Z2">
        <v>10</v>
      </c>
      <c r="AA2">
        <v>141.64195451026819</v>
      </c>
      <c r="AB2">
        <v>193.80077096287769</v>
      </c>
      <c r="AC2">
        <v>175.30469738332579</v>
      </c>
      <c r="AD2">
        <v>141641.95451026829</v>
      </c>
      <c r="AE2">
        <v>193800.77096287769</v>
      </c>
      <c r="AF2">
        <v>4.5556835564371464E-6</v>
      </c>
      <c r="AG2">
        <v>8</v>
      </c>
      <c r="AH2">
        <v>175304.69738332581</v>
      </c>
    </row>
    <row r="3" spans="1:34" x14ac:dyDescent="0.25">
      <c r="A3">
        <v>1</v>
      </c>
      <c r="B3">
        <v>60</v>
      </c>
      <c r="C3" t="s">
        <v>34</v>
      </c>
      <c r="D3">
        <v>5.8329000000000004</v>
      </c>
      <c r="E3">
        <v>17.14</v>
      </c>
      <c r="F3">
        <v>13.73</v>
      </c>
      <c r="G3">
        <v>16.48</v>
      </c>
      <c r="H3">
        <v>0.28000000000000003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135.4</v>
      </c>
      <c r="Q3">
        <v>849.37</v>
      </c>
      <c r="R3">
        <v>130.61000000000001</v>
      </c>
      <c r="S3">
        <v>55.19</v>
      </c>
      <c r="T3">
        <v>30837.73</v>
      </c>
      <c r="U3">
        <v>0.42</v>
      </c>
      <c r="V3">
        <v>0.66</v>
      </c>
      <c r="W3">
        <v>2.66</v>
      </c>
      <c r="X3">
        <v>1.84</v>
      </c>
      <c r="Y3">
        <v>2</v>
      </c>
      <c r="Z3">
        <v>10</v>
      </c>
      <c r="AA3">
        <v>96.862630973577552</v>
      </c>
      <c r="AB3">
        <v>132.53172497567931</v>
      </c>
      <c r="AC3">
        <v>119.88308315348</v>
      </c>
      <c r="AD3">
        <v>96862.630973577558</v>
      </c>
      <c r="AE3">
        <v>132531.7249756793</v>
      </c>
      <c r="AF3">
        <v>5.8692096336481998E-6</v>
      </c>
      <c r="AG3">
        <v>6</v>
      </c>
      <c r="AH3">
        <v>119883.08315347999</v>
      </c>
    </row>
    <row r="4" spans="1:34" x14ac:dyDescent="0.25">
      <c r="A4">
        <v>2</v>
      </c>
      <c r="B4">
        <v>60</v>
      </c>
      <c r="C4" t="s">
        <v>34</v>
      </c>
      <c r="D4">
        <v>6.2706999999999997</v>
      </c>
      <c r="E4">
        <v>15.95</v>
      </c>
      <c r="F4">
        <v>13.02</v>
      </c>
      <c r="G4">
        <v>25.21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29</v>
      </c>
      <c r="N4">
        <v>19.27</v>
      </c>
      <c r="O4">
        <v>15930.42</v>
      </c>
      <c r="P4">
        <v>121.95</v>
      </c>
      <c r="Q4">
        <v>849.34</v>
      </c>
      <c r="R4">
        <v>106.92</v>
      </c>
      <c r="S4">
        <v>55.19</v>
      </c>
      <c r="T4">
        <v>19088.419999999998</v>
      </c>
      <c r="U4">
        <v>0.52</v>
      </c>
      <c r="V4">
        <v>0.7</v>
      </c>
      <c r="W4">
        <v>2.62</v>
      </c>
      <c r="X4">
        <v>1.1299999999999999</v>
      </c>
      <c r="Y4">
        <v>2</v>
      </c>
      <c r="Z4">
        <v>10</v>
      </c>
      <c r="AA4">
        <v>90.052112821031216</v>
      </c>
      <c r="AB4">
        <v>123.2132735805145</v>
      </c>
      <c r="AC4">
        <v>111.4539716809381</v>
      </c>
      <c r="AD4">
        <v>90052.112821031216</v>
      </c>
      <c r="AE4">
        <v>123213.27358051451</v>
      </c>
      <c r="AF4">
        <v>6.3097349259746887E-6</v>
      </c>
      <c r="AG4">
        <v>6</v>
      </c>
      <c r="AH4">
        <v>111453.97168093811</v>
      </c>
    </row>
    <row r="5" spans="1:34" x14ac:dyDescent="0.25">
      <c r="A5">
        <v>3</v>
      </c>
      <c r="B5">
        <v>60</v>
      </c>
      <c r="C5" t="s">
        <v>34</v>
      </c>
      <c r="D5">
        <v>6.5350999999999999</v>
      </c>
      <c r="E5">
        <v>15.3</v>
      </c>
      <c r="F5">
        <v>12.63</v>
      </c>
      <c r="G5">
        <v>36.090000000000003</v>
      </c>
      <c r="H5">
        <v>0.55000000000000004</v>
      </c>
      <c r="I5">
        <v>21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111.66</v>
      </c>
      <c r="Q5">
        <v>849.17</v>
      </c>
      <c r="R5">
        <v>93.75</v>
      </c>
      <c r="S5">
        <v>55.19</v>
      </c>
      <c r="T5">
        <v>12550.94</v>
      </c>
      <c r="U5">
        <v>0.59</v>
      </c>
      <c r="V5">
        <v>0.72</v>
      </c>
      <c r="W5">
        <v>2.61</v>
      </c>
      <c r="X5">
        <v>0.74</v>
      </c>
      <c r="Y5">
        <v>2</v>
      </c>
      <c r="Z5">
        <v>10</v>
      </c>
      <c r="AA5">
        <v>77.714536479209343</v>
      </c>
      <c r="AB5">
        <v>106.3324573341885</v>
      </c>
      <c r="AC5">
        <v>96.184236844781708</v>
      </c>
      <c r="AD5">
        <v>77714.536479209346</v>
      </c>
      <c r="AE5">
        <v>106332.4573341885</v>
      </c>
      <c r="AF5">
        <v>6.575780808320793E-6</v>
      </c>
      <c r="AG5">
        <v>5</v>
      </c>
      <c r="AH5">
        <v>96184.236844781713</v>
      </c>
    </row>
    <row r="6" spans="1:34" x14ac:dyDescent="0.25">
      <c r="A6">
        <v>4</v>
      </c>
      <c r="B6">
        <v>60</v>
      </c>
      <c r="C6" t="s">
        <v>34</v>
      </c>
      <c r="D6">
        <v>6.6675000000000004</v>
      </c>
      <c r="E6">
        <v>15</v>
      </c>
      <c r="F6">
        <v>12.46</v>
      </c>
      <c r="G6">
        <v>46.71</v>
      </c>
      <c r="H6">
        <v>0.68</v>
      </c>
      <c r="I6">
        <v>16</v>
      </c>
      <c r="J6">
        <v>129.91999999999999</v>
      </c>
      <c r="K6">
        <v>45</v>
      </c>
      <c r="L6">
        <v>5</v>
      </c>
      <c r="M6">
        <v>9</v>
      </c>
      <c r="N6">
        <v>19.920000000000002</v>
      </c>
      <c r="O6">
        <v>16257.24</v>
      </c>
      <c r="P6">
        <v>102.81</v>
      </c>
      <c r="Q6">
        <v>849.2</v>
      </c>
      <c r="R6">
        <v>87.9</v>
      </c>
      <c r="S6">
        <v>55.19</v>
      </c>
      <c r="T6">
        <v>9651.9</v>
      </c>
      <c r="U6">
        <v>0.63</v>
      </c>
      <c r="V6">
        <v>0.73</v>
      </c>
      <c r="W6">
        <v>2.6</v>
      </c>
      <c r="X6">
        <v>0.56999999999999995</v>
      </c>
      <c r="Y6">
        <v>2</v>
      </c>
      <c r="Z6">
        <v>10</v>
      </c>
      <c r="AA6">
        <v>75.058778267689078</v>
      </c>
      <c r="AB6">
        <v>102.698731785405</v>
      </c>
      <c r="AC6">
        <v>92.897308962407124</v>
      </c>
      <c r="AD6">
        <v>75058.778267689078</v>
      </c>
      <c r="AE6">
        <v>102698.73178540501</v>
      </c>
      <c r="AF6">
        <v>6.7090049944880551E-6</v>
      </c>
      <c r="AG6">
        <v>5</v>
      </c>
      <c r="AH6">
        <v>92897.308962407129</v>
      </c>
    </row>
    <row r="7" spans="1:34" x14ac:dyDescent="0.25">
      <c r="A7">
        <v>5</v>
      </c>
      <c r="B7">
        <v>60</v>
      </c>
      <c r="C7" t="s">
        <v>34</v>
      </c>
      <c r="D7">
        <v>6.6643999999999997</v>
      </c>
      <c r="E7">
        <v>15</v>
      </c>
      <c r="F7">
        <v>12.46</v>
      </c>
      <c r="G7">
        <v>46.74</v>
      </c>
      <c r="H7">
        <v>0.81</v>
      </c>
      <c r="I7">
        <v>16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102.32</v>
      </c>
      <c r="Q7">
        <v>849.3</v>
      </c>
      <c r="R7">
        <v>87.72</v>
      </c>
      <c r="S7">
        <v>55.19</v>
      </c>
      <c r="T7">
        <v>9565.42</v>
      </c>
      <c r="U7">
        <v>0.63</v>
      </c>
      <c r="V7">
        <v>0.73</v>
      </c>
      <c r="W7">
        <v>2.62</v>
      </c>
      <c r="X7">
        <v>0.56999999999999995</v>
      </c>
      <c r="Y7">
        <v>2</v>
      </c>
      <c r="Z7">
        <v>10</v>
      </c>
      <c r="AA7">
        <v>74.973791318129003</v>
      </c>
      <c r="AB7">
        <v>102.58244889165741</v>
      </c>
      <c r="AC7">
        <v>92.792123944834657</v>
      </c>
      <c r="AD7">
        <v>74973.791318129006</v>
      </c>
      <c r="AE7">
        <v>102582.4488916574</v>
      </c>
      <c r="AF7">
        <v>6.7058856970777929E-6</v>
      </c>
      <c r="AG7">
        <v>5</v>
      </c>
      <c r="AH7">
        <v>92792.123944834661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2024-09-25T23:04:04Z</dcterms:created>
  <dcterms:modified xsi:type="dcterms:W3CDTF">2024-09-27T19:30:44Z</dcterms:modified>
</cp:coreProperties>
</file>