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2%_6m_0_LM/"/>
    </mc:Choice>
  </mc:AlternateContent>
  <xr:revisionPtr revIDLastSave="535" documentId="11_F683AD3A341E12CB57A100A3D7DA3EB4770EC805" xr6:coauthVersionLast="47" xr6:coauthVersionMax="47" xr10:uidLastSave="{A8CE97FE-C755-4F38-9ED1-B429EF7B07E1}"/>
  <bookViews>
    <workbookView xWindow="78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<sst xmlns="http://schemas.openxmlformats.org/spreadsheetml/2006/main" count="1031" uniqueCount="71">
  <si>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</si>
  <si>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</si>
  <si>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</si>
  <si>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</si>
  <si>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</si>
  <si>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</si>
  <si>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</si>
  <si>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</si>
  <si>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</si>
  <si>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</si>
  <si>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</si>
  <si>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</si>
  <si>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</si>
  <si>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</si>
  <si>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</si>
  <si>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</si>
  <si>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</si>
  <si>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</si>
  <si>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</si>
  <si>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</si>
  <si>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</si>
  <si>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</si>
  <si>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</si>
  <si>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</si>
  <si>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</si>
  <si>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</si>
  <si>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</si>
  <si>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</si>
  <si>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</si>
  <si>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</si>
  <si>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</si>
  <si>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</si>
  <si>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</si>
  <si>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</si>
  <si>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</si>
  <si>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</si>
  <si>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</si>
  <si>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</si>
  <si>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</si>
  <si>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</si>
  <si>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</si>
  <si>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</si>
  <si>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</si>
  <si>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</si>
  <si>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</si>
  <si>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</si>
  <si>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</si>
  <si>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</si>
  <si>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</si>
  <si>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</si>
  <si>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</si>
  <si>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</si>
  <si>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</si>
  <si>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</si>
  <si>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</si>
  <si>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</si>
  <si>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</si>
  <si>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</si>
  <si>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</si>
  <si>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</si>
  <si>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</si>
  <si>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</si>
  <si>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</si>
  <si>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</si>
  <si>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</si>
  <si>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</si>
  <si>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</si>
  <si>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</si>
  <si>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</si>
  <si>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</si>
  <si>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\field_64ha_100ha_2%_6m_0_LM\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</si>
</sst>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E7E-4040-8CAA-9FBDB04E4664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E7E-4040-8CAA-9FBDB04E4664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E7E-4040-8CAA-9FBDB04E4664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E7E-4040-8CAA-9FBDB04E4664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E7E-4040-8CAA-9FBDB04E4664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E7E-4040-8CAA-9FBDB04E4664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E7E-4040-8CAA-9FBDB04E4664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E7E-4040-8CAA-9FBDB04E4664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E7E-4040-8CAA-9FBDB04E4664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E7E-4040-8CAA-9FBDB04E4664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E7E-4040-8CAA-9FBDB04E4664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E7E-4040-8CAA-9FBDB04E4664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E7E-4040-8CAA-9FBDB04E4664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E7E-4040-8CAA-9FBDB04E4664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E7E-4040-8CAA-9FBDB04E4664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E7E-4040-8CAA-9FBDB04E4664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E7E-4040-8CAA-9FBDB04E4664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E7E-4040-8CAA-9FBDB04E4664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E7E-4040-8CAA-9FBDB04E4664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E7E-4040-8CAA-9FBDB04E4664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7E7E-4040-8CAA-9FBDB04E4664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7E7E-4040-8CAA-9FBDB04E4664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7E7E-4040-8CAA-9FBDB04E4664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7E7E-4040-8CAA-9FBDB04E4664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7E7E-4040-8CAA-9FBDB04E4664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7E7E-4040-8CAA-9FBDB04E4664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7E7E-4040-8CAA-9FBDB04E4664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7E7E-4040-8CAA-9FBDB04E4664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7E7E-4040-8CAA-9FBDB04E4664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7E7E-4040-8CAA-9FBDB04E4664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7E7E-4040-8CAA-9FBDB04E4664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7E7E-4040-8CAA-9FBDB04E4664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7E7E-4040-8CAA-9FBDB04E4664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7E7E-4040-8CAA-9FBDB04E4664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7E7E-4040-8CAA-9FBDB04E4664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7E7E-4040-8CAA-9FBDB04E4664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7E7E-4040-8CAA-9FBDB04E4664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7E7E-4040-8CAA-9FBDB04E4664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7E7E-4040-8CAA-9FBDB04E4664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7E7E-4040-8CAA-9FBDB04E4664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7E7E-4040-8CAA-9FBDB04E4664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7E7E-4040-8CAA-9FBDB04E4664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7E7E-4040-8CAA-9FBDB04E4664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7E7E-4040-8CAA-9FBDB04E4664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7E7E-4040-8CAA-9FBDB04E4664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7E7E-4040-8CAA-9FBDB04E4664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7E7E-4040-8CAA-9FBDB04E4664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7E7E-4040-8CAA-9FBDB04E4664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7E7E-4040-8CAA-9FBDB04E4664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7E7E-4040-8CAA-9FBDB04E4664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7E7E-4040-8CAA-9FBDB04E4664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7E7E-4040-8CAA-9FBDB04E4664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7E7E-4040-8CAA-9FBDB04E4664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7E7E-4040-8CAA-9FBDB04E4664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7E7E-4040-8CAA-9FBDB04E4664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7E7E-4040-8CAA-9FBDB04E4664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7E7E-4040-8CAA-9FBDB04E4664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7E7E-4040-8CAA-9FBDB04E4664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7E7E-4040-8CAA-9FBDB04E4664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7E7E-4040-8CAA-9FBDB04E4664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7E7E-4040-8CAA-9FBDB04E4664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7E7E-4040-8CAA-9FBDB04E4664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7E7E-4040-8CAA-9FBDB04E4664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7E7E-4040-8CAA-9FBDB04E4664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7E7E-4040-8CAA-9FBDB04E4664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7E7E-4040-8CAA-9FBDB04E4664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7E7E-4040-8CAA-9FBDB04E4664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7E7E-4040-8CAA-9FBDB04E4664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7E7E-4040-8CAA-9FBDB04E4664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7E7E-4040-8CAA-9FBDB04E4664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7E7E-4040-8CAA-9FBDB04E4664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7E7E-4040-8CAA-9FBDB04E4664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7E7E-4040-8CAA-9FBDB04E4664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7E7E-4040-8CAA-9FBDB04E4664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7E7E-4040-8CAA-9FBDB04E4664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7E7E-4040-8CAA-9FBDB04E4664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7E7E-4040-8CAA-9FBDB04E4664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7E7E-4040-8CAA-9FBDB04E4664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7E7E-4040-8CAA-9FBDB04E4664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7E7E-4040-8CAA-9FBDB04E4664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7E7E-4040-8CAA-9FBDB04E4664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7E7E-4040-8CAA-9FBDB04E4664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7E7E-4040-8CAA-9FBDB04E4664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7E7E-4040-8CAA-9FBDB04E4664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7E7E-4040-8CAA-9FBDB04E4664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7E7E-4040-8CAA-9FBDB04E4664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7E7E-4040-8CAA-9FBDB04E4664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7E7E-4040-8CAA-9FBDB04E4664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7E7E-4040-8CAA-9FBDB04E4664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7E7E-4040-8CAA-9FBDB04E4664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7E7E-4040-8CAA-9FBDB04E4664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7E7E-4040-8CAA-9FBDB04E4664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7E7E-4040-8CAA-9FBDB04E4664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7E7E-4040-8CAA-9FBDB04E4664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7E7E-4040-8CAA-9FBDB04E4664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7E7E-4040-8CAA-9FBDB04E4664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7E7E-4040-8CAA-9FBDB04E4664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7E7E-4040-8CAA-9FBDB04E4664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7E7E-4040-8CAA-9FBDB04E4664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7E7E-4040-8CAA-9FBDB04E4664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7E7E-4040-8CAA-9FBDB04E4664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7E7E-4040-8CAA-9FBDB04E4664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7E7E-4040-8CAA-9FBDB04E4664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7E7E-4040-8CAA-9FBDB04E4664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7E7E-4040-8CAA-9FBDB04E4664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7E7E-4040-8CAA-9FBDB04E4664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7E7E-4040-8CAA-9FBDB04E4664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7E7E-4040-8CAA-9FBDB04E4664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7E7E-4040-8CAA-9FBDB04E4664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7E7E-4040-8CAA-9FBDB04E4664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7E7E-4040-8CAA-9FBDB04E4664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7E7E-4040-8CAA-9FBDB04E4664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7E7E-4040-8CAA-9FBDB04E4664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7E7E-4040-8CAA-9FBDB04E4664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7E7E-4040-8CAA-9FBDB04E4664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7E7E-4040-8CAA-9FBDB04E4664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7E7E-4040-8CAA-9FBDB04E4664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7E7E-4040-8CAA-9FBDB04E4664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7E7E-4040-8CAA-9FBDB04E4664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7E7E-4040-8CAA-9FBDB04E4664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7E7E-4040-8CAA-9FBDB04E4664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7E7E-4040-8CAA-9FBDB04E4664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7E7E-4040-8CAA-9FBDB04E4664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7E7E-4040-8CAA-9FBDB04E4664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7E7E-4040-8CAA-9FBDB04E4664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7E7E-4040-8CAA-9FBDB04E4664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7E7E-4040-8CAA-9FBDB04E4664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7E7E-4040-8CAA-9FBDB04E4664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7E7E-4040-8CAA-9FBDB04E4664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7E7E-4040-8CAA-9FBDB04E4664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7E7E-4040-8CAA-9FBDB04E4664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7E7E-4040-8CAA-9FBDB04E4664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7E7E-4040-8CAA-9FBDB04E4664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7E7E-4040-8CAA-9FBDB04E4664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7E7E-4040-8CAA-9FBDB04E4664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7E7E-4040-8CAA-9FBDB04E4664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7E7E-4040-8CAA-9FBDB04E4664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7E7E-4040-8CAA-9FBDB04E4664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7E7E-4040-8CAA-9FBDB04E4664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7E7E-4040-8CAA-9FBDB04E4664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7E7E-4040-8CAA-9FBDB04E4664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7E7E-4040-8CAA-9FBDB04E4664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7E7E-4040-8CAA-9FBDB04E4664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7E7E-4040-8CAA-9FBDB04E4664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7E7E-4040-8CAA-9FBDB04E4664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7E7E-4040-8CAA-9FBDB04E4664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7E7E-4040-8CAA-9FBDB04E4664}"/>
              </c:ext>
            </c:extLst>
          </c:dPt>
          <c:xVal>
            <c:numRef>
              <c:f>gráficos!$A$7:$A$153</c:f>
              <c:numCache>
                <c:formatCode>General</c:formatCode>
                <c:ptCount val="1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</c:numCache>
            </c:numRef>
          </c:xVal>
          <c:yVal>
            <c:numRef>
              <c:f>gráficos!$B$7:$B$153</c:f>
              <c:numCache>
                <c:formatCode>General</c:formatCode>
                <c:ptCount val="1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6-7E7E-4040-8CAA-9FBDB04E4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719C-F17B-44EA-95CE-C71542529B9D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4.7542999999999997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81</v>
      </c>
      <c r="F2">
        <f>_xlfn.XLOOKUP(B2,RESULTADOS_0!D:D,RESULTADOS_0!F:F,0,0,1)</f>
        <v>18.489999999999998</v>
      </c>
      <c r="G2">
        <f>_xlfn.XLOOKUP(B2,RESULTADOS_0!D:D,RESULTADOS_0!M:M,0,0,1)</f>
        <v>0</v>
      </c>
      <c r="H2">
        <f>_xlfn.XLOOKUP(B2,RESULTADOS_0!D:D,RESULTADOS_0!AF:AF,0,0,1)</f>
        <v>5.7971458031643788E-6</v>
      </c>
      <c r="I2">
        <f>_xlfn.XLOOKUP(B2,RESULTADOS_0!D:D,RESULTADOS_0!AC:AC,0,0,1)</f>
        <v>97.220819639538846</v>
      </c>
      <c r="J2">
        <f>_xlfn.XLOOKUP(B2,RESULTADOS_0!D:D,RESULTADOS_0!G:G,0,0,1)</f>
        <v>13.69</v>
      </c>
      <c r="K2">
        <v>3.0427519999999997</v>
      </c>
      <c r="L2">
        <v>64</v>
      </c>
      <c r="M2">
        <v>2</v>
      </c>
      <c r="N2">
        <f>_xlfn.XLOOKUP(B2,RESULTADOS_0!D:D,RESULTADOS_0!AH:AH,0,0,1)</f>
        <v>97220.819639538851</v>
      </c>
      <c r="T2">
        <v>20</v>
      </c>
    </row>
    <row r="3" spans="1:20" x14ac:dyDescent="0.25">
      <c r="A3" t="s">
        <v>52</v>
      </c>
      <c r="B3">
        <v>5.0651000000000002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54</v>
      </c>
      <c r="F3">
        <f>_xlfn.XLOOKUP(B3,RESULTADOS_1!D:D,RESULTADOS_1!F:F,0,0,1)</f>
        <v>17.440000000000001</v>
      </c>
      <c r="G3">
        <f>_xlfn.XLOOKUP(B3,RESULTADOS_1!D:D,RESULTADOS_1!M:M,0,0,1)</f>
        <v>0</v>
      </c>
      <c r="H3">
        <f>_xlfn.XLOOKUP(B3,RESULTADOS_1!D:D,RESULTADOS_1!AF:AF,0,0,1)</f>
        <v>5.9643707315080976E-6</v>
      </c>
      <c r="I3">
        <f>_xlfn.XLOOKUP(B3,RESULTADOS_1!D:D,RESULTADOS_1!AC:AC,0,0,1)</f>
        <v>103.5230304787674</v>
      </c>
      <c r="J3">
        <f>_xlfn.XLOOKUP(B3,RESULTADOS_1!D:D,RESULTADOS_1!G:G,0,0,1)</f>
        <v>19.38</v>
      </c>
      <c r="K3">
        <v>3.2416640000000001</v>
      </c>
      <c r="N3">
        <f>_xlfn.XLOOKUP(B3,RESULTADOS_1!D:D,RESULTADOS_1!AH:AH,0,0,1)</f>
        <v>103523.0304787674</v>
      </c>
    </row>
    <row r="4" spans="1:20" x14ac:dyDescent="0.25">
      <c r="A4" t="s">
        <v>53</v>
      </c>
      <c r="B4">
        <v>5.2111999999999998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41</v>
      </c>
      <c r="F4">
        <f>_xlfn.XLOOKUP(B4,RESULTADOS_2!D:D,RESULTADOS_2!F:F,0,0,1)</f>
        <v>16.940000000000001</v>
      </c>
      <c r="G4">
        <f>_xlfn.XLOOKUP(B4,RESULTADOS_2!D:D,RESULTADOS_2!M:M,0,0,1)</f>
        <v>0</v>
      </c>
      <c r="H4">
        <f>_xlfn.XLOOKUP(B4,RESULTADOS_2!D:D,RESULTADOS_2!AF:AF,0,0,1)</f>
        <v>5.9695026827533811E-6</v>
      </c>
      <c r="I4">
        <f>_xlfn.XLOOKUP(B4,RESULTADOS_2!D:D,RESULTADOS_2!AC:AC,0,0,1)</f>
        <v>108.1009199253763</v>
      </c>
      <c r="J4">
        <f>_xlfn.XLOOKUP(B4,RESULTADOS_2!D:D,RESULTADOS_2!G:G,0,0,1)</f>
        <v>24.79</v>
      </c>
      <c r="K4">
        <v>3.3351679999999999</v>
      </c>
      <c r="N4">
        <f>_xlfn.XLOOKUP(B4,RESULTADOS_2!D:D,RESULTADOS_2!AH:AH,0,0,1)</f>
        <v>108100.91992537631</v>
      </c>
    </row>
    <row r="5" spans="1:20" x14ac:dyDescent="0.25">
      <c r="A5" t="s">
        <v>54</v>
      </c>
      <c r="B5">
        <v>5.2952000000000004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33</v>
      </c>
      <c r="F5">
        <f>_xlfn.XLOOKUP(B5,RESULTADOS_3!D:D,RESULTADOS_3!F:F,0,0,1)</f>
        <v>16.63</v>
      </c>
      <c r="G5">
        <f>_xlfn.XLOOKUP(B5,RESULTADOS_3!D:D,RESULTADOS_3!M:M,0,0,1)</f>
        <v>0</v>
      </c>
      <c r="H5">
        <f>_xlfn.XLOOKUP(B5,RESULTADOS_3!D:D,RESULTADOS_3!AF:AF,0,0,1)</f>
        <v>5.9271386467379759E-6</v>
      </c>
      <c r="I5">
        <f>_xlfn.XLOOKUP(B5,RESULTADOS_3!D:D,RESULTADOS_3!AC:AC,0,0,1)</f>
        <v>112.5290988252119</v>
      </c>
      <c r="J5">
        <f>_xlfn.XLOOKUP(B5,RESULTADOS_3!D:D,RESULTADOS_3!G:G,0,0,1)</f>
        <v>30.24</v>
      </c>
      <c r="K5">
        <v>3.3889280000000004</v>
      </c>
      <c r="N5">
        <f>_xlfn.XLOOKUP(B5,RESULTADOS_3!D:D,RESULTADOS_3!AH:AH,0,0,1)</f>
        <v>112529.0988252119</v>
      </c>
    </row>
    <row r="6" spans="1:20" x14ac:dyDescent="0.25">
      <c r="A6" t="s">
        <v>55</v>
      </c>
      <c r="B6">
        <v>5.3419999999999996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28</v>
      </c>
      <c r="F6">
        <f>_xlfn.XLOOKUP(B6,RESULTADOS_4!D:D,RESULTADOS_4!F:F,0,0,1)</f>
        <v>16.440000000000001</v>
      </c>
      <c r="G6">
        <f>_xlfn.XLOOKUP(B6,RESULTADOS_4!D:D,RESULTADOS_4!M:M,0,0,1)</f>
        <v>0</v>
      </c>
      <c r="H6">
        <f>_xlfn.XLOOKUP(B6,RESULTADOS_4!D:D,RESULTADOS_4!AF:AF,0,0,1)</f>
        <v>5.8608056037002557E-6</v>
      </c>
      <c r="I6">
        <f>_xlfn.XLOOKUP(B6,RESULTADOS_4!D:D,RESULTADOS_4!AC:AC,0,0,1)</f>
        <v>116.2622630468336</v>
      </c>
      <c r="J6">
        <f>_xlfn.XLOOKUP(B6,RESULTADOS_4!D:D,RESULTADOS_4!G:G,0,0,1)</f>
        <v>35.229999999999997</v>
      </c>
      <c r="K6">
        <v>3.4188799999999997</v>
      </c>
      <c r="N6">
        <f>_xlfn.XLOOKUP(B6,RESULTADOS_4!D:D,RESULTADOS_4!AH:AH,0,0,1)</f>
        <v>116262.2630468336</v>
      </c>
    </row>
    <row r="7" spans="1:20" x14ac:dyDescent="0.25">
      <c r="A7" t="s">
        <v>56</v>
      </c>
      <c r="B7">
        <v>5.4074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24</v>
      </c>
      <c r="F7">
        <f>_xlfn.XLOOKUP(B7,RESULTADOS_5!D:D,RESULTADOS_5!F:F,0,0,1)</f>
        <v>16.190000000000001</v>
      </c>
      <c r="G7">
        <f>_xlfn.XLOOKUP(B7,RESULTADOS_5!D:D,RESULTADOS_5!M:M,0,0,1)</f>
        <v>0</v>
      </c>
      <c r="H7">
        <f>_xlfn.XLOOKUP(B7,RESULTADOS_5!D:D,RESULTADOS_5!AF:AF,0,0,1)</f>
        <v>5.8278655989795373E-6</v>
      </c>
      <c r="I7">
        <f>_xlfn.XLOOKUP(B7,RESULTADOS_5!D:D,RESULTADOS_5!AC:AC,0,0,1)</f>
        <v>119.36170345778589</v>
      </c>
      <c r="J7">
        <f>_xlfn.XLOOKUP(B7,RESULTADOS_5!D:D,RESULTADOS_5!G:G,0,0,1)</f>
        <v>40.47</v>
      </c>
      <c r="K7">
        <v>3.4607359999999998</v>
      </c>
      <c r="N7">
        <f>_xlfn.XLOOKUP(B7,RESULTADOS_5!D:D,RESULTADOS_5!AH:AH,0,0,1)</f>
        <v>119361.7034577859</v>
      </c>
    </row>
    <row r="8" spans="1:20" x14ac:dyDescent="0.25">
      <c r="A8" t="s">
        <v>57</v>
      </c>
      <c r="B8">
        <v>5.4115000000000002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21</v>
      </c>
      <c r="F8">
        <f>_xlfn.XLOOKUP(B8,RESULTADOS_6!D:D,RESULTADOS_6!F:F,0,0,1)</f>
        <v>16.14</v>
      </c>
      <c r="G8">
        <f>_xlfn.XLOOKUP(B8,RESULTADOS_6!D:D,RESULTADOS_6!M:M,0,0,1)</f>
        <v>6</v>
      </c>
      <c r="H8">
        <f>_xlfn.XLOOKUP(B8,RESULTADOS_6!D:D,RESULTADOS_6!AF:AF,0,0,1)</f>
        <v>5.7393132569134802E-6</v>
      </c>
      <c r="I8">
        <f>_xlfn.XLOOKUP(B8,RESULTADOS_6!D:D,RESULTADOS_6!AC:AC,0,0,1)</f>
        <v>122.5952838991543</v>
      </c>
      <c r="J8">
        <f>_xlfn.XLOOKUP(B8,RESULTADOS_6!D:D,RESULTADOS_6!G:G,0,0,1)</f>
        <v>46.12</v>
      </c>
      <c r="K8">
        <v>3.4633600000000002</v>
      </c>
      <c r="N8">
        <f>_xlfn.XLOOKUP(B8,RESULTADOS_6!D:D,RESULTADOS_6!AH:AH,0,0,1)</f>
        <v>122595.2838991543</v>
      </c>
    </row>
    <row r="9" spans="1:20" x14ac:dyDescent="0.25">
      <c r="A9" t="s">
        <v>58</v>
      </c>
      <c r="B9">
        <v>5.4215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19</v>
      </c>
      <c r="F9">
        <f>_xlfn.XLOOKUP(B9,RESULTADOS_7!D:D,RESULTADOS_7!F:F,0,0,1)</f>
        <v>16.07</v>
      </c>
      <c r="G9">
        <f>_xlfn.XLOOKUP(B9,RESULTADOS_7!D:D,RESULTADOS_7!M:M,0,0,1)</f>
        <v>1</v>
      </c>
      <c r="H9">
        <f>_xlfn.XLOOKUP(B9,RESULTADOS_7!D:D,RESULTADOS_7!AF:AF,0,0,1)</f>
        <v>5.6661092203409619E-6</v>
      </c>
      <c r="I9">
        <f>_xlfn.XLOOKUP(B9,RESULTADOS_7!D:D,RESULTADOS_7!AC:AC,0,0,1)</f>
        <v>126.2401645925175</v>
      </c>
      <c r="J9">
        <f>_xlfn.XLOOKUP(B9,RESULTADOS_7!D:D,RESULTADOS_7!G:G,0,0,1)</f>
        <v>50.74</v>
      </c>
      <c r="K9">
        <v>3.46976</v>
      </c>
      <c r="N9">
        <f>_xlfn.XLOOKUP(B9,RESULTADOS_7!D:D,RESULTADOS_7!AH:AH,0,0,1)</f>
        <v>126240.1645925175</v>
      </c>
    </row>
    <row r="10" spans="1:20" x14ac:dyDescent="0.25">
      <c r="A10" t="s">
        <v>59</v>
      </c>
      <c r="B10">
        <v>5.4256000000000002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19</v>
      </c>
      <c r="F10">
        <f>_xlfn.XLOOKUP(B10,RESULTADOS_8!D:D,RESULTADOS_8!F:F,0,0,1)</f>
        <v>15.97</v>
      </c>
      <c r="G10">
        <f>_xlfn.XLOOKUP(B10,RESULTADOS_8!D:D,RESULTADOS_8!M:M,0,0,1)</f>
        <v>14</v>
      </c>
      <c r="H10">
        <f>_xlfn.XLOOKUP(B10,RESULTADOS_8!D:D,RESULTADOS_8!AF:AF,0,0,1)</f>
        <v>5.594099311998297E-6</v>
      </c>
      <c r="I10">
        <f>_xlfn.XLOOKUP(B10,RESULTADOS_8!D:D,RESULTADOS_8!AC:AC,0,0,1)</f>
        <v>119.7388523326746</v>
      </c>
      <c r="J10">
        <f>_xlfn.XLOOKUP(B10,RESULTADOS_8!D:D,RESULTADOS_8!G:G,0,0,1)</f>
        <v>50.44</v>
      </c>
      <c r="K10">
        <v>3.4723839999999999</v>
      </c>
      <c r="N10">
        <f>_xlfn.XLOOKUP(B10,RESULTADOS_8!D:D,RESULTADOS_8!AH:AH,0,0,1)</f>
        <v>119738.85233267461</v>
      </c>
    </row>
    <row r="11" spans="1:20" x14ac:dyDescent="0.25">
      <c r="A11" t="s">
        <v>60</v>
      </c>
      <c r="B11">
        <v>5.4242999999999997</v>
      </c>
      <c r="C11">
        <f>_xlfn.XLOOKUP(B11,RESULTADOS_9!D:D,RESULTADOS_9!B:B,0,0,1)</f>
        <v>55</v>
      </c>
      <c r="D11">
        <f>_xlfn.XLOOKUP(B11,RESULTADOS_9!D:D,RESULTADOS_9!L:L,0,0,1)</f>
        <v>6</v>
      </c>
      <c r="E11">
        <f>_xlfn.XLOOKUP(B11,RESULTADOS_9!D:D,RESULTADOS_9!I:I,0,0,1)</f>
        <v>16</v>
      </c>
      <c r="F11">
        <f>_xlfn.XLOOKUP(B11,RESULTADOS_9!D:D,RESULTADOS_9!F:F,0,0,1)</f>
        <v>15.97</v>
      </c>
      <c r="G11">
        <f>_xlfn.XLOOKUP(B11,RESULTADOS_9!D:D,RESULTADOS_9!M:M,0,0,1)</f>
        <v>8</v>
      </c>
      <c r="H11">
        <f>_xlfn.XLOOKUP(B11,RESULTADOS_9!D:D,RESULTADOS_9!AF:AF,0,0,1)</f>
        <v>5.5227633112980822E-6</v>
      </c>
      <c r="I11">
        <f>_xlfn.XLOOKUP(B11,RESULTADOS_9!D:D,RESULTADOS_9!AC:AC,0,0,1)</f>
        <v>132.42566044458371</v>
      </c>
      <c r="J11">
        <f>_xlfn.XLOOKUP(B11,RESULTADOS_9!D:D,RESULTADOS_9!G:G,0,0,1)</f>
        <v>59.88</v>
      </c>
      <c r="K11">
        <v>3.471552</v>
      </c>
      <c r="N11">
        <f>_xlfn.XLOOKUP(B11,RESULTADOS_9!D:D,RESULTADOS_9!AH:AH,0,0,1)</f>
        <v>132425.66044458369</v>
      </c>
    </row>
    <row r="12" spans="1:20" x14ac:dyDescent="0.25">
      <c r="A12" t="s">
        <v>61</v>
      </c>
      <c r="B12">
        <v>5.4169999999999998</v>
      </c>
      <c r="C12">
        <f>_xlfn.XLOOKUP(B12,RESULTADOS_10!D:D,RESULTADOS_10!B:B,0,0,1)</f>
        <v>60</v>
      </c>
      <c r="D12">
        <f>_xlfn.XLOOKUP(B12,RESULTADOS_10!D:D,RESULTADOS_10!L:L,0,0,1)</f>
        <v>8</v>
      </c>
      <c r="E12">
        <f>_xlfn.XLOOKUP(B12,RESULTADOS_10!D:D,RESULTADOS_10!I:I,0,0,1)</f>
        <v>15</v>
      </c>
      <c r="F12">
        <f>_xlfn.XLOOKUP(B12,RESULTADOS_10!D:D,RESULTADOS_10!F:F,0,0,1)</f>
        <v>15.94</v>
      </c>
      <c r="G12">
        <f>_xlfn.XLOOKUP(B12,RESULTADOS_10!D:D,RESULTADOS_10!M:M,0,0,1)</f>
        <v>0</v>
      </c>
      <c r="H12">
        <f>_xlfn.XLOOKUP(B12,RESULTADOS_10!D:D,RESULTADOS_10!AF:AF,0,0,1)</f>
        <v>5.4507206681877442E-6</v>
      </c>
      <c r="I12">
        <f>_xlfn.XLOOKUP(B12,RESULTADOS_10!D:D,RESULTADOS_10!AC:AC,0,0,1)</f>
        <v>135.57719442314101</v>
      </c>
      <c r="J12">
        <f>_xlfn.XLOOKUP(B12,RESULTADOS_10!D:D,RESULTADOS_10!G:G,0,0,1)</f>
        <v>63.78</v>
      </c>
      <c r="K12">
        <v>3.4668799999999997</v>
      </c>
      <c r="N12">
        <f>_xlfn.XLOOKUP(B12,RESULTADOS_10!D:D,RESULTADOS_10!AH:AH,0,0,1)</f>
        <v>135577.19442314099</v>
      </c>
    </row>
    <row r="13" spans="1:20" x14ac:dyDescent="0.25">
      <c r="A13" t="s">
        <v>62</v>
      </c>
      <c r="B13">
        <v>5.4164000000000003</v>
      </c>
      <c r="C13">
        <f>_xlfn.XLOOKUP(B13,RESULTADOS_11!D:D,RESULTADOS_11!B:B,0,0,1)</f>
        <v>65</v>
      </c>
      <c r="D13">
        <f>_xlfn.XLOOKUP(B13,RESULTADOS_11!D:D,RESULTADOS_11!L:L,0,0,1)</f>
        <v>8</v>
      </c>
      <c r="E13">
        <f>_xlfn.XLOOKUP(B13,RESULTADOS_11!D:D,RESULTADOS_11!I:I,0,0,1)</f>
        <v>14</v>
      </c>
      <c r="F13">
        <f>_xlfn.XLOOKUP(B13,RESULTADOS_11!D:D,RESULTADOS_11!F:F,0,0,1)</f>
        <v>15.9</v>
      </c>
      <c r="G13">
        <f>_xlfn.XLOOKUP(B13,RESULTADOS_11!D:D,RESULTADOS_11!M:M,0,0,1)</f>
        <v>2</v>
      </c>
      <c r="H13">
        <f>_xlfn.XLOOKUP(B13,RESULTADOS_11!D:D,RESULTADOS_11!AF:AF,0,0,1)</f>
        <v>5.3900416546971562E-6</v>
      </c>
      <c r="I13">
        <f>_xlfn.XLOOKUP(B13,RESULTADOS_11!D:D,RESULTADOS_11!AC:AC,0,0,1)</f>
        <v>138.30726861781699</v>
      </c>
      <c r="J13">
        <f>_xlfn.XLOOKUP(B13,RESULTADOS_11!D:D,RESULTADOS_11!G:G,0,0,1)</f>
        <v>68.150000000000006</v>
      </c>
      <c r="K13">
        <v>3.4664960000000002</v>
      </c>
      <c r="N13">
        <f>_xlfn.XLOOKUP(B13,RESULTADOS_11!D:D,RESULTADOS_11!AH:AH,0,0,1)</f>
        <v>138307.268617817</v>
      </c>
    </row>
    <row r="14" spans="1:20" x14ac:dyDescent="0.25">
      <c r="A14" t="s">
        <v>63</v>
      </c>
      <c r="B14">
        <v>5.4275000000000002</v>
      </c>
      <c r="C14">
        <f>_xlfn.XLOOKUP(B14,RESULTADOS_12!D:D,RESULTADOS_12!B:B,0,0,1)</f>
        <v>70</v>
      </c>
      <c r="D14">
        <f>_xlfn.XLOOKUP(B14,RESULTADOS_12!D:D,RESULTADOS_12!L:L,0,0,1)</f>
        <v>10</v>
      </c>
      <c r="E14">
        <f>_xlfn.XLOOKUP(B14,RESULTADOS_12!D:D,RESULTADOS_12!I:I,0,0,1)</f>
        <v>13</v>
      </c>
      <c r="F14">
        <f>_xlfn.XLOOKUP(B14,RESULTADOS_12!D:D,RESULTADOS_12!F:F,0,0,1)</f>
        <v>15.82</v>
      </c>
      <c r="G14">
        <f>_xlfn.XLOOKUP(B14,RESULTADOS_12!D:D,RESULTADOS_12!M:M,0,0,1)</f>
        <v>0</v>
      </c>
      <c r="H14">
        <f>_xlfn.XLOOKUP(B14,RESULTADOS_12!D:D,RESULTADOS_12!AF:AF,0,0,1)</f>
        <v>5.3448191108004649E-6</v>
      </c>
      <c r="I14">
        <f>_xlfn.XLOOKUP(B14,RESULTADOS_12!D:D,RESULTADOS_12!AC:AC,0,0,1)</f>
        <v>130.76473456491789</v>
      </c>
      <c r="J14">
        <f>_xlfn.XLOOKUP(B14,RESULTADOS_12!D:D,RESULTADOS_12!G:G,0,0,1)</f>
        <v>73.02</v>
      </c>
      <c r="K14">
        <v>3.4736000000000002</v>
      </c>
      <c r="N14">
        <f>_xlfn.XLOOKUP(B14,RESULTADOS_12!D:D,RESULTADOS_12!AH:AH,0,0,1)</f>
        <v>130764.7345649179</v>
      </c>
    </row>
    <row r="15" spans="1:20" x14ac:dyDescent="0.25">
      <c r="A15" t="s">
        <v>64</v>
      </c>
      <c r="B15">
        <v>5.4173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12</v>
      </c>
      <c r="F15">
        <f>_xlfn.XLOOKUP(B15,RESULTADOS_13!D:D,RESULTADOS_13!F:F,0,0,1)</f>
        <v>15.82</v>
      </c>
      <c r="G15">
        <f>_xlfn.XLOOKUP(B15,RESULTADOS_13!D:D,RESULTADOS_13!M:M,0,0,1)</f>
        <v>3</v>
      </c>
      <c r="H15">
        <f>_xlfn.XLOOKUP(B15,RESULTADOS_13!D:D,RESULTADOS_13!AF:AF,0,0,1)</f>
        <v>5.2820444969075764E-6</v>
      </c>
      <c r="I15">
        <f>_xlfn.XLOOKUP(B15,RESULTADOS_13!D:D,RESULTADOS_13!AC:AC,0,0,1)</f>
        <v>143.75204754326001</v>
      </c>
      <c r="J15">
        <f>_xlfn.XLOOKUP(B15,RESULTADOS_13!D:D,RESULTADOS_13!G:G,0,0,1)</f>
        <v>79.08</v>
      </c>
      <c r="K15">
        <v>3.4670719999999999</v>
      </c>
      <c r="N15">
        <f>_xlfn.XLOOKUP(B15,RESULTADOS_13!D:D,RESULTADOS_13!AH:AH,0,0,1)</f>
        <v>143752.04754326001</v>
      </c>
    </row>
    <row r="16" spans="1:20" x14ac:dyDescent="0.25">
      <c r="A16" t="s">
        <v>65</v>
      </c>
      <c r="B16">
        <v>5.4253999999999998</v>
      </c>
      <c r="C16">
        <f>_xlfn.XLOOKUP(B16,RESULTADOS_14!D:D,RESULTADOS_14!B:B,0,0,1)</f>
        <v>80</v>
      </c>
      <c r="D16">
        <f>_xlfn.XLOOKUP(B16,RESULTADOS_14!D:D,RESULTADOS_14!L:L,0,0,1)</f>
        <v>12</v>
      </c>
      <c r="E16">
        <f>_xlfn.XLOOKUP(B16,RESULTADOS_14!D:D,RESULTADOS_14!I:I,0,0,1)</f>
        <v>11</v>
      </c>
      <c r="F16">
        <f>_xlfn.XLOOKUP(B16,RESULTADOS_14!D:D,RESULTADOS_14!F:F,0,0,1)</f>
        <v>15.75</v>
      </c>
      <c r="G16">
        <f>_xlfn.XLOOKUP(B16,RESULTADOS_14!D:D,RESULTADOS_14!M:M,0,0,1)</f>
        <v>0</v>
      </c>
      <c r="H16">
        <f>_xlfn.XLOOKUP(B16,RESULTADOS_14!D:D,RESULTADOS_14!AF:AF,0,0,1)</f>
        <v>5.240169004020505E-6</v>
      </c>
      <c r="I16">
        <f>_xlfn.XLOOKUP(B16,RESULTADOS_14!D:D,RESULTADOS_14!AC:AC,0,0,1)</f>
        <v>135.58207262669239</v>
      </c>
      <c r="J16">
        <f>_xlfn.XLOOKUP(B16,RESULTADOS_14!D:D,RESULTADOS_14!G:G,0,0,1)</f>
        <v>85.92</v>
      </c>
      <c r="K16">
        <v>3.4722559999999998</v>
      </c>
      <c r="N16">
        <f>_xlfn.XLOOKUP(B16,RESULTADOS_14!D:D,RESULTADOS_14!AH:AH,0,0,1)</f>
        <v>135582.07262669239</v>
      </c>
    </row>
    <row r="17" spans="1:14" x14ac:dyDescent="0.25">
      <c r="A17" t="s">
        <v>66</v>
      </c>
      <c r="B17">
        <v>5.3893000000000004</v>
      </c>
      <c r="C17">
        <f>_xlfn.XLOOKUP(B17,RESULTADOS_15!D:D,RESULTADOS_15!B:B,0,0,1)</f>
        <v>85</v>
      </c>
      <c r="D17">
        <f>_xlfn.XLOOKUP(B17,RESULTADOS_15!D:D,RESULTADOS_15!L:L,0,0,1)</f>
        <v>13</v>
      </c>
      <c r="E17">
        <f>_xlfn.XLOOKUP(B17,RESULTADOS_15!D:D,RESULTADOS_15!I:I,0,0,1)</f>
        <v>11</v>
      </c>
      <c r="F17">
        <f>_xlfn.XLOOKUP(B17,RESULTADOS_15!D:D,RESULTADOS_15!F:F,0,0,1)</f>
        <v>15.81</v>
      </c>
      <c r="G17">
        <f>_xlfn.XLOOKUP(B17,RESULTADOS_15!D:D,RESULTADOS_15!M:M,0,0,1)</f>
        <v>0</v>
      </c>
      <c r="H17">
        <f>_xlfn.XLOOKUP(B17,RESULTADOS_15!D:D,RESULTADOS_15!AF:AF,0,0,1)</f>
        <v>5.1585426601990324E-6</v>
      </c>
      <c r="I17">
        <f>_xlfn.XLOOKUP(B17,RESULTADOS_15!D:D,RESULTADOS_15!AC:AC,0,0,1)</f>
        <v>150.0775739096155</v>
      </c>
      <c r="J17">
        <f>_xlfn.XLOOKUP(B17,RESULTADOS_15!D:D,RESULTADOS_15!G:G,0,0,1)</f>
        <v>86.24</v>
      </c>
      <c r="K17">
        <v>3.4491520000000002</v>
      </c>
      <c r="N17">
        <f>_xlfn.XLOOKUP(B17,RESULTADOS_15!D:D,RESULTADOS_15!AH:AH,0,0,1)</f>
        <v>150077.57390961549</v>
      </c>
    </row>
    <row r="18" spans="1:14" x14ac:dyDescent="0.25">
      <c r="A18" t="s">
        <v>67</v>
      </c>
      <c r="B18">
        <v>5.4038000000000004</v>
      </c>
      <c r="C18">
        <f>_xlfn.XLOOKUP(B18,RESULTADOS_16!D:D,RESULTADOS_16!B:B,0,0,1)</f>
        <v>90</v>
      </c>
      <c r="D18">
        <f>_xlfn.XLOOKUP(B18,RESULTADOS_16!D:D,RESULTADOS_16!L:L,0,0,1)</f>
        <v>14</v>
      </c>
      <c r="E18">
        <f>_xlfn.XLOOKUP(B18,RESULTADOS_16!D:D,RESULTADOS_16!I:I,0,0,1)</f>
        <v>10</v>
      </c>
      <c r="F18">
        <f>_xlfn.XLOOKUP(B18,RESULTADOS_16!D:D,RESULTADOS_16!F:F,0,0,1)</f>
        <v>15.73</v>
      </c>
      <c r="G18">
        <f>_xlfn.XLOOKUP(B18,RESULTADOS_16!D:D,RESULTADOS_16!M:M,0,0,1)</f>
        <v>0</v>
      </c>
      <c r="H18">
        <f>_xlfn.XLOOKUP(B18,RESULTADOS_16!D:D,RESULTADOS_16!AF:AF,0,0,1)</f>
        <v>5.1279476104168734E-6</v>
      </c>
      <c r="I18">
        <f>_xlfn.XLOOKUP(B18,RESULTADOS_16!D:D,RESULTADOS_16!AC:AC,0,0,1)</f>
        <v>151.88199291132219</v>
      </c>
      <c r="J18">
        <f>_xlfn.XLOOKUP(B18,RESULTADOS_16!D:D,RESULTADOS_16!G:G,0,0,1)</f>
        <v>94.38</v>
      </c>
      <c r="K18">
        <v>3.4584320000000002</v>
      </c>
      <c r="N18">
        <f>_xlfn.XLOOKUP(B18,RESULTADOS_16!D:D,RESULTADOS_16!AH:AH,0,0,1)</f>
        <v>151881.99291132219</v>
      </c>
    </row>
    <row r="19" spans="1:14" x14ac:dyDescent="0.25">
      <c r="A19" t="s">
        <v>68</v>
      </c>
      <c r="B19">
        <v>5.3826000000000001</v>
      </c>
      <c r="C19">
        <f>_xlfn.XLOOKUP(B19,RESULTADOS_17!D:D,RESULTADOS_17!B:B,0,0,1)</f>
        <v>95</v>
      </c>
      <c r="D19">
        <f>_xlfn.XLOOKUP(B19,RESULTADOS_17!D:D,RESULTADOS_17!L:L,0,0,1)</f>
        <v>15</v>
      </c>
      <c r="E19">
        <f>_xlfn.XLOOKUP(B19,RESULTADOS_17!D:D,RESULTADOS_17!I:I,0,0,1)</f>
        <v>10</v>
      </c>
      <c r="F19">
        <f>_xlfn.XLOOKUP(B19,RESULTADOS_17!D:D,RESULTADOS_17!F:F,0,0,1)</f>
        <v>15.74</v>
      </c>
      <c r="G19">
        <f>_xlfn.XLOOKUP(B19,RESULTADOS_17!D:D,RESULTADOS_17!M:M,0,0,1)</f>
        <v>0</v>
      </c>
      <c r="H19">
        <f>_xlfn.XLOOKUP(B19,RESULTADOS_17!D:D,RESULTADOS_17!AF:AF,0,0,1)</f>
        <v>5.0656943128860102E-6</v>
      </c>
      <c r="I19">
        <f>_xlfn.XLOOKUP(B19,RESULTADOS_17!D:D,RESULTADOS_17!AC:AC,0,0,1)</f>
        <v>155.2689893225357</v>
      </c>
      <c r="J19">
        <f>_xlfn.XLOOKUP(B19,RESULTADOS_17!D:D,RESULTADOS_17!G:G,0,0,1)</f>
        <v>94.42</v>
      </c>
      <c r="K19">
        <v>3.4448639999999999</v>
      </c>
      <c r="N19">
        <f>_xlfn.XLOOKUP(B19,RESULTADOS_17!D:D,RESULTADOS_17!AH:AH,0,0,1)</f>
        <v>155268.98932253569</v>
      </c>
    </row>
    <row r="20" spans="1:14" x14ac:dyDescent="0.25">
      <c r="A20" t="s">
        <v>69</v>
      </c>
      <c r="B20">
        <v>5.3841000000000001</v>
      </c>
      <c r="C20">
        <f>_xlfn.XLOOKUP(B20,RESULTADOS_18!D:D,RESULTADOS_18!B:B,0,0,1)</f>
        <v>100</v>
      </c>
      <c r="D20">
        <f>_xlfn.XLOOKUP(B20,RESULTADOS_18!D:D,RESULTADOS_18!L:L,0,0,1)</f>
        <v>16</v>
      </c>
      <c r="E20">
        <f>_xlfn.XLOOKUP(B20,RESULTADOS_18!D:D,RESULTADOS_18!I:I,0,0,1)</f>
        <v>9</v>
      </c>
      <c r="F20">
        <f>_xlfn.XLOOKUP(B20,RESULTADOS_18!D:D,RESULTADOS_18!F:F,0,0,1)</f>
        <v>15.71</v>
      </c>
      <c r="G20">
        <f>_xlfn.XLOOKUP(B20,RESULTADOS_18!D:D,RESULTADOS_18!M:M,0,0,1)</f>
        <v>0</v>
      </c>
      <c r="H20">
        <f>_xlfn.XLOOKUP(B20,RESULTADOS_18!D:D,RESULTADOS_18!AF:AF,0,0,1)</f>
        <v>5.0269206152434593E-6</v>
      </c>
      <c r="I20">
        <f>_xlfn.XLOOKUP(B20,RESULTADOS_18!D:D,RESULTADOS_18!AC:AC,0,0,1)</f>
        <v>157.36700851573869</v>
      </c>
      <c r="J20">
        <f>_xlfn.XLOOKUP(B20,RESULTADOS_18!D:D,RESULTADOS_18!G:G,0,0,1)</f>
        <v>104.71</v>
      </c>
      <c r="K20">
        <v>3.445824</v>
      </c>
      <c r="N20">
        <f>_xlfn.XLOOKUP(B20,RESULTADOS_18!D:D,RESULTADOS_18!AH:AH,0,0,1)</f>
        <v>157367.00851573871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3.5903999999999998</v>
      </c>
      <c r="E2">
        <v>27.85</v>
      </c>
      <c r="F2">
        <v>21.58</v>
      </c>
      <c r="G2">
        <v>7.99</v>
      </c>
      <c r="H2">
        <v>0.14000000000000001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221.38</v>
      </c>
      <c r="Q2">
        <v>793.41</v>
      </c>
      <c r="R2">
        <v>314.3</v>
      </c>
      <c r="S2">
        <v>86.27</v>
      </c>
      <c r="T2">
        <v>102745.1</v>
      </c>
      <c r="U2">
        <v>0.27</v>
      </c>
      <c r="V2">
        <v>0.56000000000000005</v>
      </c>
      <c r="W2">
        <v>0.48</v>
      </c>
      <c r="X2">
        <v>6.16</v>
      </c>
      <c r="Y2">
        <v>2</v>
      </c>
      <c r="Z2">
        <v>10</v>
      </c>
      <c r="AA2">
        <v>204.40396510969839</v>
      </c>
      <c r="AB2">
        <v>279.67452272946588</v>
      </c>
      <c r="AC2">
        <v>252.98277880590581</v>
      </c>
      <c r="AD2">
        <v>204403.96510969839</v>
      </c>
      <c r="AE2">
        <v>279674.52272946591</v>
      </c>
      <c r="AF2">
        <v>3.6127501360644782E-6</v>
      </c>
      <c r="AG2">
        <v>10</v>
      </c>
      <c r="AH2">
        <v>252982.77880590581</v>
      </c>
    </row>
    <row r="3" spans="1:34" x14ac:dyDescent="0.25">
      <c r="A3">
        <v>1</v>
      </c>
      <c r="B3">
        <v>60</v>
      </c>
      <c r="C3" t="s">
        <v>34</v>
      </c>
      <c r="D3">
        <v>4.4558999999999997</v>
      </c>
      <c r="E3">
        <v>22.44</v>
      </c>
      <c r="F3">
        <v>18.57</v>
      </c>
      <c r="G3">
        <v>16.39</v>
      </c>
      <c r="H3">
        <v>0.28000000000000003</v>
      </c>
      <c r="I3">
        <v>68</v>
      </c>
      <c r="J3">
        <v>125.95</v>
      </c>
      <c r="K3">
        <v>45</v>
      </c>
      <c r="L3">
        <v>2</v>
      </c>
      <c r="M3">
        <v>66</v>
      </c>
      <c r="N3">
        <v>18.95</v>
      </c>
      <c r="O3">
        <v>15767.7</v>
      </c>
      <c r="P3">
        <v>185.01</v>
      </c>
      <c r="Q3">
        <v>793.55</v>
      </c>
      <c r="R3">
        <v>216.71</v>
      </c>
      <c r="S3">
        <v>86.27</v>
      </c>
      <c r="T3">
        <v>54419.78</v>
      </c>
      <c r="U3">
        <v>0.4</v>
      </c>
      <c r="V3">
        <v>0.66</v>
      </c>
      <c r="W3">
        <v>0.28999999999999998</v>
      </c>
      <c r="X3">
        <v>3.16</v>
      </c>
      <c r="Y3">
        <v>2</v>
      </c>
      <c r="Z3">
        <v>10</v>
      </c>
      <c r="AA3">
        <v>149.29818632385579</v>
      </c>
      <c r="AB3">
        <v>204.276365099332</v>
      </c>
      <c r="AC3">
        <v>184.7805155179889</v>
      </c>
      <c r="AD3">
        <v>149298.1863238558</v>
      </c>
      <c r="AE3">
        <v>204276.365099332</v>
      </c>
      <c r="AF3">
        <v>4.483637848509834E-6</v>
      </c>
      <c r="AG3">
        <v>8</v>
      </c>
      <c r="AH3">
        <v>184780.51551798891</v>
      </c>
    </row>
    <row r="4" spans="1:34" x14ac:dyDescent="0.25">
      <c r="A4">
        <v>2</v>
      </c>
      <c r="B4">
        <v>60</v>
      </c>
      <c r="C4" t="s">
        <v>34</v>
      </c>
      <c r="D4">
        <v>5.0087000000000002</v>
      </c>
      <c r="E4">
        <v>19.97</v>
      </c>
      <c r="F4">
        <v>16.809999999999999</v>
      </c>
      <c r="G4">
        <v>25.22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161.59</v>
      </c>
      <c r="Q4">
        <v>793.31</v>
      </c>
      <c r="R4">
        <v>154.71</v>
      </c>
      <c r="S4">
        <v>86.27</v>
      </c>
      <c r="T4">
        <v>23561.97</v>
      </c>
      <c r="U4">
        <v>0.56000000000000005</v>
      </c>
      <c r="V4">
        <v>0.72</v>
      </c>
      <c r="W4">
        <v>0.28000000000000003</v>
      </c>
      <c r="X4">
        <v>1.4</v>
      </c>
      <c r="Y4">
        <v>2</v>
      </c>
      <c r="Z4">
        <v>10</v>
      </c>
      <c r="AA4">
        <v>123.51816588628159</v>
      </c>
      <c r="AB4">
        <v>169.00300380242811</v>
      </c>
      <c r="AC4">
        <v>152.8735943167768</v>
      </c>
      <c r="AD4">
        <v>123518.1658862816</v>
      </c>
      <c r="AE4">
        <v>169003.00380242811</v>
      </c>
      <c r="AF4">
        <v>5.0398790125072841E-6</v>
      </c>
      <c r="AG4">
        <v>7</v>
      </c>
      <c r="AH4">
        <v>152873.59431677681</v>
      </c>
    </row>
    <row r="5" spans="1:34" x14ac:dyDescent="0.25">
      <c r="A5">
        <v>3</v>
      </c>
      <c r="B5">
        <v>60</v>
      </c>
      <c r="C5" t="s">
        <v>34</v>
      </c>
      <c r="D5">
        <v>5.1676000000000002</v>
      </c>
      <c r="E5">
        <v>19.350000000000001</v>
      </c>
      <c r="F5">
        <v>16.48</v>
      </c>
      <c r="G5">
        <v>34.090000000000003</v>
      </c>
      <c r="H5">
        <v>0.55000000000000004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152.38999999999999</v>
      </c>
      <c r="Q5">
        <v>793.27</v>
      </c>
      <c r="R5">
        <v>143.72999999999999</v>
      </c>
      <c r="S5">
        <v>86.27</v>
      </c>
      <c r="T5">
        <v>18127.43</v>
      </c>
      <c r="U5">
        <v>0.6</v>
      </c>
      <c r="V5">
        <v>0.74</v>
      </c>
      <c r="W5">
        <v>0.27</v>
      </c>
      <c r="X5">
        <v>1.07</v>
      </c>
      <c r="Y5">
        <v>2</v>
      </c>
      <c r="Z5">
        <v>10</v>
      </c>
      <c r="AA5">
        <v>118.7307459638231</v>
      </c>
      <c r="AB5">
        <v>162.45264465846279</v>
      </c>
      <c r="AC5">
        <v>146.94839225602269</v>
      </c>
      <c r="AD5">
        <v>118730.74596382309</v>
      </c>
      <c r="AE5">
        <v>162452.64465846281</v>
      </c>
      <c r="AF5">
        <v>5.1997681604074189E-6</v>
      </c>
      <c r="AG5">
        <v>7</v>
      </c>
      <c r="AH5">
        <v>146948.39225602269</v>
      </c>
    </row>
    <row r="6" spans="1:34" x14ac:dyDescent="0.25">
      <c r="A6">
        <v>4</v>
      </c>
      <c r="B6">
        <v>60</v>
      </c>
      <c r="C6" t="s">
        <v>34</v>
      </c>
      <c r="D6">
        <v>5.2927</v>
      </c>
      <c r="E6">
        <v>18.89</v>
      </c>
      <c r="F6">
        <v>16.2</v>
      </c>
      <c r="G6">
        <v>44.18</v>
      </c>
      <c r="H6">
        <v>0.68</v>
      </c>
      <c r="I6">
        <v>22</v>
      </c>
      <c r="J6">
        <v>129.91999999999999</v>
      </c>
      <c r="K6">
        <v>45</v>
      </c>
      <c r="L6">
        <v>5</v>
      </c>
      <c r="M6">
        <v>20</v>
      </c>
      <c r="N6">
        <v>19.920000000000002</v>
      </c>
      <c r="O6">
        <v>16257.24</v>
      </c>
      <c r="P6">
        <v>143.75</v>
      </c>
      <c r="Q6">
        <v>793.24</v>
      </c>
      <c r="R6">
        <v>134.47</v>
      </c>
      <c r="S6">
        <v>86.27</v>
      </c>
      <c r="T6">
        <v>13529.14</v>
      </c>
      <c r="U6">
        <v>0.64</v>
      </c>
      <c r="V6">
        <v>0.75</v>
      </c>
      <c r="W6">
        <v>0.25</v>
      </c>
      <c r="X6">
        <v>0.79</v>
      </c>
      <c r="Y6">
        <v>2</v>
      </c>
      <c r="Z6">
        <v>10</v>
      </c>
      <c r="AA6">
        <v>114.7816285640275</v>
      </c>
      <c r="AB6">
        <v>157.04928800930159</v>
      </c>
      <c r="AC6">
        <v>142.060724381797</v>
      </c>
      <c r="AD6">
        <v>114781.6285640275</v>
      </c>
      <c r="AE6">
        <v>157049.28800930161</v>
      </c>
      <c r="AF6">
        <v>5.3256469042860034E-6</v>
      </c>
      <c r="AG6">
        <v>7</v>
      </c>
      <c r="AH6">
        <v>142060.72438179699</v>
      </c>
    </row>
    <row r="7" spans="1:34" x14ac:dyDescent="0.25">
      <c r="A7">
        <v>5</v>
      </c>
      <c r="B7">
        <v>60</v>
      </c>
      <c r="C7" t="s">
        <v>34</v>
      </c>
      <c r="D7">
        <v>5.3433000000000002</v>
      </c>
      <c r="E7">
        <v>18.72</v>
      </c>
      <c r="F7">
        <v>16.12</v>
      </c>
      <c r="G7">
        <v>53.74</v>
      </c>
      <c r="H7">
        <v>0.81</v>
      </c>
      <c r="I7">
        <v>18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135.79</v>
      </c>
      <c r="Q7">
        <v>793.21</v>
      </c>
      <c r="R7">
        <v>132.03</v>
      </c>
      <c r="S7">
        <v>86.27</v>
      </c>
      <c r="T7">
        <v>12329.61</v>
      </c>
      <c r="U7">
        <v>0.65</v>
      </c>
      <c r="V7">
        <v>0.76</v>
      </c>
      <c r="W7">
        <v>0.25</v>
      </c>
      <c r="X7">
        <v>0.71</v>
      </c>
      <c r="Y7">
        <v>2</v>
      </c>
      <c r="Z7">
        <v>10</v>
      </c>
      <c r="AA7">
        <v>112.13772065878059</v>
      </c>
      <c r="AB7">
        <v>153.43177657235981</v>
      </c>
      <c r="AC7">
        <v>138.78846315918659</v>
      </c>
      <c r="AD7">
        <v>112137.7206587806</v>
      </c>
      <c r="AE7">
        <v>153431.77657235981</v>
      </c>
      <c r="AF7">
        <v>5.3765618878212254E-6</v>
      </c>
      <c r="AG7">
        <v>7</v>
      </c>
      <c r="AH7">
        <v>138788.46315918659</v>
      </c>
    </row>
    <row r="8" spans="1:34" x14ac:dyDescent="0.25">
      <c r="A8">
        <v>6</v>
      </c>
      <c r="B8">
        <v>60</v>
      </c>
      <c r="C8" t="s">
        <v>34</v>
      </c>
      <c r="D8">
        <v>5.4019000000000004</v>
      </c>
      <c r="E8">
        <v>18.510000000000002</v>
      </c>
      <c r="F8">
        <v>16</v>
      </c>
      <c r="G8">
        <v>63.99</v>
      </c>
      <c r="H8">
        <v>0.93</v>
      </c>
      <c r="I8">
        <v>15</v>
      </c>
      <c r="J8">
        <v>132.58000000000001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129.52000000000001</v>
      </c>
      <c r="Q8">
        <v>793.26</v>
      </c>
      <c r="R8">
        <v>127.57</v>
      </c>
      <c r="S8">
        <v>86.27</v>
      </c>
      <c r="T8">
        <v>10116.83</v>
      </c>
      <c r="U8">
        <v>0.68</v>
      </c>
      <c r="V8">
        <v>0.76</v>
      </c>
      <c r="W8">
        <v>0.25</v>
      </c>
      <c r="X8">
        <v>0.59</v>
      </c>
      <c r="Y8">
        <v>2</v>
      </c>
      <c r="Z8">
        <v>10</v>
      </c>
      <c r="AA8">
        <v>109.84950779190859</v>
      </c>
      <c r="AB8">
        <v>150.30094277908</v>
      </c>
      <c r="AC8">
        <v>135.95643174898359</v>
      </c>
      <c r="AD8">
        <v>109849.5077919086</v>
      </c>
      <c r="AE8">
        <v>150300.94277908001</v>
      </c>
      <c r="AF8">
        <v>5.4355266711248634E-6</v>
      </c>
      <c r="AG8">
        <v>7</v>
      </c>
      <c r="AH8">
        <v>135956.4317489836</v>
      </c>
    </row>
    <row r="9" spans="1:34" x14ac:dyDescent="0.25">
      <c r="A9">
        <v>7</v>
      </c>
      <c r="B9">
        <v>60</v>
      </c>
      <c r="C9" t="s">
        <v>34</v>
      </c>
      <c r="D9">
        <v>5.4169999999999998</v>
      </c>
      <c r="E9">
        <v>18.46</v>
      </c>
      <c r="F9">
        <v>15.94</v>
      </c>
      <c r="G9">
        <v>63.78</v>
      </c>
      <c r="H9">
        <v>1.06</v>
      </c>
      <c r="I9">
        <v>15</v>
      </c>
      <c r="J9">
        <v>133.91999999999999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129.13</v>
      </c>
      <c r="Q9">
        <v>793.37</v>
      </c>
      <c r="R9">
        <v>125.35</v>
      </c>
      <c r="S9">
        <v>86.27</v>
      </c>
      <c r="T9">
        <v>9002.66</v>
      </c>
      <c r="U9">
        <v>0.69</v>
      </c>
      <c r="V9">
        <v>0.76</v>
      </c>
      <c r="W9">
        <v>0.26</v>
      </c>
      <c r="X9">
        <v>0.53</v>
      </c>
      <c r="Y9">
        <v>2</v>
      </c>
      <c r="Z9">
        <v>10</v>
      </c>
      <c r="AA9">
        <v>109.5430932071462</v>
      </c>
      <c r="AB9">
        <v>149.8816928261509</v>
      </c>
      <c r="AC9">
        <v>135.57719442314101</v>
      </c>
      <c r="AD9">
        <v>109543.0932071462</v>
      </c>
      <c r="AE9">
        <v>149881.69282615089</v>
      </c>
      <c r="AF9">
        <v>5.4507206681877442E-6</v>
      </c>
      <c r="AG9">
        <v>7</v>
      </c>
      <c r="AH9">
        <v>135577.19442314099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3.0667</v>
      </c>
      <c r="E2">
        <v>32.61</v>
      </c>
      <c r="F2">
        <v>23.55</v>
      </c>
      <c r="G2">
        <v>6.76</v>
      </c>
      <c r="H2">
        <v>0.11</v>
      </c>
      <c r="I2">
        <v>209</v>
      </c>
      <c r="J2">
        <v>159.12</v>
      </c>
      <c r="K2">
        <v>50.28</v>
      </c>
      <c r="L2">
        <v>1</v>
      </c>
      <c r="M2">
        <v>207</v>
      </c>
      <c r="N2">
        <v>27.84</v>
      </c>
      <c r="O2">
        <v>19859.16</v>
      </c>
      <c r="P2">
        <v>285.47000000000003</v>
      </c>
      <c r="Q2">
        <v>793.87</v>
      </c>
      <c r="R2">
        <v>380.45</v>
      </c>
      <c r="S2">
        <v>86.27</v>
      </c>
      <c r="T2">
        <v>135584.43</v>
      </c>
      <c r="U2">
        <v>0.23</v>
      </c>
      <c r="V2">
        <v>0.52</v>
      </c>
      <c r="W2">
        <v>0.55000000000000004</v>
      </c>
      <c r="X2">
        <v>8.1300000000000008</v>
      </c>
      <c r="Y2">
        <v>2</v>
      </c>
      <c r="Z2">
        <v>10</v>
      </c>
      <c r="AA2">
        <v>274.06650520525108</v>
      </c>
      <c r="AB2">
        <v>374.98988338269822</v>
      </c>
      <c r="AC2">
        <v>339.20137521425949</v>
      </c>
      <c r="AD2">
        <v>274066.50520525122</v>
      </c>
      <c r="AE2">
        <v>374989.88338269817</v>
      </c>
      <c r="AF2">
        <v>2.9619984304622121E-6</v>
      </c>
      <c r="AG2">
        <v>11</v>
      </c>
      <c r="AH2">
        <v>339201.37521425949</v>
      </c>
    </row>
    <row r="3" spans="1:34" x14ac:dyDescent="0.25">
      <c r="A3">
        <v>1</v>
      </c>
      <c r="B3">
        <v>80</v>
      </c>
      <c r="C3" t="s">
        <v>34</v>
      </c>
      <c r="D3">
        <v>4.3869999999999996</v>
      </c>
      <c r="E3">
        <v>22.79</v>
      </c>
      <c r="F3">
        <v>17.96</v>
      </c>
      <c r="G3">
        <v>13.81</v>
      </c>
      <c r="H3">
        <v>0.22</v>
      </c>
      <c r="I3">
        <v>78</v>
      </c>
      <c r="J3">
        <v>160.54</v>
      </c>
      <c r="K3">
        <v>50.28</v>
      </c>
      <c r="L3">
        <v>2</v>
      </c>
      <c r="M3">
        <v>76</v>
      </c>
      <c r="N3">
        <v>28.26</v>
      </c>
      <c r="O3">
        <v>20034.400000000001</v>
      </c>
      <c r="P3">
        <v>213.01</v>
      </c>
      <c r="Q3">
        <v>793.47</v>
      </c>
      <c r="R3">
        <v>192.1</v>
      </c>
      <c r="S3">
        <v>86.27</v>
      </c>
      <c r="T3">
        <v>42065.94</v>
      </c>
      <c r="U3">
        <v>0.45</v>
      </c>
      <c r="V3">
        <v>0.68</v>
      </c>
      <c r="W3">
        <v>0.34</v>
      </c>
      <c r="X3">
        <v>2.54</v>
      </c>
      <c r="Y3">
        <v>2</v>
      </c>
      <c r="Z3">
        <v>10</v>
      </c>
      <c r="AA3">
        <v>163.4933506657714</v>
      </c>
      <c r="AB3">
        <v>223.6988151983837</v>
      </c>
      <c r="AC3">
        <v>202.34931423917331</v>
      </c>
      <c r="AD3">
        <v>163493.3506657714</v>
      </c>
      <c r="AE3">
        <v>223698.8151983837</v>
      </c>
      <c r="AF3">
        <v>4.2372214805614251E-6</v>
      </c>
      <c r="AG3">
        <v>8</v>
      </c>
      <c r="AH3">
        <v>202349.31423917331</v>
      </c>
    </row>
    <row r="4" spans="1:34" x14ac:dyDescent="0.25">
      <c r="A4">
        <v>2</v>
      </c>
      <c r="B4">
        <v>80</v>
      </c>
      <c r="C4" t="s">
        <v>34</v>
      </c>
      <c r="D4">
        <v>4.7347000000000001</v>
      </c>
      <c r="E4">
        <v>21.12</v>
      </c>
      <c r="F4">
        <v>17.22</v>
      </c>
      <c r="G4">
        <v>21.08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200.18</v>
      </c>
      <c r="Q4">
        <v>793.37</v>
      </c>
      <c r="R4">
        <v>168.38</v>
      </c>
      <c r="S4">
        <v>86.27</v>
      </c>
      <c r="T4">
        <v>30352.48</v>
      </c>
      <c r="U4">
        <v>0.51</v>
      </c>
      <c r="V4">
        <v>0.71</v>
      </c>
      <c r="W4">
        <v>0.3</v>
      </c>
      <c r="X4">
        <v>1.81</v>
      </c>
      <c r="Y4">
        <v>2</v>
      </c>
      <c r="Z4">
        <v>10</v>
      </c>
      <c r="AA4">
        <v>143.33320902889241</v>
      </c>
      <c r="AB4">
        <v>196.11482000814161</v>
      </c>
      <c r="AC4">
        <v>177.3978968354987</v>
      </c>
      <c r="AD4">
        <v>143333.20902889251</v>
      </c>
      <c r="AE4">
        <v>196114.8200081416</v>
      </c>
      <c r="AF4">
        <v>4.5730505001172064E-6</v>
      </c>
      <c r="AG4">
        <v>7</v>
      </c>
      <c r="AH4">
        <v>177397.89683549869</v>
      </c>
    </row>
    <row r="5" spans="1:34" x14ac:dyDescent="0.25">
      <c r="A5">
        <v>3</v>
      </c>
      <c r="B5">
        <v>80</v>
      </c>
      <c r="C5" t="s">
        <v>34</v>
      </c>
      <c r="D5">
        <v>4.9946999999999999</v>
      </c>
      <c r="E5">
        <v>20.02</v>
      </c>
      <c r="F5">
        <v>16.57</v>
      </c>
      <c r="G5">
        <v>28.4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188.59</v>
      </c>
      <c r="Q5">
        <v>793.25</v>
      </c>
      <c r="R5">
        <v>146.82</v>
      </c>
      <c r="S5">
        <v>86.27</v>
      </c>
      <c r="T5">
        <v>19641.3</v>
      </c>
      <c r="U5">
        <v>0.59</v>
      </c>
      <c r="V5">
        <v>0.73</v>
      </c>
      <c r="W5">
        <v>0.26</v>
      </c>
      <c r="X5">
        <v>1.1599999999999999</v>
      </c>
      <c r="Y5">
        <v>2</v>
      </c>
      <c r="Z5">
        <v>10</v>
      </c>
      <c r="AA5">
        <v>135.00080704683441</v>
      </c>
      <c r="AB5">
        <v>184.71406001666401</v>
      </c>
      <c r="AC5">
        <v>167.08520937653691</v>
      </c>
      <c r="AD5">
        <v>135000.80704683441</v>
      </c>
      <c r="AE5">
        <v>184714.06001666401</v>
      </c>
      <c r="AF5">
        <v>4.8241737244039554E-6</v>
      </c>
      <c r="AG5">
        <v>7</v>
      </c>
      <c r="AH5">
        <v>167085.20937653701</v>
      </c>
    </row>
    <row r="6" spans="1:34" x14ac:dyDescent="0.25">
      <c r="A6">
        <v>4</v>
      </c>
      <c r="B6">
        <v>80</v>
      </c>
      <c r="C6" t="s">
        <v>34</v>
      </c>
      <c r="D6">
        <v>5.0923999999999996</v>
      </c>
      <c r="E6">
        <v>19.64</v>
      </c>
      <c r="F6">
        <v>16.41</v>
      </c>
      <c r="G6">
        <v>35.17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182.7</v>
      </c>
      <c r="Q6">
        <v>793.35</v>
      </c>
      <c r="R6">
        <v>141.36000000000001</v>
      </c>
      <c r="S6">
        <v>86.27</v>
      </c>
      <c r="T6">
        <v>16946.2</v>
      </c>
      <c r="U6">
        <v>0.61</v>
      </c>
      <c r="V6">
        <v>0.74</v>
      </c>
      <c r="W6">
        <v>0.27</v>
      </c>
      <c r="X6">
        <v>1</v>
      </c>
      <c r="Y6">
        <v>2</v>
      </c>
      <c r="Z6">
        <v>10</v>
      </c>
      <c r="AA6">
        <v>131.79259050964191</v>
      </c>
      <c r="AB6">
        <v>180.32443661395499</v>
      </c>
      <c r="AC6">
        <v>163.1145254705059</v>
      </c>
      <c r="AD6">
        <v>131792.59050964189</v>
      </c>
      <c r="AE6">
        <v>180324.43661395501</v>
      </c>
      <c r="AF6">
        <v>4.9185381052224758E-6</v>
      </c>
      <c r="AG6">
        <v>7</v>
      </c>
      <c r="AH6">
        <v>163114.52547050591</v>
      </c>
    </row>
    <row r="7" spans="1:34" x14ac:dyDescent="0.25">
      <c r="A7">
        <v>5</v>
      </c>
      <c r="B7">
        <v>80</v>
      </c>
      <c r="C7" t="s">
        <v>34</v>
      </c>
      <c r="D7">
        <v>5.1673</v>
      </c>
      <c r="E7">
        <v>19.350000000000001</v>
      </c>
      <c r="F7">
        <v>16.29</v>
      </c>
      <c r="G7">
        <v>42.49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176.66</v>
      </c>
      <c r="Q7">
        <v>793.25</v>
      </c>
      <c r="R7">
        <v>137.41</v>
      </c>
      <c r="S7">
        <v>86.27</v>
      </c>
      <c r="T7">
        <v>14995.75</v>
      </c>
      <c r="U7">
        <v>0.63</v>
      </c>
      <c r="V7">
        <v>0.75</v>
      </c>
      <c r="W7">
        <v>0.26</v>
      </c>
      <c r="X7">
        <v>0.88</v>
      </c>
      <c r="Y7">
        <v>2</v>
      </c>
      <c r="Z7">
        <v>10</v>
      </c>
      <c r="AA7">
        <v>129.0173454604776</v>
      </c>
      <c r="AB7">
        <v>176.52722390251969</v>
      </c>
      <c r="AC7">
        <v>159.6797134108273</v>
      </c>
      <c r="AD7">
        <v>129017.34546047761</v>
      </c>
      <c r="AE7">
        <v>176527.22390251971</v>
      </c>
      <c r="AF7">
        <v>4.9908809109881592E-6</v>
      </c>
      <c r="AG7">
        <v>7</v>
      </c>
      <c r="AH7">
        <v>159679.7134108273</v>
      </c>
    </row>
    <row r="8" spans="1:34" x14ac:dyDescent="0.25">
      <c r="A8">
        <v>6</v>
      </c>
      <c r="B8">
        <v>80</v>
      </c>
      <c r="C8" t="s">
        <v>34</v>
      </c>
      <c r="D8">
        <v>5.2842000000000002</v>
      </c>
      <c r="E8">
        <v>18.920000000000002</v>
      </c>
      <c r="F8">
        <v>15.99</v>
      </c>
      <c r="G8">
        <v>50.49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17</v>
      </c>
      <c r="N8">
        <v>30.44</v>
      </c>
      <c r="O8">
        <v>20919.39</v>
      </c>
      <c r="P8">
        <v>169.58</v>
      </c>
      <c r="Q8">
        <v>793.23</v>
      </c>
      <c r="R8">
        <v>127.06</v>
      </c>
      <c r="S8">
        <v>86.27</v>
      </c>
      <c r="T8">
        <v>9838.7099999999991</v>
      </c>
      <c r="U8">
        <v>0.68</v>
      </c>
      <c r="V8">
        <v>0.76</v>
      </c>
      <c r="W8">
        <v>0.25</v>
      </c>
      <c r="X8">
        <v>0.57999999999999996</v>
      </c>
      <c r="Y8">
        <v>2</v>
      </c>
      <c r="Z8">
        <v>10</v>
      </c>
      <c r="AA8">
        <v>125.3017190999131</v>
      </c>
      <c r="AB8">
        <v>171.44333999413189</v>
      </c>
      <c r="AC8">
        <v>155.08102824737861</v>
      </c>
      <c r="AD8">
        <v>125301.7190999131</v>
      </c>
      <c r="AE8">
        <v>171443.33999413191</v>
      </c>
      <c r="AF8">
        <v>5.1037897760617016E-6</v>
      </c>
      <c r="AG8">
        <v>7</v>
      </c>
      <c r="AH8">
        <v>155081.02824737859</v>
      </c>
    </row>
    <row r="9" spans="1:34" x14ac:dyDescent="0.25">
      <c r="A9">
        <v>7</v>
      </c>
      <c r="B9">
        <v>80</v>
      </c>
      <c r="C9" t="s">
        <v>34</v>
      </c>
      <c r="D9">
        <v>5.3189000000000002</v>
      </c>
      <c r="E9">
        <v>18.8</v>
      </c>
      <c r="F9">
        <v>15.96</v>
      </c>
      <c r="G9">
        <v>59.85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163.88</v>
      </c>
      <c r="Q9">
        <v>793.24</v>
      </c>
      <c r="R9">
        <v>126.4</v>
      </c>
      <c r="S9">
        <v>86.27</v>
      </c>
      <c r="T9">
        <v>9526.8799999999992</v>
      </c>
      <c r="U9">
        <v>0.68</v>
      </c>
      <c r="V9">
        <v>0.76</v>
      </c>
      <c r="W9">
        <v>0.25</v>
      </c>
      <c r="X9">
        <v>0.55000000000000004</v>
      </c>
      <c r="Y9">
        <v>2</v>
      </c>
      <c r="Z9">
        <v>10</v>
      </c>
      <c r="AA9">
        <v>123.3856132561931</v>
      </c>
      <c r="AB9">
        <v>168.82163944613171</v>
      </c>
      <c r="AC9">
        <v>152.70953912009881</v>
      </c>
      <c r="AD9">
        <v>123385.6132561931</v>
      </c>
      <c r="AE9">
        <v>168821.63944613171</v>
      </c>
      <c r="AF9">
        <v>5.1373050679184334E-6</v>
      </c>
      <c r="AG9">
        <v>7</v>
      </c>
      <c r="AH9">
        <v>152709.53912009881</v>
      </c>
    </row>
    <row r="10" spans="1:34" x14ac:dyDescent="0.25">
      <c r="A10">
        <v>8</v>
      </c>
      <c r="B10">
        <v>80</v>
      </c>
      <c r="C10" t="s">
        <v>34</v>
      </c>
      <c r="D10">
        <v>5.3529999999999998</v>
      </c>
      <c r="E10">
        <v>18.68</v>
      </c>
      <c r="F10">
        <v>15.91</v>
      </c>
      <c r="G10">
        <v>68.17</v>
      </c>
      <c r="H10">
        <v>0.94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21277.599999999999</v>
      </c>
      <c r="P10">
        <v>158.77000000000001</v>
      </c>
      <c r="Q10">
        <v>793.21</v>
      </c>
      <c r="R10">
        <v>124.63</v>
      </c>
      <c r="S10">
        <v>86.27</v>
      </c>
      <c r="T10">
        <v>8651.74</v>
      </c>
      <c r="U10">
        <v>0.69</v>
      </c>
      <c r="V10">
        <v>0.77</v>
      </c>
      <c r="W10">
        <v>0.24</v>
      </c>
      <c r="X10">
        <v>0.5</v>
      </c>
      <c r="Y10">
        <v>2</v>
      </c>
      <c r="Z10">
        <v>10</v>
      </c>
      <c r="AA10">
        <v>121.6255704892728</v>
      </c>
      <c r="AB10">
        <v>166.41347128482579</v>
      </c>
      <c r="AC10">
        <v>150.53120314822189</v>
      </c>
      <c r="AD10">
        <v>121625.5704892728</v>
      </c>
      <c r="AE10">
        <v>166413.47128482579</v>
      </c>
      <c r="AF10">
        <v>5.1702408446421954E-6</v>
      </c>
      <c r="AG10">
        <v>7</v>
      </c>
      <c r="AH10">
        <v>150531.20314822189</v>
      </c>
    </row>
    <row r="11" spans="1:34" x14ac:dyDescent="0.25">
      <c r="A11">
        <v>9</v>
      </c>
      <c r="B11">
        <v>80</v>
      </c>
      <c r="C11" t="s">
        <v>34</v>
      </c>
      <c r="D11">
        <v>5.3906000000000001</v>
      </c>
      <c r="E11">
        <v>18.55</v>
      </c>
      <c r="F11">
        <v>15.84</v>
      </c>
      <c r="G11">
        <v>79.2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8</v>
      </c>
      <c r="N11">
        <v>31.8</v>
      </c>
      <c r="O11">
        <v>21457.64</v>
      </c>
      <c r="P11">
        <v>151.81</v>
      </c>
      <c r="Q11">
        <v>793.26</v>
      </c>
      <c r="R11">
        <v>122.35</v>
      </c>
      <c r="S11">
        <v>86.27</v>
      </c>
      <c r="T11">
        <v>7517.86</v>
      </c>
      <c r="U11">
        <v>0.71</v>
      </c>
      <c r="V11">
        <v>0.77</v>
      </c>
      <c r="W11">
        <v>0.24</v>
      </c>
      <c r="X11">
        <v>0.43</v>
      </c>
      <c r="Y11">
        <v>2</v>
      </c>
      <c r="Z11">
        <v>10</v>
      </c>
      <c r="AA11">
        <v>119.35732387529229</v>
      </c>
      <c r="AB11">
        <v>163.309956199601</v>
      </c>
      <c r="AC11">
        <v>147.72388318691921</v>
      </c>
      <c r="AD11">
        <v>119357.32387529231</v>
      </c>
      <c r="AE11">
        <v>163309.956199601</v>
      </c>
      <c r="AF11">
        <v>5.2065571263082793E-6</v>
      </c>
      <c r="AG11">
        <v>7</v>
      </c>
      <c r="AH11">
        <v>147723.88318691921</v>
      </c>
    </row>
    <row r="12" spans="1:34" x14ac:dyDescent="0.25">
      <c r="A12">
        <v>10</v>
      </c>
      <c r="B12">
        <v>80</v>
      </c>
      <c r="C12" t="s">
        <v>34</v>
      </c>
      <c r="D12">
        <v>5.4184999999999999</v>
      </c>
      <c r="E12">
        <v>18.46</v>
      </c>
      <c r="F12">
        <v>15.78</v>
      </c>
      <c r="G12">
        <v>86.05</v>
      </c>
      <c r="H12">
        <v>1.1200000000000001</v>
      </c>
      <c r="I12">
        <v>11</v>
      </c>
      <c r="J12">
        <v>173.55</v>
      </c>
      <c r="K12">
        <v>50.28</v>
      </c>
      <c r="L12">
        <v>11</v>
      </c>
      <c r="M12">
        <v>1</v>
      </c>
      <c r="N12">
        <v>32.270000000000003</v>
      </c>
      <c r="O12">
        <v>21638.31</v>
      </c>
      <c r="P12">
        <v>147.44</v>
      </c>
      <c r="Q12">
        <v>793.22</v>
      </c>
      <c r="R12">
        <v>119.86</v>
      </c>
      <c r="S12">
        <v>86.27</v>
      </c>
      <c r="T12">
        <v>6279.4</v>
      </c>
      <c r="U12">
        <v>0.72</v>
      </c>
      <c r="V12">
        <v>0.77</v>
      </c>
      <c r="W12">
        <v>0.25</v>
      </c>
      <c r="X12">
        <v>0.37</v>
      </c>
      <c r="Y12">
        <v>2</v>
      </c>
      <c r="Z12">
        <v>10</v>
      </c>
      <c r="AA12">
        <v>117.88390471264999</v>
      </c>
      <c r="AB12">
        <v>161.29395909860901</v>
      </c>
      <c r="AC12">
        <v>145.90029001977561</v>
      </c>
      <c r="AD12">
        <v>117883.90471264991</v>
      </c>
      <c r="AE12">
        <v>161293.95909860899</v>
      </c>
      <c r="AF12">
        <v>5.2335045799913569E-6</v>
      </c>
      <c r="AG12">
        <v>7</v>
      </c>
      <c r="AH12">
        <v>145900.2900197756</v>
      </c>
    </row>
    <row r="13" spans="1:34" x14ac:dyDescent="0.25">
      <c r="A13">
        <v>11</v>
      </c>
      <c r="B13">
        <v>80</v>
      </c>
      <c r="C13" t="s">
        <v>34</v>
      </c>
      <c r="D13">
        <v>5.4253999999999998</v>
      </c>
      <c r="E13">
        <v>18.43</v>
      </c>
      <c r="F13">
        <v>15.75</v>
      </c>
      <c r="G13">
        <v>85.92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21819.599999999999</v>
      </c>
      <c r="P13">
        <v>148.54</v>
      </c>
      <c r="Q13">
        <v>793.24</v>
      </c>
      <c r="R13">
        <v>118.96</v>
      </c>
      <c r="S13">
        <v>86.27</v>
      </c>
      <c r="T13">
        <v>5827.81</v>
      </c>
      <c r="U13">
        <v>0.73</v>
      </c>
      <c r="V13">
        <v>0.77</v>
      </c>
      <c r="W13">
        <v>0.25</v>
      </c>
      <c r="X13">
        <v>0.34</v>
      </c>
      <c r="Y13">
        <v>2</v>
      </c>
      <c r="Z13">
        <v>10</v>
      </c>
      <c r="AA13">
        <v>109.5470346776022</v>
      </c>
      <c r="AB13">
        <v>149.88708571991421</v>
      </c>
      <c r="AC13">
        <v>135.58207262669239</v>
      </c>
      <c r="AD13">
        <v>109547.03467760221</v>
      </c>
      <c r="AE13">
        <v>149887.0857199142</v>
      </c>
      <c r="AF13">
        <v>5.240169004020505E-6</v>
      </c>
      <c r="AG13">
        <v>6</v>
      </c>
      <c r="AH13">
        <v>135582.07262669239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4.3517000000000001</v>
      </c>
      <c r="E2">
        <v>22.98</v>
      </c>
      <c r="F2">
        <v>19.28</v>
      </c>
      <c r="G2">
        <v>11.02</v>
      </c>
      <c r="H2">
        <v>0.22</v>
      </c>
      <c r="I2">
        <v>105</v>
      </c>
      <c r="J2">
        <v>80.84</v>
      </c>
      <c r="K2">
        <v>35.1</v>
      </c>
      <c r="L2">
        <v>1</v>
      </c>
      <c r="M2">
        <v>103</v>
      </c>
      <c r="N2">
        <v>9.74</v>
      </c>
      <c r="O2">
        <v>10204.209999999999</v>
      </c>
      <c r="P2">
        <v>143.82</v>
      </c>
      <c r="Q2">
        <v>793.44</v>
      </c>
      <c r="R2">
        <v>237.24</v>
      </c>
      <c r="S2">
        <v>86.27</v>
      </c>
      <c r="T2">
        <v>64498.12</v>
      </c>
      <c r="U2">
        <v>0.36</v>
      </c>
      <c r="V2">
        <v>0.63</v>
      </c>
      <c r="W2">
        <v>0.38</v>
      </c>
      <c r="X2">
        <v>3.87</v>
      </c>
      <c r="Y2">
        <v>2</v>
      </c>
      <c r="Z2">
        <v>10</v>
      </c>
      <c r="AA2">
        <v>130.91721028285141</v>
      </c>
      <c r="AB2">
        <v>179.12670276861081</v>
      </c>
      <c r="AC2">
        <v>162.031101662331</v>
      </c>
      <c r="AD2">
        <v>130917.2102828514</v>
      </c>
      <c r="AE2">
        <v>179126.70276861079</v>
      </c>
      <c r="AF2">
        <v>4.6900770660722814E-6</v>
      </c>
      <c r="AG2">
        <v>8</v>
      </c>
      <c r="AH2">
        <v>162031.101662331</v>
      </c>
    </row>
    <row r="3" spans="1:34" x14ac:dyDescent="0.25">
      <c r="A3">
        <v>1</v>
      </c>
      <c r="B3">
        <v>35</v>
      </c>
      <c r="C3" t="s">
        <v>34</v>
      </c>
      <c r="D3">
        <v>5.0915999999999997</v>
      </c>
      <c r="E3">
        <v>19.64</v>
      </c>
      <c r="F3">
        <v>16.989999999999998</v>
      </c>
      <c r="G3">
        <v>23.17</v>
      </c>
      <c r="H3">
        <v>0.43</v>
      </c>
      <c r="I3">
        <v>44</v>
      </c>
      <c r="J3">
        <v>82.04</v>
      </c>
      <c r="K3">
        <v>35.1</v>
      </c>
      <c r="L3">
        <v>2</v>
      </c>
      <c r="M3">
        <v>42</v>
      </c>
      <c r="N3">
        <v>9.94</v>
      </c>
      <c r="O3">
        <v>10352.530000000001</v>
      </c>
      <c r="P3">
        <v>117.58</v>
      </c>
      <c r="Q3">
        <v>793.24</v>
      </c>
      <c r="R3">
        <v>160.75</v>
      </c>
      <c r="S3">
        <v>86.27</v>
      </c>
      <c r="T3">
        <v>26559.34</v>
      </c>
      <c r="U3">
        <v>0.54</v>
      </c>
      <c r="V3">
        <v>0.72</v>
      </c>
      <c r="W3">
        <v>0.28999999999999998</v>
      </c>
      <c r="X3">
        <v>1.58</v>
      </c>
      <c r="Y3">
        <v>2</v>
      </c>
      <c r="Z3">
        <v>10</v>
      </c>
      <c r="AA3">
        <v>104.1699686048952</v>
      </c>
      <c r="AB3">
        <v>142.52994669982709</v>
      </c>
      <c r="AC3">
        <v>128.92708862887071</v>
      </c>
      <c r="AD3">
        <v>104169.9686048952</v>
      </c>
      <c r="AE3">
        <v>142529.94669982721</v>
      </c>
      <c r="AF3">
        <v>5.4875097983807758E-6</v>
      </c>
      <c r="AG3">
        <v>7</v>
      </c>
      <c r="AH3">
        <v>128927.0886288707</v>
      </c>
    </row>
    <row r="4" spans="1:34" x14ac:dyDescent="0.25">
      <c r="A4">
        <v>2</v>
      </c>
      <c r="B4">
        <v>35</v>
      </c>
      <c r="C4" t="s">
        <v>34</v>
      </c>
      <c r="D4">
        <v>5.3593999999999999</v>
      </c>
      <c r="E4">
        <v>18.66</v>
      </c>
      <c r="F4">
        <v>16.32</v>
      </c>
      <c r="G4">
        <v>37.659999999999997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18</v>
      </c>
      <c r="N4">
        <v>10.15</v>
      </c>
      <c r="O4">
        <v>10501.19</v>
      </c>
      <c r="P4">
        <v>102.32</v>
      </c>
      <c r="Q4">
        <v>793.31</v>
      </c>
      <c r="R4">
        <v>137.82</v>
      </c>
      <c r="S4">
        <v>86.27</v>
      </c>
      <c r="T4">
        <v>15185.29</v>
      </c>
      <c r="U4">
        <v>0.63</v>
      </c>
      <c r="V4">
        <v>0.75</v>
      </c>
      <c r="W4">
        <v>0.28000000000000003</v>
      </c>
      <c r="X4">
        <v>0.91</v>
      </c>
      <c r="Y4">
        <v>2</v>
      </c>
      <c r="Z4">
        <v>10</v>
      </c>
      <c r="AA4">
        <v>97.299156732094758</v>
      </c>
      <c r="AB4">
        <v>133.12899877663949</v>
      </c>
      <c r="AC4">
        <v>120.4233539811558</v>
      </c>
      <c r="AD4">
        <v>97299.156732094765</v>
      </c>
      <c r="AE4">
        <v>133128.99877663949</v>
      </c>
      <c r="AF4">
        <v>5.7761332417004347E-6</v>
      </c>
      <c r="AG4">
        <v>7</v>
      </c>
      <c r="AH4">
        <v>120423.3539811558</v>
      </c>
    </row>
    <row r="5" spans="1:34" x14ac:dyDescent="0.25">
      <c r="A5">
        <v>3</v>
      </c>
      <c r="B5">
        <v>35</v>
      </c>
      <c r="C5" t="s">
        <v>34</v>
      </c>
      <c r="D5">
        <v>5.4074</v>
      </c>
      <c r="E5">
        <v>18.489999999999998</v>
      </c>
      <c r="F5">
        <v>16.190000000000001</v>
      </c>
      <c r="G5">
        <v>40.47</v>
      </c>
      <c r="H5">
        <v>0.83</v>
      </c>
      <c r="I5">
        <v>24</v>
      </c>
      <c r="J5">
        <v>84.46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100.82</v>
      </c>
      <c r="Q5">
        <v>793.68</v>
      </c>
      <c r="R5">
        <v>132.9</v>
      </c>
      <c r="S5">
        <v>86.27</v>
      </c>
      <c r="T5">
        <v>12733.84</v>
      </c>
      <c r="U5">
        <v>0.65</v>
      </c>
      <c r="V5">
        <v>0.75</v>
      </c>
      <c r="W5">
        <v>0.28000000000000003</v>
      </c>
      <c r="X5">
        <v>0.78</v>
      </c>
      <c r="Y5">
        <v>2</v>
      </c>
      <c r="Z5">
        <v>10</v>
      </c>
      <c r="AA5">
        <v>96.441368792686845</v>
      </c>
      <c r="AB5">
        <v>131.95533547500921</v>
      </c>
      <c r="AC5">
        <v>119.36170345778589</v>
      </c>
      <c r="AD5">
        <v>96441.368792686844</v>
      </c>
      <c r="AE5">
        <v>131955.33547500911</v>
      </c>
      <c r="AF5">
        <v>5.8278655989795373E-6</v>
      </c>
      <c r="AG5">
        <v>7</v>
      </c>
      <c r="AH5">
        <v>119361.7034577859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3.8813</v>
      </c>
      <c r="E2">
        <v>25.76</v>
      </c>
      <c r="F2">
        <v>20.64</v>
      </c>
      <c r="G2">
        <v>8.91</v>
      </c>
      <c r="H2">
        <v>0.16</v>
      </c>
      <c r="I2">
        <v>139</v>
      </c>
      <c r="J2">
        <v>107.41</v>
      </c>
      <c r="K2">
        <v>41.65</v>
      </c>
      <c r="L2">
        <v>1</v>
      </c>
      <c r="M2">
        <v>137</v>
      </c>
      <c r="N2">
        <v>14.77</v>
      </c>
      <c r="O2">
        <v>13481.73</v>
      </c>
      <c r="P2">
        <v>190.52</v>
      </c>
      <c r="Q2">
        <v>793.61</v>
      </c>
      <c r="R2">
        <v>282.52999999999997</v>
      </c>
      <c r="S2">
        <v>86.27</v>
      </c>
      <c r="T2">
        <v>86977.05</v>
      </c>
      <c r="U2">
        <v>0.31</v>
      </c>
      <c r="V2">
        <v>0.59</v>
      </c>
      <c r="W2">
        <v>0.45</v>
      </c>
      <c r="X2">
        <v>5.22</v>
      </c>
      <c r="Y2">
        <v>2</v>
      </c>
      <c r="Z2">
        <v>10</v>
      </c>
      <c r="AA2">
        <v>171.24187794384051</v>
      </c>
      <c r="AB2">
        <v>234.30069206113009</v>
      </c>
      <c r="AC2">
        <v>211.93936285397021</v>
      </c>
      <c r="AD2">
        <v>171241.87794384049</v>
      </c>
      <c r="AE2">
        <v>234300.6920611301</v>
      </c>
      <c r="AF2">
        <v>4.001838996545817E-6</v>
      </c>
      <c r="AG2">
        <v>9</v>
      </c>
      <c r="AH2">
        <v>211939.36285397009</v>
      </c>
    </row>
    <row r="3" spans="1:34" x14ac:dyDescent="0.25">
      <c r="A3">
        <v>1</v>
      </c>
      <c r="B3">
        <v>50</v>
      </c>
      <c r="C3" t="s">
        <v>34</v>
      </c>
      <c r="D3">
        <v>4.7648999999999999</v>
      </c>
      <c r="E3">
        <v>20.99</v>
      </c>
      <c r="F3">
        <v>17.66</v>
      </c>
      <c r="G3">
        <v>18.27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56</v>
      </c>
      <c r="N3">
        <v>15.03</v>
      </c>
      <c r="O3">
        <v>13638.32</v>
      </c>
      <c r="P3">
        <v>156.57</v>
      </c>
      <c r="Q3">
        <v>793.3</v>
      </c>
      <c r="R3">
        <v>183.48</v>
      </c>
      <c r="S3">
        <v>86.27</v>
      </c>
      <c r="T3">
        <v>37853.769999999997</v>
      </c>
      <c r="U3">
        <v>0.47</v>
      </c>
      <c r="V3">
        <v>0.69</v>
      </c>
      <c r="W3">
        <v>0.31</v>
      </c>
      <c r="X3">
        <v>2.25</v>
      </c>
      <c r="Y3">
        <v>2</v>
      </c>
      <c r="Z3">
        <v>10</v>
      </c>
      <c r="AA3">
        <v>123.8481988842255</v>
      </c>
      <c r="AB3">
        <v>169.45456951024289</v>
      </c>
      <c r="AC3">
        <v>153.28206322721439</v>
      </c>
      <c r="AD3">
        <v>123848.19888422549</v>
      </c>
      <c r="AE3">
        <v>169454.56951024299</v>
      </c>
      <c r="AF3">
        <v>4.9128803840571883E-6</v>
      </c>
      <c r="AG3">
        <v>7</v>
      </c>
      <c r="AH3">
        <v>153282.06322721441</v>
      </c>
    </row>
    <row r="4" spans="1:34" x14ac:dyDescent="0.25">
      <c r="A4">
        <v>2</v>
      </c>
      <c r="B4">
        <v>50</v>
      </c>
      <c r="C4" t="s">
        <v>34</v>
      </c>
      <c r="D4">
        <v>5.1368</v>
      </c>
      <c r="E4">
        <v>19.47</v>
      </c>
      <c r="F4">
        <v>16.649999999999999</v>
      </c>
      <c r="G4">
        <v>28.55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140.54</v>
      </c>
      <c r="Q4">
        <v>793.23</v>
      </c>
      <c r="R4">
        <v>150.12</v>
      </c>
      <c r="S4">
        <v>86.27</v>
      </c>
      <c r="T4">
        <v>21288.57</v>
      </c>
      <c r="U4">
        <v>0.56999999999999995</v>
      </c>
      <c r="V4">
        <v>0.73</v>
      </c>
      <c r="W4">
        <v>0.26</v>
      </c>
      <c r="X4">
        <v>1.24</v>
      </c>
      <c r="Y4">
        <v>2</v>
      </c>
      <c r="Z4">
        <v>10</v>
      </c>
      <c r="AA4">
        <v>113.73974725830659</v>
      </c>
      <c r="AB4">
        <v>155.6237400422556</v>
      </c>
      <c r="AC4">
        <v>140.7712287119563</v>
      </c>
      <c r="AD4">
        <v>113739.7472583066</v>
      </c>
      <c r="AE4">
        <v>155623.74004225561</v>
      </c>
      <c r="AF4">
        <v>5.2963302392127778E-6</v>
      </c>
      <c r="AG4">
        <v>7</v>
      </c>
      <c r="AH4">
        <v>140771.2287119563</v>
      </c>
    </row>
    <row r="5" spans="1:34" x14ac:dyDescent="0.25">
      <c r="A5">
        <v>3</v>
      </c>
      <c r="B5">
        <v>50</v>
      </c>
      <c r="C5" t="s">
        <v>34</v>
      </c>
      <c r="D5">
        <v>5.3495999999999997</v>
      </c>
      <c r="E5">
        <v>18.690000000000001</v>
      </c>
      <c r="F5">
        <v>16.12</v>
      </c>
      <c r="G5">
        <v>40.31</v>
      </c>
      <c r="H5">
        <v>0.63</v>
      </c>
      <c r="I5">
        <v>24</v>
      </c>
      <c r="J5">
        <v>111.23</v>
      </c>
      <c r="K5">
        <v>41.65</v>
      </c>
      <c r="L5">
        <v>4</v>
      </c>
      <c r="M5">
        <v>22</v>
      </c>
      <c r="N5">
        <v>15.58</v>
      </c>
      <c r="O5">
        <v>13952.52</v>
      </c>
      <c r="P5">
        <v>128.26</v>
      </c>
      <c r="Q5">
        <v>793.27</v>
      </c>
      <c r="R5">
        <v>131.47</v>
      </c>
      <c r="S5">
        <v>86.27</v>
      </c>
      <c r="T5">
        <v>12021.45</v>
      </c>
      <c r="U5">
        <v>0.66</v>
      </c>
      <c r="V5">
        <v>0.76</v>
      </c>
      <c r="W5">
        <v>0.26</v>
      </c>
      <c r="X5">
        <v>0.71</v>
      </c>
      <c r="Y5">
        <v>2</v>
      </c>
      <c r="Z5">
        <v>10</v>
      </c>
      <c r="AA5">
        <v>107.8481675448113</v>
      </c>
      <c r="AB5">
        <v>147.56262076010259</v>
      </c>
      <c r="AC5">
        <v>133.4794513402374</v>
      </c>
      <c r="AD5">
        <v>107848.16754481129</v>
      </c>
      <c r="AE5">
        <v>147562.62076010261</v>
      </c>
      <c r="AF5">
        <v>5.5157390296863173E-6</v>
      </c>
      <c r="AG5">
        <v>7</v>
      </c>
      <c r="AH5">
        <v>133479.4513402374</v>
      </c>
    </row>
    <row r="6" spans="1:34" x14ac:dyDescent="0.25">
      <c r="A6">
        <v>4</v>
      </c>
      <c r="B6">
        <v>50</v>
      </c>
      <c r="C6" t="s">
        <v>34</v>
      </c>
      <c r="D6">
        <v>5.4256000000000002</v>
      </c>
      <c r="E6">
        <v>18.43</v>
      </c>
      <c r="F6">
        <v>15.97</v>
      </c>
      <c r="G6">
        <v>50.44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14</v>
      </c>
      <c r="N6">
        <v>15.86</v>
      </c>
      <c r="O6">
        <v>14110.24</v>
      </c>
      <c r="P6">
        <v>119.71</v>
      </c>
      <c r="Q6">
        <v>793.25</v>
      </c>
      <c r="R6">
        <v>126.43</v>
      </c>
      <c r="S6">
        <v>86.27</v>
      </c>
      <c r="T6">
        <v>9522.66</v>
      </c>
      <c r="U6">
        <v>0.68</v>
      </c>
      <c r="V6">
        <v>0.76</v>
      </c>
      <c r="W6">
        <v>0.25</v>
      </c>
      <c r="X6">
        <v>0.56000000000000005</v>
      </c>
      <c r="Y6">
        <v>2</v>
      </c>
      <c r="Z6">
        <v>10</v>
      </c>
      <c r="AA6">
        <v>96.7460959596023</v>
      </c>
      <c r="AB6">
        <v>132.37227662839649</v>
      </c>
      <c r="AC6">
        <v>119.7388523326746</v>
      </c>
      <c r="AD6">
        <v>96746.095959602302</v>
      </c>
      <c r="AE6">
        <v>132372.2766283965</v>
      </c>
      <c r="AF6">
        <v>5.594099311998297E-6</v>
      </c>
      <c r="AG6">
        <v>6</v>
      </c>
      <c r="AH6">
        <v>119738.85233267461</v>
      </c>
    </row>
    <row r="7" spans="1:34" x14ac:dyDescent="0.25">
      <c r="A7">
        <v>5</v>
      </c>
      <c r="B7">
        <v>50</v>
      </c>
      <c r="C7" t="s">
        <v>34</v>
      </c>
      <c r="D7">
        <v>5.4245999999999999</v>
      </c>
      <c r="E7">
        <v>18.43</v>
      </c>
      <c r="F7">
        <v>16.02</v>
      </c>
      <c r="G7">
        <v>56.54</v>
      </c>
      <c r="H7">
        <v>0.93</v>
      </c>
      <c r="I7">
        <v>17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117.67</v>
      </c>
      <c r="Q7">
        <v>793.43</v>
      </c>
      <c r="R7">
        <v>127.76</v>
      </c>
      <c r="S7">
        <v>86.27</v>
      </c>
      <c r="T7">
        <v>10201.6</v>
      </c>
      <c r="U7">
        <v>0.68</v>
      </c>
      <c r="V7">
        <v>0.76</v>
      </c>
      <c r="W7">
        <v>0.27</v>
      </c>
      <c r="X7">
        <v>0.61</v>
      </c>
      <c r="Y7">
        <v>2</v>
      </c>
      <c r="Z7">
        <v>10</v>
      </c>
      <c r="AA7">
        <v>96.295127236341912</v>
      </c>
      <c r="AB7">
        <v>131.75524132589601</v>
      </c>
      <c r="AC7">
        <v>119.1807060134301</v>
      </c>
      <c r="AD7">
        <v>96295.127236341912</v>
      </c>
      <c r="AE7">
        <v>131755.241325896</v>
      </c>
      <c r="AF7">
        <v>5.5930682556520862E-6</v>
      </c>
      <c r="AG7">
        <v>6</v>
      </c>
      <c r="AH7">
        <v>119180.7060134301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4.8007</v>
      </c>
      <c r="E2">
        <v>20.83</v>
      </c>
      <c r="F2">
        <v>17.95</v>
      </c>
      <c r="G2">
        <v>13.81</v>
      </c>
      <c r="H2">
        <v>0.28000000000000003</v>
      </c>
      <c r="I2">
        <v>78</v>
      </c>
      <c r="J2">
        <v>61.76</v>
      </c>
      <c r="K2">
        <v>28.92</v>
      </c>
      <c r="L2">
        <v>1</v>
      </c>
      <c r="M2">
        <v>76</v>
      </c>
      <c r="N2">
        <v>6.84</v>
      </c>
      <c r="O2">
        <v>7851.41</v>
      </c>
      <c r="P2">
        <v>106.86</v>
      </c>
      <c r="Q2">
        <v>793.33</v>
      </c>
      <c r="R2">
        <v>191.95</v>
      </c>
      <c r="S2">
        <v>86.27</v>
      </c>
      <c r="T2">
        <v>41987.92</v>
      </c>
      <c r="U2">
        <v>0.45</v>
      </c>
      <c r="V2">
        <v>0.68</v>
      </c>
      <c r="W2">
        <v>0.34</v>
      </c>
      <c r="X2">
        <v>2.54</v>
      </c>
      <c r="Y2">
        <v>2</v>
      </c>
      <c r="Z2">
        <v>10</v>
      </c>
      <c r="AA2">
        <v>101.2224012637447</v>
      </c>
      <c r="AB2">
        <v>138.49695502617359</v>
      </c>
      <c r="AC2">
        <v>125.27900002021001</v>
      </c>
      <c r="AD2">
        <v>101222.4012637447</v>
      </c>
      <c r="AE2">
        <v>138496.95502617359</v>
      </c>
      <c r="AF2">
        <v>5.3736241315521597E-6</v>
      </c>
      <c r="AG2">
        <v>7</v>
      </c>
      <c r="AH2">
        <v>125279.00002021001</v>
      </c>
    </row>
    <row r="3" spans="1:34" x14ac:dyDescent="0.25">
      <c r="A3">
        <v>1</v>
      </c>
      <c r="B3">
        <v>25</v>
      </c>
      <c r="C3" t="s">
        <v>34</v>
      </c>
      <c r="D3">
        <v>5.2359</v>
      </c>
      <c r="E3">
        <v>19.100000000000001</v>
      </c>
      <c r="F3">
        <v>16.829999999999998</v>
      </c>
      <c r="G3">
        <v>29.7</v>
      </c>
      <c r="H3">
        <v>0.55000000000000004</v>
      </c>
      <c r="I3">
        <v>34</v>
      </c>
      <c r="J3">
        <v>62.92</v>
      </c>
      <c r="K3">
        <v>28.92</v>
      </c>
      <c r="L3">
        <v>2</v>
      </c>
      <c r="M3">
        <v>8</v>
      </c>
      <c r="N3">
        <v>7</v>
      </c>
      <c r="O3">
        <v>7994.37</v>
      </c>
      <c r="P3">
        <v>87.98</v>
      </c>
      <c r="Q3">
        <v>793.6</v>
      </c>
      <c r="R3">
        <v>154.94999999999999</v>
      </c>
      <c r="S3">
        <v>86.27</v>
      </c>
      <c r="T3">
        <v>23710.720000000001</v>
      </c>
      <c r="U3">
        <v>0.56000000000000005</v>
      </c>
      <c r="V3">
        <v>0.72</v>
      </c>
      <c r="W3">
        <v>0.3</v>
      </c>
      <c r="X3">
        <v>1.42</v>
      </c>
      <c r="Y3">
        <v>2</v>
      </c>
      <c r="Z3">
        <v>10</v>
      </c>
      <c r="AA3">
        <v>91.558650820853785</v>
      </c>
      <c r="AB3">
        <v>125.2745853356365</v>
      </c>
      <c r="AC3">
        <v>113.3185547352211</v>
      </c>
      <c r="AD3">
        <v>91558.650820853785</v>
      </c>
      <c r="AE3">
        <v>125274.5853356365</v>
      </c>
      <c r="AF3">
        <v>5.8607616785872801E-6</v>
      </c>
      <c r="AG3">
        <v>7</v>
      </c>
      <c r="AH3">
        <v>113318.5547352211</v>
      </c>
    </row>
    <row r="4" spans="1:34" x14ac:dyDescent="0.25">
      <c r="A4">
        <v>2</v>
      </c>
      <c r="B4">
        <v>25</v>
      </c>
      <c r="C4" t="s">
        <v>34</v>
      </c>
      <c r="D4">
        <v>5.2952000000000004</v>
      </c>
      <c r="E4">
        <v>18.89</v>
      </c>
      <c r="F4">
        <v>16.63</v>
      </c>
      <c r="G4">
        <v>30.24</v>
      </c>
      <c r="H4">
        <v>0.81</v>
      </c>
      <c r="I4">
        <v>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87.72</v>
      </c>
      <c r="Q4">
        <v>793.37</v>
      </c>
      <c r="R4">
        <v>147.47</v>
      </c>
      <c r="S4">
        <v>86.27</v>
      </c>
      <c r="T4">
        <v>19974.400000000001</v>
      </c>
      <c r="U4">
        <v>0.57999999999999996</v>
      </c>
      <c r="V4">
        <v>0.73</v>
      </c>
      <c r="W4">
        <v>0.31</v>
      </c>
      <c r="X4">
        <v>1.22</v>
      </c>
      <c r="Y4">
        <v>2</v>
      </c>
      <c r="Z4">
        <v>10</v>
      </c>
      <c r="AA4">
        <v>90.920789544102689</v>
      </c>
      <c r="AB4">
        <v>124.4018353963326</v>
      </c>
      <c r="AC4">
        <v>112.5290988252119</v>
      </c>
      <c r="AD4">
        <v>90920.789544102692</v>
      </c>
      <c r="AE4">
        <v>124401.83539633259</v>
      </c>
      <c r="AF4">
        <v>5.9271386467379759E-6</v>
      </c>
      <c r="AG4">
        <v>7</v>
      </c>
      <c r="AH4">
        <v>112529.0988252119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2.9514999999999998</v>
      </c>
      <c r="E2">
        <v>33.880000000000003</v>
      </c>
      <c r="F2">
        <v>24.02</v>
      </c>
      <c r="G2">
        <v>6.52</v>
      </c>
      <c r="H2">
        <v>0.11</v>
      </c>
      <c r="I2">
        <v>221</v>
      </c>
      <c r="J2">
        <v>167.88</v>
      </c>
      <c r="K2">
        <v>51.39</v>
      </c>
      <c r="L2">
        <v>1</v>
      </c>
      <c r="M2">
        <v>219</v>
      </c>
      <c r="N2">
        <v>30.49</v>
      </c>
      <c r="O2">
        <v>20939.59</v>
      </c>
      <c r="P2">
        <v>301.73</v>
      </c>
      <c r="Q2">
        <v>793.59</v>
      </c>
      <c r="R2">
        <v>396.5</v>
      </c>
      <c r="S2">
        <v>86.27</v>
      </c>
      <c r="T2">
        <v>143550.63</v>
      </c>
      <c r="U2">
        <v>0.22</v>
      </c>
      <c r="V2">
        <v>0.51</v>
      </c>
      <c r="W2">
        <v>0.56999999999999995</v>
      </c>
      <c r="X2">
        <v>8.6</v>
      </c>
      <c r="Y2">
        <v>2</v>
      </c>
      <c r="Z2">
        <v>10</v>
      </c>
      <c r="AA2">
        <v>300.19754104405308</v>
      </c>
      <c r="AB2">
        <v>410.74351943728618</v>
      </c>
      <c r="AC2">
        <v>371.54273442434101</v>
      </c>
      <c r="AD2">
        <v>300197.5410440531</v>
      </c>
      <c r="AE2">
        <v>410743.51943728619</v>
      </c>
      <c r="AF2">
        <v>2.8251236081824068E-6</v>
      </c>
      <c r="AG2">
        <v>12</v>
      </c>
      <c r="AH2">
        <v>371542.734424341</v>
      </c>
    </row>
    <row r="3" spans="1:34" x14ac:dyDescent="0.25">
      <c r="A3">
        <v>1</v>
      </c>
      <c r="B3">
        <v>85</v>
      </c>
      <c r="C3" t="s">
        <v>34</v>
      </c>
      <c r="D3">
        <v>4.2728999999999999</v>
      </c>
      <c r="E3">
        <v>23.4</v>
      </c>
      <c r="F3">
        <v>18.25</v>
      </c>
      <c r="G3">
        <v>13.36</v>
      </c>
      <c r="H3">
        <v>0.21</v>
      </c>
      <c r="I3">
        <v>82</v>
      </c>
      <c r="J3">
        <v>169.33</v>
      </c>
      <c r="K3">
        <v>51.39</v>
      </c>
      <c r="L3">
        <v>2</v>
      </c>
      <c r="M3">
        <v>80</v>
      </c>
      <c r="N3">
        <v>30.94</v>
      </c>
      <c r="O3">
        <v>21118.46</v>
      </c>
      <c r="P3">
        <v>224.93</v>
      </c>
      <c r="Q3">
        <v>793.43</v>
      </c>
      <c r="R3">
        <v>202.28</v>
      </c>
      <c r="S3">
        <v>86.27</v>
      </c>
      <c r="T3">
        <v>47137.48</v>
      </c>
      <c r="U3">
        <v>0.43</v>
      </c>
      <c r="V3">
        <v>0.67</v>
      </c>
      <c r="W3">
        <v>0.35</v>
      </c>
      <c r="X3">
        <v>2.84</v>
      </c>
      <c r="Y3">
        <v>2</v>
      </c>
      <c r="Z3">
        <v>10</v>
      </c>
      <c r="AA3">
        <v>171.43843667766319</v>
      </c>
      <c r="AB3">
        <v>234.56963239230549</v>
      </c>
      <c r="AC3">
        <v>212.1826358973984</v>
      </c>
      <c r="AD3">
        <v>171438.43667766321</v>
      </c>
      <c r="AE3">
        <v>234569.6323923055</v>
      </c>
      <c r="AF3">
        <v>4.0899443216678319E-6</v>
      </c>
      <c r="AG3">
        <v>8</v>
      </c>
      <c r="AH3">
        <v>212182.6358973984</v>
      </c>
    </row>
    <row r="4" spans="1:34" x14ac:dyDescent="0.25">
      <c r="A4">
        <v>2</v>
      </c>
      <c r="B4">
        <v>85</v>
      </c>
      <c r="C4" t="s">
        <v>34</v>
      </c>
      <c r="D4">
        <v>4.6502999999999997</v>
      </c>
      <c r="E4">
        <v>21.5</v>
      </c>
      <c r="F4">
        <v>17.37</v>
      </c>
      <c r="G4">
        <v>20.04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50</v>
      </c>
      <c r="N4">
        <v>31.4</v>
      </c>
      <c r="O4">
        <v>21297.94</v>
      </c>
      <c r="P4">
        <v>210.37</v>
      </c>
      <c r="Q4">
        <v>793.33</v>
      </c>
      <c r="R4">
        <v>173.42</v>
      </c>
      <c r="S4">
        <v>86.27</v>
      </c>
      <c r="T4">
        <v>32855.050000000003</v>
      </c>
      <c r="U4">
        <v>0.5</v>
      </c>
      <c r="V4">
        <v>0.7</v>
      </c>
      <c r="W4">
        <v>0.31</v>
      </c>
      <c r="X4">
        <v>1.96</v>
      </c>
      <c r="Y4">
        <v>2</v>
      </c>
      <c r="Z4">
        <v>10</v>
      </c>
      <c r="AA4">
        <v>149.05793663955899</v>
      </c>
      <c r="AB4">
        <v>203.9476448822094</v>
      </c>
      <c r="AC4">
        <v>184.4831678970267</v>
      </c>
      <c r="AD4">
        <v>149057.93663955899</v>
      </c>
      <c r="AE4">
        <v>203947.6448822094</v>
      </c>
      <c r="AF4">
        <v>4.4511849280469741E-6</v>
      </c>
      <c r="AG4">
        <v>7</v>
      </c>
      <c r="AH4">
        <v>184483.16789702669</v>
      </c>
    </row>
    <row r="5" spans="1:34" x14ac:dyDescent="0.25">
      <c r="A5">
        <v>3</v>
      </c>
      <c r="B5">
        <v>85</v>
      </c>
      <c r="C5" t="s">
        <v>34</v>
      </c>
      <c r="D5">
        <v>4.9592999999999998</v>
      </c>
      <c r="E5">
        <v>20.16</v>
      </c>
      <c r="F5">
        <v>16.54</v>
      </c>
      <c r="G5">
        <v>26.82</v>
      </c>
      <c r="H5">
        <v>0.41</v>
      </c>
      <c r="I5">
        <v>37</v>
      </c>
      <c r="J5">
        <v>172.25</v>
      </c>
      <c r="K5">
        <v>51.39</v>
      </c>
      <c r="L5">
        <v>4</v>
      </c>
      <c r="M5">
        <v>35</v>
      </c>
      <c r="N5">
        <v>31.86</v>
      </c>
      <c r="O5">
        <v>21478.05</v>
      </c>
      <c r="P5">
        <v>196.3</v>
      </c>
      <c r="Q5">
        <v>793.38</v>
      </c>
      <c r="R5">
        <v>145.18</v>
      </c>
      <c r="S5">
        <v>86.27</v>
      </c>
      <c r="T5">
        <v>18809.599999999999</v>
      </c>
      <c r="U5">
        <v>0.59</v>
      </c>
      <c r="V5">
        <v>0.74</v>
      </c>
      <c r="W5">
        <v>0.27</v>
      </c>
      <c r="X5">
        <v>1.1299999999999999</v>
      </c>
      <c r="Y5">
        <v>2</v>
      </c>
      <c r="Z5">
        <v>10</v>
      </c>
      <c r="AA5">
        <v>138.56399490691959</v>
      </c>
      <c r="AB5">
        <v>189.58937084358399</v>
      </c>
      <c r="AC5">
        <v>171.49522738067901</v>
      </c>
      <c r="AD5">
        <v>138563.9949069196</v>
      </c>
      <c r="AE5">
        <v>189589.37084358401</v>
      </c>
      <c r="AF5">
        <v>4.7469542639535857E-6</v>
      </c>
      <c r="AG5">
        <v>7</v>
      </c>
      <c r="AH5">
        <v>171495.22738067899</v>
      </c>
    </row>
    <row r="6" spans="1:34" x14ac:dyDescent="0.25">
      <c r="A6">
        <v>4</v>
      </c>
      <c r="B6">
        <v>85</v>
      </c>
      <c r="C6" t="s">
        <v>34</v>
      </c>
      <c r="D6">
        <v>5.0461999999999998</v>
      </c>
      <c r="E6">
        <v>19.82</v>
      </c>
      <c r="F6">
        <v>16.46</v>
      </c>
      <c r="G6">
        <v>34.06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191.72</v>
      </c>
      <c r="Q6">
        <v>793.26</v>
      </c>
      <c r="R6">
        <v>143.05000000000001</v>
      </c>
      <c r="S6">
        <v>86.27</v>
      </c>
      <c r="T6">
        <v>17782.650000000001</v>
      </c>
      <c r="U6">
        <v>0.6</v>
      </c>
      <c r="V6">
        <v>0.74</v>
      </c>
      <c r="W6">
        <v>0.27</v>
      </c>
      <c r="X6">
        <v>1.05</v>
      </c>
      <c r="Y6">
        <v>2</v>
      </c>
      <c r="Z6">
        <v>10</v>
      </c>
      <c r="AA6">
        <v>135.889055837934</v>
      </c>
      <c r="AB6">
        <v>185.92940119941679</v>
      </c>
      <c r="AC6">
        <v>168.18456010255031</v>
      </c>
      <c r="AD6">
        <v>135889.05583793399</v>
      </c>
      <c r="AE6">
        <v>185929.40119941681</v>
      </c>
      <c r="AF6">
        <v>4.8301334072878399E-6</v>
      </c>
      <c r="AG6">
        <v>7</v>
      </c>
      <c r="AH6">
        <v>168184.56010255031</v>
      </c>
    </row>
    <row r="7" spans="1:34" x14ac:dyDescent="0.25">
      <c r="A7">
        <v>5</v>
      </c>
      <c r="B7">
        <v>85</v>
      </c>
      <c r="C7" t="s">
        <v>34</v>
      </c>
      <c r="D7">
        <v>5.1037999999999997</v>
      </c>
      <c r="E7">
        <v>19.59</v>
      </c>
      <c r="F7">
        <v>16.41</v>
      </c>
      <c r="G7">
        <v>41.02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186.83</v>
      </c>
      <c r="Q7">
        <v>793.34</v>
      </c>
      <c r="R7">
        <v>142.13999999999999</v>
      </c>
      <c r="S7">
        <v>86.27</v>
      </c>
      <c r="T7">
        <v>17354.25</v>
      </c>
      <c r="U7">
        <v>0.61</v>
      </c>
      <c r="V7">
        <v>0.74</v>
      </c>
      <c r="W7">
        <v>0.25</v>
      </c>
      <c r="X7">
        <v>1</v>
      </c>
      <c r="Y7">
        <v>2</v>
      </c>
      <c r="Z7">
        <v>10</v>
      </c>
      <c r="AA7">
        <v>133.6760988474322</v>
      </c>
      <c r="AB7">
        <v>182.90153581624159</v>
      </c>
      <c r="AC7">
        <v>165.44566994190859</v>
      </c>
      <c r="AD7">
        <v>133676.09884743221</v>
      </c>
      <c r="AE7">
        <v>182901.53581624161</v>
      </c>
      <c r="AF7">
        <v>4.8852671087383944E-6</v>
      </c>
      <c r="AG7">
        <v>7</v>
      </c>
      <c r="AH7">
        <v>165445.66994190859</v>
      </c>
    </row>
    <row r="8" spans="1:34" x14ac:dyDescent="0.25">
      <c r="A8">
        <v>6</v>
      </c>
      <c r="B8">
        <v>85</v>
      </c>
      <c r="C8" t="s">
        <v>34</v>
      </c>
      <c r="D8">
        <v>5.2178000000000004</v>
      </c>
      <c r="E8">
        <v>19.16</v>
      </c>
      <c r="F8">
        <v>16.11</v>
      </c>
      <c r="G8">
        <v>48.34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33.270000000000003</v>
      </c>
      <c r="O8">
        <v>22022.17</v>
      </c>
      <c r="P8">
        <v>179.34</v>
      </c>
      <c r="Q8">
        <v>793.38</v>
      </c>
      <c r="R8">
        <v>131.44</v>
      </c>
      <c r="S8">
        <v>86.27</v>
      </c>
      <c r="T8">
        <v>12027.04</v>
      </c>
      <c r="U8">
        <v>0.66</v>
      </c>
      <c r="V8">
        <v>0.76</v>
      </c>
      <c r="W8">
        <v>0.26</v>
      </c>
      <c r="X8">
        <v>0.7</v>
      </c>
      <c r="Y8">
        <v>2</v>
      </c>
      <c r="Z8">
        <v>10</v>
      </c>
      <c r="AA8">
        <v>129.74127623957489</v>
      </c>
      <c r="AB8">
        <v>177.517737932052</v>
      </c>
      <c r="AC8">
        <v>160.5756941715766</v>
      </c>
      <c r="AD8">
        <v>129741.2762395749</v>
      </c>
      <c r="AE8">
        <v>177517.737932052</v>
      </c>
      <c r="AF8">
        <v>4.9943858928592794E-6</v>
      </c>
      <c r="AG8">
        <v>7</v>
      </c>
      <c r="AH8">
        <v>160575.69417157659</v>
      </c>
    </row>
    <row r="9" spans="1:34" x14ac:dyDescent="0.25">
      <c r="A9">
        <v>7</v>
      </c>
      <c r="B9">
        <v>85</v>
      </c>
      <c r="C9" t="s">
        <v>34</v>
      </c>
      <c r="D9">
        <v>5.2698</v>
      </c>
      <c r="E9">
        <v>18.98</v>
      </c>
      <c r="F9">
        <v>16.03</v>
      </c>
      <c r="G9">
        <v>56.57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174.26</v>
      </c>
      <c r="Q9">
        <v>793.22</v>
      </c>
      <c r="R9">
        <v>128.69999999999999</v>
      </c>
      <c r="S9">
        <v>86.27</v>
      </c>
      <c r="T9">
        <v>10670.09</v>
      </c>
      <c r="U9">
        <v>0.67</v>
      </c>
      <c r="V9">
        <v>0.76</v>
      </c>
      <c r="W9">
        <v>0.25</v>
      </c>
      <c r="X9">
        <v>0.62</v>
      </c>
      <c r="Y9">
        <v>2</v>
      </c>
      <c r="Z9">
        <v>10</v>
      </c>
      <c r="AA9">
        <v>127.6489887039933</v>
      </c>
      <c r="AB9">
        <v>174.65497782065921</v>
      </c>
      <c r="AC9">
        <v>157.98615186730521</v>
      </c>
      <c r="AD9">
        <v>127648.98870399329</v>
      </c>
      <c r="AE9">
        <v>174654.9778206592</v>
      </c>
      <c r="AF9">
        <v>5.0441593733354723E-6</v>
      </c>
      <c r="AG9">
        <v>7</v>
      </c>
      <c r="AH9">
        <v>157986.15186730519</v>
      </c>
    </row>
    <row r="10" spans="1:34" x14ac:dyDescent="0.25">
      <c r="A10">
        <v>8</v>
      </c>
      <c r="B10">
        <v>85</v>
      </c>
      <c r="C10" t="s">
        <v>34</v>
      </c>
      <c r="D10">
        <v>5.3067000000000002</v>
      </c>
      <c r="E10">
        <v>18.84</v>
      </c>
      <c r="F10">
        <v>15.96</v>
      </c>
      <c r="G10">
        <v>63.85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168.72</v>
      </c>
      <c r="Q10">
        <v>793.21</v>
      </c>
      <c r="R10">
        <v>126.86</v>
      </c>
      <c r="S10">
        <v>86.27</v>
      </c>
      <c r="T10">
        <v>9762.4699999999993</v>
      </c>
      <c r="U10">
        <v>0.68</v>
      </c>
      <c r="V10">
        <v>0.76</v>
      </c>
      <c r="W10">
        <v>0.24</v>
      </c>
      <c r="X10">
        <v>0.55000000000000004</v>
      </c>
      <c r="Y10">
        <v>2</v>
      </c>
      <c r="Z10">
        <v>10</v>
      </c>
      <c r="AA10">
        <v>125.67557808334</v>
      </c>
      <c r="AB10">
        <v>171.9548703487506</v>
      </c>
      <c r="AC10">
        <v>155.54373886289</v>
      </c>
      <c r="AD10">
        <v>125675.57808334001</v>
      </c>
      <c r="AE10">
        <v>171954.87034875061</v>
      </c>
      <c r="AF10">
        <v>5.0794794008272328E-6</v>
      </c>
      <c r="AG10">
        <v>7</v>
      </c>
      <c r="AH10">
        <v>155543.73886288999</v>
      </c>
    </row>
    <row r="11" spans="1:34" x14ac:dyDescent="0.25">
      <c r="A11">
        <v>9</v>
      </c>
      <c r="B11">
        <v>85</v>
      </c>
      <c r="C11" t="s">
        <v>34</v>
      </c>
      <c r="D11">
        <v>5.3634000000000004</v>
      </c>
      <c r="E11">
        <v>18.64</v>
      </c>
      <c r="F11">
        <v>15.83</v>
      </c>
      <c r="G11">
        <v>73.069999999999993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34.729999999999997</v>
      </c>
      <c r="O11">
        <v>22572.13</v>
      </c>
      <c r="P11">
        <v>163.81</v>
      </c>
      <c r="Q11">
        <v>793.22</v>
      </c>
      <c r="R11">
        <v>122.06</v>
      </c>
      <c r="S11">
        <v>86.27</v>
      </c>
      <c r="T11">
        <v>7370.13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  <c r="AA11">
        <v>123.5807734640768</v>
      </c>
      <c r="AB11">
        <v>169.08866625241879</v>
      </c>
      <c r="AC11">
        <v>152.9510812627685</v>
      </c>
      <c r="AD11">
        <v>123580.7734640768</v>
      </c>
      <c r="AE11">
        <v>169088.6662524188</v>
      </c>
      <c r="AF11">
        <v>5.1337516381926212E-6</v>
      </c>
      <c r="AG11">
        <v>7</v>
      </c>
      <c r="AH11">
        <v>152951.08126276851</v>
      </c>
    </row>
    <row r="12" spans="1:34" x14ac:dyDescent="0.25">
      <c r="A12">
        <v>10</v>
      </c>
      <c r="B12">
        <v>85</v>
      </c>
      <c r="C12" t="s">
        <v>34</v>
      </c>
      <c r="D12">
        <v>5.3766999999999996</v>
      </c>
      <c r="E12">
        <v>18.600000000000001</v>
      </c>
      <c r="F12">
        <v>15.82</v>
      </c>
      <c r="G12">
        <v>79.099999999999994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9</v>
      </c>
      <c r="N12">
        <v>35.22</v>
      </c>
      <c r="O12">
        <v>22756.91</v>
      </c>
      <c r="P12">
        <v>157.59</v>
      </c>
      <c r="Q12">
        <v>793.3</v>
      </c>
      <c r="R12">
        <v>121.62</v>
      </c>
      <c r="S12">
        <v>86.27</v>
      </c>
      <c r="T12">
        <v>7153.94</v>
      </c>
      <c r="U12">
        <v>0.71</v>
      </c>
      <c r="V12">
        <v>0.77</v>
      </c>
      <c r="W12">
        <v>0.24</v>
      </c>
      <c r="X12">
        <v>0.41</v>
      </c>
      <c r="Y12">
        <v>2</v>
      </c>
      <c r="Z12">
        <v>10</v>
      </c>
      <c r="AA12">
        <v>121.8400189377831</v>
      </c>
      <c r="AB12">
        <v>166.70688911287519</v>
      </c>
      <c r="AC12">
        <v>150.79661759057689</v>
      </c>
      <c r="AD12">
        <v>121840.0189377831</v>
      </c>
      <c r="AE12">
        <v>166706.88911287519</v>
      </c>
      <c r="AF12">
        <v>5.1464821630067233E-6</v>
      </c>
      <c r="AG12">
        <v>7</v>
      </c>
      <c r="AH12">
        <v>150796.61759057691</v>
      </c>
    </row>
    <row r="13" spans="1:34" x14ac:dyDescent="0.25">
      <c r="A13">
        <v>11</v>
      </c>
      <c r="B13">
        <v>85</v>
      </c>
      <c r="C13" t="s">
        <v>34</v>
      </c>
      <c r="D13">
        <v>5.3891</v>
      </c>
      <c r="E13">
        <v>18.559999999999999</v>
      </c>
      <c r="F13">
        <v>15.81</v>
      </c>
      <c r="G13">
        <v>86.24</v>
      </c>
      <c r="H13">
        <v>1.1599999999999999</v>
      </c>
      <c r="I13">
        <v>11</v>
      </c>
      <c r="J13">
        <v>184.12</v>
      </c>
      <c r="K13">
        <v>51.39</v>
      </c>
      <c r="L13">
        <v>12</v>
      </c>
      <c r="M13">
        <v>3</v>
      </c>
      <c r="N13">
        <v>35.729999999999997</v>
      </c>
      <c r="O13">
        <v>22942.240000000002</v>
      </c>
      <c r="P13">
        <v>154.99</v>
      </c>
      <c r="Q13">
        <v>793.28</v>
      </c>
      <c r="R13">
        <v>121.21</v>
      </c>
      <c r="S13">
        <v>86.27</v>
      </c>
      <c r="T13">
        <v>6953.64</v>
      </c>
      <c r="U13">
        <v>0.71</v>
      </c>
      <c r="V13">
        <v>0.77</v>
      </c>
      <c r="W13">
        <v>0.25</v>
      </c>
      <c r="X13">
        <v>0.4</v>
      </c>
      <c r="Y13">
        <v>2</v>
      </c>
      <c r="Z13">
        <v>10</v>
      </c>
      <c r="AA13">
        <v>121.03153993879521</v>
      </c>
      <c r="AB13">
        <v>165.60069247888441</v>
      </c>
      <c r="AC13">
        <v>149.79599481077719</v>
      </c>
      <c r="AD13">
        <v>121031.53993879521</v>
      </c>
      <c r="AE13">
        <v>165600.69247888439</v>
      </c>
      <c r="AF13">
        <v>5.1583512237356627E-6</v>
      </c>
      <c r="AG13">
        <v>7</v>
      </c>
      <c r="AH13">
        <v>149795.99481077719</v>
      </c>
    </row>
    <row r="14" spans="1:34" x14ac:dyDescent="0.25">
      <c r="A14">
        <v>12</v>
      </c>
      <c r="B14">
        <v>85</v>
      </c>
      <c r="C14" t="s">
        <v>34</v>
      </c>
      <c r="D14">
        <v>5.3893000000000004</v>
      </c>
      <c r="E14">
        <v>18.559999999999999</v>
      </c>
      <c r="F14">
        <v>15.81</v>
      </c>
      <c r="G14">
        <v>86.24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155.9</v>
      </c>
      <c r="Q14">
        <v>793.33</v>
      </c>
      <c r="R14">
        <v>121.01</v>
      </c>
      <c r="S14">
        <v>86.27</v>
      </c>
      <c r="T14">
        <v>6855.32</v>
      </c>
      <c r="U14">
        <v>0.71</v>
      </c>
      <c r="V14">
        <v>0.77</v>
      </c>
      <c r="W14">
        <v>0.25</v>
      </c>
      <c r="X14">
        <v>0.4</v>
      </c>
      <c r="Y14">
        <v>2</v>
      </c>
      <c r="Z14">
        <v>10</v>
      </c>
      <c r="AA14">
        <v>121.2590490386883</v>
      </c>
      <c r="AB14">
        <v>165.911980466351</v>
      </c>
      <c r="AC14">
        <v>150.0775739096155</v>
      </c>
      <c r="AD14">
        <v>121259.0490386883</v>
      </c>
      <c r="AE14">
        <v>165911.980466351</v>
      </c>
      <c r="AF14">
        <v>5.1585426601990324E-6</v>
      </c>
      <c r="AG14">
        <v>7</v>
      </c>
      <c r="AH14">
        <v>150077.57390961549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4.7690000000000001</v>
      </c>
      <c r="E2">
        <v>20.97</v>
      </c>
      <c r="F2">
        <v>18.39</v>
      </c>
      <c r="G2">
        <v>16.23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66</v>
      </c>
      <c r="N2">
        <v>5.51</v>
      </c>
      <c r="O2">
        <v>6564.78</v>
      </c>
      <c r="P2">
        <v>92.73</v>
      </c>
      <c r="Q2">
        <v>793.41</v>
      </c>
      <c r="R2">
        <v>210.16</v>
      </c>
      <c r="S2">
        <v>86.27</v>
      </c>
      <c r="T2">
        <v>51142.65</v>
      </c>
      <c r="U2">
        <v>0.41</v>
      </c>
      <c r="V2">
        <v>0.66</v>
      </c>
      <c r="W2">
        <v>0.28999999999999998</v>
      </c>
      <c r="X2">
        <v>2.98</v>
      </c>
      <c r="Y2">
        <v>2</v>
      </c>
      <c r="Z2">
        <v>10</v>
      </c>
      <c r="AA2">
        <v>95.611154205863301</v>
      </c>
      <c r="AB2">
        <v>130.81939925083509</v>
      </c>
      <c r="AC2">
        <v>118.3341793925502</v>
      </c>
      <c r="AD2">
        <v>95611.154205863306</v>
      </c>
      <c r="AE2">
        <v>130819.39925083509</v>
      </c>
      <c r="AF2">
        <v>5.4629563812655204E-6</v>
      </c>
      <c r="AG2">
        <v>7</v>
      </c>
      <c r="AH2">
        <v>118334.1793925502</v>
      </c>
    </row>
    <row r="3" spans="1:34" x14ac:dyDescent="0.25">
      <c r="A3">
        <v>1</v>
      </c>
      <c r="B3">
        <v>20</v>
      </c>
      <c r="C3" t="s">
        <v>34</v>
      </c>
      <c r="D3">
        <v>5.2111999999999998</v>
      </c>
      <c r="E3">
        <v>19.190000000000001</v>
      </c>
      <c r="F3">
        <v>16.940000000000001</v>
      </c>
      <c r="G3">
        <v>24.79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78.709999999999994</v>
      </c>
      <c r="Q3">
        <v>793.53</v>
      </c>
      <c r="R3">
        <v>157.37</v>
      </c>
      <c r="S3">
        <v>86.27</v>
      </c>
      <c r="T3">
        <v>24885.05</v>
      </c>
      <c r="U3">
        <v>0.55000000000000004</v>
      </c>
      <c r="V3">
        <v>0.72</v>
      </c>
      <c r="W3">
        <v>0.34</v>
      </c>
      <c r="X3">
        <v>1.53</v>
      </c>
      <c r="Y3">
        <v>2</v>
      </c>
      <c r="Z3">
        <v>10</v>
      </c>
      <c r="AA3">
        <v>87.342928119646004</v>
      </c>
      <c r="AB3">
        <v>119.50644755128749</v>
      </c>
      <c r="AC3">
        <v>108.1009199253763</v>
      </c>
      <c r="AD3">
        <v>87342.928119646007</v>
      </c>
      <c r="AE3">
        <v>119506.44755128741</v>
      </c>
      <c r="AF3">
        <v>5.9695026827533811E-6</v>
      </c>
      <c r="AG3">
        <v>7</v>
      </c>
      <c r="AH3">
        <v>108100.91992537631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3.4586999999999999</v>
      </c>
      <c r="E2">
        <v>28.91</v>
      </c>
      <c r="F2">
        <v>22.02</v>
      </c>
      <c r="G2">
        <v>7.64</v>
      </c>
      <c r="H2">
        <v>0.13</v>
      </c>
      <c r="I2">
        <v>173</v>
      </c>
      <c r="J2">
        <v>133.21</v>
      </c>
      <c r="K2">
        <v>46.47</v>
      </c>
      <c r="L2">
        <v>1</v>
      </c>
      <c r="M2">
        <v>171</v>
      </c>
      <c r="N2">
        <v>20.75</v>
      </c>
      <c r="O2">
        <v>16663.419999999998</v>
      </c>
      <c r="P2">
        <v>236.56</v>
      </c>
      <c r="Q2">
        <v>793.48</v>
      </c>
      <c r="R2">
        <v>329.14</v>
      </c>
      <c r="S2">
        <v>86.27</v>
      </c>
      <c r="T2">
        <v>110112.27</v>
      </c>
      <c r="U2">
        <v>0.26</v>
      </c>
      <c r="V2">
        <v>0.55000000000000004</v>
      </c>
      <c r="W2">
        <v>0.5</v>
      </c>
      <c r="X2">
        <v>6.6</v>
      </c>
      <c r="Y2">
        <v>2</v>
      </c>
      <c r="Z2">
        <v>10</v>
      </c>
      <c r="AA2">
        <v>217.67414490467519</v>
      </c>
      <c r="AB2">
        <v>297.83136816395847</v>
      </c>
      <c r="AC2">
        <v>269.40676039542882</v>
      </c>
      <c r="AD2">
        <v>217674.14490467531</v>
      </c>
      <c r="AE2">
        <v>297831.36816395848</v>
      </c>
      <c r="AF2">
        <v>3.4418685974265289E-6</v>
      </c>
      <c r="AG2">
        <v>10</v>
      </c>
      <c r="AH2">
        <v>269406.76039542869</v>
      </c>
    </row>
    <row r="3" spans="1:34" x14ac:dyDescent="0.25">
      <c r="A3">
        <v>1</v>
      </c>
      <c r="B3">
        <v>65</v>
      </c>
      <c r="C3" t="s">
        <v>34</v>
      </c>
      <c r="D3">
        <v>4.5354000000000001</v>
      </c>
      <c r="E3">
        <v>22.05</v>
      </c>
      <c r="F3">
        <v>17.989999999999998</v>
      </c>
      <c r="G3">
        <v>15.64</v>
      </c>
      <c r="H3">
        <v>0.26</v>
      </c>
      <c r="I3">
        <v>69</v>
      </c>
      <c r="J3">
        <v>134.55000000000001</v>
      </c>
      <c r="K3">
        <v>46.47</v>
      </c>
      <c r="L3">
        <v>2</v>
      </c>
      <c r="M3">
        <v>67</v>
      </c>
      <c r="N3">
        <v>21.09</v>
      </c>
      <c r="O3">
        <v>16828.84</v>
      </c>
      <c r="P3">
        <v>187.96</v>
      </c>
      <c r="Q3">
        <v>793.54</v>
      </c>
      <c r="R3">
        <v>195.41</v>
      </c>
      <c r="S3">
        <v>86.27</v>
      </c>
      <c r="T3">
        <v>43762.6</v>
      </c>
      <c r="U3">
        <v>0.44</v>
      </c>
      <c r="V3">
        <v>0.68</v>
      </c>
      <c r="W3">
        <v>0.3</v>
      </c>
      <c r="X3">
        <v>2.58</v>
      </c>
      <c r="Y3">
        <v>2</v>
      </c>
      <c r="Z3">
        <v>10</v>
      </c>
      <c r="AA3">
        <v>149.2985725606537</v>
      </c>
      <c r="AB3">
        <v>204.2768935655584</v>
      </c>
      <c r="AC3">
        <v>184.7809935481404</v>
      </c>
      <c r="AD3">
        <v>149298.5725606537</v>
      </c>
      <c r="AE3">
        <v>204276.89356555839</v>
      </c>
      <c r="AF3">
        <v>4.5133289492492212E-6</v>
      </c>
      <c r="AG3">
        <v>8</v>
      </c>
      <c r="AH3">
        <v>184780.9935481404</v>
      </c>
    </row>
    <row r="4" spans="1:34" x14ac:dyDescent="0.25">
      <c r="A4">
        <v>2</v>
      </c>
      <c r="B4">
        <v>65</v>
      </c>
      <c r="C4" t="s">
        <v>34</v>
      </c>
      <c r="D4">
        <v>4.9215</v>
      </c>
      <c r="E4">
        <v>20.32</v>
      </c>
      <c r="F4">
        <v>16.97</v>
      </c>
      <c r="G4">
        <v>23.68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41</v>
      </c>
      <c r="N4">
        <v>21.43</v>
      </c>
      <c r="O4">
        <v>16994.64</v>
      </c>
      <c r="P4">
        <v>171.92</v>
      </c>
      <c r="Q4">
        <v>793.37</v>
      </c>
      <c r="R4">
        <v>159.94</v>
      </c>
      <c r="S4">
        <v>86.27</v>
      </c>
      <c r="T4">
        <v>26158.95</v>
      </c>
      <c r="U4">
        <v>0.54</v>
      </c>
      <c r="V4">
        <v>0.72</v>
      </c>
      <c r="W4">
        <v>0.28999999999999998</v>
      </c>
      <c r="X4">
        <v>1.56</v>
      </c>
      <c r="Y4">
        <v>2</v>
      </c>
      <c r="Z4">
        <v>10</v>
      </c>
      <c r="AA4">
        <v>128.86746417710219</v>
      </c>
      <c r="AB4">
        <v>176.32214971830999</v>
      </c>
      <c r="AC4">
        <v>159.49421121893511</v>
      </c>
      <c r="AD4">
        <v>128867.4641771022</v>
      </c>
      <c r="AE4">
        <v>176322.14971830999</v>
      </c>
      <c r="AF4">
        <v>4.8975500338955864E-6</v>
      </c>
      <c r="AG4">
        <v>7</v>
      </c>
      <c r="AH4">
        <v>159494.21121893509</v>
      </c>
    </row>
    <row r="5" spans="1:34" x14ac:dyDescent="0.25">
      <c r="A5">
        <v>3</v>
      </c>
      <c r="B5">
        <v>65</v>
      </c>
      <c r="C5" t="s">
        <v>34</v>
      </c>
      <c r="D5">
        <v>5.1033999999999997</v>
      </c>
      <c r="E5">
        <v>19.59</v>
      </c>
      <c r="F5">
        <v>16.57</v>
      </c>
      <c r="G5">
        <v>32.07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17160.919999999998</v>
      </c>
      <c r="P5">
        <v>162.74</v>
      </c>
      <c r="Q5">
        <v>793.28</v>
      </c>
      <c r="R5">
        <v>146.88999999999999</v>
      </c>
      <c r="S5">
        <v>86.27</v>
      </c>
      <c r="T5">
        <v>19695.330000000002</v>
      </c>
      <c r="U5">
        <v>0.59</v>
      </c>
      <c r="V5">
        <v>0.73</v>
      </c>
      <c r="W5">
        <v>0.27</v>
      </c>
      <c r="X5">
        <v>1.1599999999999999</v>
      </c>
      <c r="Y5">
        <v>2</v>
      </c>
      <c r="Z5">
        <v>10</v>
      </c>
      <c r="AA5">
        <v>123.4624034037753</v>
      </c>
      <c r="AB5">
        <v>168.9267071137958</v>
      </c>
      <c r="AC5">
        <v>152.80457927702449</v>
      </c>
      <c r="AD5">
        <v>123462.4034037753</v>
      </c>
      <c r="AE5">
        <v>168926.7071137958</v>
      </c>
      <c r="AF5">
        <v>5.0785648365300689E-6</v>
      </c>
      <c r="AG5">
        <v>7</v>
      </c>
      <c r="AH5">
        <v>152804.57927702449</v>
      </c>
    </row>
    <row r="6" spans="1:34" x14ac:dyDescent="0.25">
      <c r="A6">
        <v>4</v>
      </c>
      <c r="B6">
        <v>65</v>
      </c>
      <c r="C6" t="s">
        <v>34</v>
      </c>
      <c r="D6">
        <v>5.1897000000000002</v>
      </c>
      <c r="E6">
        <v>19.27</v>
      </c>
      <c r="F6">
        <v>16.440000000000001</v>
      </c>
      <c r="G6">
        <v>41.09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17327.689999999999</v>
      </c>
      <c r="P6">
        <v>155.72</v>
      </c>
      <c r="Q6">
        <v>793.28</v>
      </c>
      <c r="R6">
        <v>143.19</v>
      </c>
      <c r="S6">
        <v>86.27</v>
      </c>
      <c r="T6">
        <v>17882.259999999998</v>
      </c>
      <c r="U6">
        <v>0.6</v>
      </c>
      <c r="V6">
        <v>0.74</v>
      </c>
      <c r="W6">
        <v>0.24</v>
      </c>
      <c r="X6">
        <v>1.02</v>
      </c>
      <c r="Y6">
        <v>2</v>
      </c>
      <c r="Z6">
        <v>10</v>
      </c>
      <c r="AA6">
        <v>120.4043433878596</v>
      </c>
      <c r="AB6">
        <v>164.74253448793581</v>
      </c>
      <c r="AC6">
        <v>149.01973821405201</v>
      </c>
      <c r="AD6">
        <v>120404.3433878596</v>
      </c>
      <c r="AE6">
        <v>164742.5344879358</v>
      </c>
      <c r="AF6">
        <v>5.1644448665870014E-6</v>
      </c>
      <c r="AG6">
        <v>7</v>
      </c>
      <c r="AH6">
        <v>149019.73821405199</v>
      </c>
    </row>
    <row r="7" spans="1:34" x14ac:dyDescent="0.25">
      <c r="A7">
        <v>5</v>
      </c>
      <c r="B7">
        <v>65</v>
      </c>
      <c r="C7" t="s">
        <v>34</v>
      </c>
      <c r="D7">
        <v>5.3484999999999996</v>
      </c>
      <c r="E7">
        <v>18.7</v>
      </c>
      <c r="F7">
        <v>16</v>
      </c>
      <c r="G7">
        <v>50.52</v>
      </c>
      <c r="H7">
        <v>0.76</v>
      </c>
      <c r="I7">
        <v>19</v>
      </c>
      <c r="J7">
        <v>139.94999999999999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146.06</v>
      </c>
      <c r="Q7">
        <v>793.33</v>
      </c>
      <c r="R7">
        <v>127.33</v>
      </c>
      <c r="S7">
        <v>86.27</v>
      </c>
      <c r="T7">
        <v>9972.61</v>
      </c>
      <c r="U7">
        <v>0.68</v>
      </c>
      <c r="V7">
        <v>0.76</v>
      </c>
      <c r="W7">
        <v>0.25</v>
      </c>
      <c r="X7">
        <v>0.59</v>
      </c>
      <c r="Y7">
        <v>2</v>
      </c>
      <c r="Z7">
        <v>10</v>
      </c>
      <c r="AA7">
        <v>115.6279640160713</v>
      </c>
      <c r="AB7">
        <v>158.20728151247229</v>
      </c>
      <c r="AC7">
        <v>143.1082006102796</v>
      </c>
      <c r="AD7">
        <v>115627.9640160713</v>
      </c>
      <c r="AE7">
        <v>158207.28151247231</v>
      </c>
      <c r="AF7">
        <v>5.3224720829605892E-6</v>
      </c>
      <c r="AG7">
        <v>7</v>
      </c>
      <c r="AH7">
        <v>143108.2006102796</v>
      </c>
    </row>
    <row r="8" spans="1:34" x14ac:dyDescent="0.25">
      <c r="A8">
        <v>6</v>
      </c>
      <c r="B8">
        <v>65</v>
      </c>
      <c r="C8" t="s">
        <v>34</v>
      </c>
      <c r="D8">
        <v>5.3806000000000003</v>
      </c>
      <c r="E8">
        <v>18.59</v>
      </c>
      <c r="F8">
        <v>15.97</v>
      </c>
      <c r="G8">
        <v>59.89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138.5</v>
      </c>
      <c r="Q8">
        <v>793.21</v>
      </c>
      <c r="R8">
        <v>126.65</v>
      </c>
      <c r="S8">
        <v>86.27</v>
      </c>
      <c r="T8">
        <v>9652.33</v>
      </c>
      <c r="U8">
        <v>0.68</v>
      </c>
      <c r="V8">
        <v>0.76</v>
      </c>
      <c r="W8">
        <v>0.25</v>
      </c>
      <c r="X8">
        <v>0.56000000000000005</v>
      </c>
      <c r="Y8">
        <v>2</v>
      </c>
      <c r="Z8">
        <v>10</v>
      </c>
      <c r="AA8">
        <v>113.3476870640953</v>
      </c>
      <c r="AB8">
        <v>155.08730598806099</v>
      </c>
      <c r="AC8">
        <v>140.28599117100401</v>
      </c>
      <c r="AD8">
        <v>113347.6870640953</v>
      </c>
      <c r="AE8">
        <v>155087.30598806101</v>
      </c>
      <c r="AF8">
        <v>5.3544158716607937E-6</v>
      </c>
      <c r="AG8">
        <v>7</v>
      </c>
      <c r="AH8">
        <v>140285.99117100399</v>
      </c>
    </row>
    <row r="9" spans="1:34" x14ac:dyDescent="0.25">
      <c r="A9">
        <v>7</v>
      </c>
      <c r="B9">
        <v>65</v>
      </c>
      <c r="C9" t="s">
        <v>34</v>
      </c>
      <c r="D9">
        <v>5.4164000000000003</v>
      </c>
      <c r="E9">
        <v>18.46</v>
      </c>
      <c r="F9">
        <v>15.9</v>
      </c>
      <c r="G9">
        <v>68.150000000000006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2</v>
      </c>
      <c r="N9">
        <v>23.21</v>
      </c>
      <c r="O9">
        <v>17831.04</v>
      </c>
      <c r="P9">
        <v>133.87</v>
      </c>
      <c r="Q9">
        <v>793.32</v>
      </c>
      <c r="R9">
        <v>123.97</v>
      </c>
      <c r="S9">
        <v>86.27</v>
      </c>
      <c r="T9">
        <v>8321.7800000000007</v>
      </c>
      <c r="U9">
        <v>0.7</v>
      </c>
      <c r="V9">
        <v>0.77</v>
      </c>
      <c r="W9">
        <v>0.26</v>
      </c>
      <c r="X9">
        <v>0.49</v>
      </c>
      <c r="Y9">
        <v>2</v>
      </c>
      <c r="Z9">
        <v>10</v>
      </c>
      <c r="AA9">
        <v>111.74892711042391</v>
      </c>
      <c r="AB9">
        <v>152.8998120871376</v>
      </c>
      <c r="AC9">
        <v>138.30726861781699</v>
      </c>
      <c r="AD9">
        <v>111748.9271104239</v>
      </c>
      <c r="AE9">
        <v>152899.8120871376</v>
      </c>
      <c r="AF9">
        <v>5.3900416546971562E-6</v>
      </c>
      <c r="AG9">
        <v>7</v>
      </c>
      <c r="AH9">
        <v>138307.268617817</v>
      </c>
    </row>
    <row r="10" spans="1:34" x14ac:dyDescent="0.25">
      <c r="A10">
        <v>8</v>
      </c>
      <c r="B10">
        <v>65</v>
      </c>
      <c r="C10" t="s">
        <v>34</v>
      </c>
      <c r="D10">
        <v>5.4145000000000003</v>
      </c>
      <c r="E10">
        <v>18.47</v>
      </c>
      <c r="F10">
        <v>15.91</v>
      </c>
      <c r="G10">
        <v>68.17</v>
      </c>
      <c r="H10">
        <v>1.1100000000000001</v>
      </c>
      <c r="I10">
        <v>14</v>
      </c>
      <c r="J10">
        <v>144.05000000000001</v>
      </c>
      <c r="K10">
        <v>46.47</v>
      </c>
      <c r="L10">
        <v>9</v>
      </c>
      <c r="M10">
        <v>0</v>
      </c>
      <c r="N10">
        <v>23.58</v>
      </c>
      <c r="O10">
        <v>17999.830000000002</v>
      </c>
      <c r="P10">
        <v>134.61000000000001</v>
      </c>
      <c r="Q10">
        <v>793.4</v>
      </c>
      <c r="R10">
        <v>124.05</v>
      </c>
      <c r="S10">
        <v>86.27</v>
      </c>
      <c r="T10">
        <v>8362.2199999999993</v>
      </c>
      <c r="U10">
        <v>0.7</v>
      </c>
      <c r="V10">
        <v>0.77</v>
      </c>
      <c r="W10">
        <v>0.26</v>
      </c>
      <c r="X10">
        <v>0.5</v>
      </c>
      <c r="Y10">
        <v>2</v>
      </c>
      <c r="Z10">
        <v>10</v>
      </c>
      <c r="AA10">
        <v>111.96472991988939</v>
      </c>
      <c r="AB10">
        <v>153.19508301159621</v>
      </c>
      <c r="AC10">
        <v>138.57435929966081</v>
      </c>
      <c r="AD10">
        <v>111964.7299198894</v>
      </c>
      <c r="AE10">
        <v>153195.0830115962</v>
      </c>
      <c r="AF10">
        <v>5.388150900848858E-6</v>
      </c>
      <c r="AG10">
        <v>7</v>
      </c>
      <c r="AH10">
        <v>138574.35929966081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3.1924000000000001</v>
      </c>
      <c r="E2">
        <v>31.32</v>
      </c>
      <c r="F2">
        <v>23.03</v>
      </c>
      <c r="G2">
        <v>7.01</v>
      </c>
      <c r="H2">
        <v>0.12</v>
      </c>
      <c r="I2">
        <v>197</v>
      </c>
      <c r="J2">
        <v>150.44</v>
      </c>
      <c r="K2">
        <v>49.1</v>
      </c>
      <c r="L2">
        <v>1</v>
      </c>
      <c r="M2">
        <v>195</v>
      </c>
      <c r="N2">
        <v>25.34</v>
      </c>
      <c r="O2">
        <v>18787.759999999998</v>
      </c>
      <c r="P2">
        <v>268.8</v>
      </c>
      <c r="Q2">
        <v>793.9</v>
      </c>
      <c r="R2">
        <v>363.02</v>
      </c>
      <c r="S2">
        <v>86.27</v>
      </c>
      <c r="T2">
        <v>126931</v>
      </c>
      <c r="U2">
        <v>0.24</v>
      </c>
      <c r="V2">
        <v>0.53</v>
      </c>
      <c r="W2">
        <v>0.53</v>
      </c>
      <c r="X2">
        <v>7.61</v>
      </c>
      <c r="Y2">
        <v>2</v>
      </c>
      <c r="Z2">
        <v>10</v>
      </c>
      <c r="AA2">
        <v>256.88531942819941</v>
      </c>
      <c r="AB2">
        <v>351.48182702194902</v>
      </c>
      <c r="AC2">
        <v>317.9368947589216</v>
      </c>
      <c r="AD2">
        <v>256885.31942819941</v>
      </c>
      <c r="AE2">
        <v>351481.82702194888</v>
      </c>
      <c r="AF2">
        <v>3.1126943037911411E-6</v>
      </c>
      <c r="AG2">
        <v>11</v>
      </c>
      <c r="AH2">
        <v>317936.89475892158</v>
      </c>
    </row>
    <row r="3" spans="1:34" x14ac:dyDescent="0.25">
      <c r="A3">
        <v>1</v>
      </c>
      <c r="B3">
        <v>75</v>
      </c>
      <c r="C3" t="s">
        <v>34</v>
      </c>
      <c r="D3">
        <v>4.4842000000000004</v>
      </c>
      <c r="E3">
        <v>22.3</v>
      </c>
      <c r="F3">
        <v>17.760000000000002</v>
      </c>
      <c r="G3">
        <v>14.4</v>
      </c>
      <c r="H3">
        <v>0.23</v>
      </c>
      <c r="I3">
        <v>74</v>
      </c>
      <c r="J3">
        <v>151.83000000000001</v>
      </c>
      <c r="K3">
        <v>49.1</v>
      </c>
      <c r="L3">
        <v>2</v>
      </c>
      <c r="M3">
        <v>72</v>
      </c>
      <c r="N3">
        <v>25.73</v>
      </c>
      <c r="O3">
        <v>18959.54</v>
      </c>
      <c r="P3">
        <v>202.41</v>
      </c>
      <c r="Q3">
        <v>793.42</v>
      </c>
      <c r="R3">
        <v>186.08</v>
      </c>
      <c r="S3">
        <v>86.27</v>
      </c>
      <c r="T3">
        <v>39076.49</v>
      </c>
      <c r="U3">
        <v>0.46</v>
      </c>
      <c r="V3">
        <v>0.69</v>
      </c>
      <c r="W3">
        <v>0.32</v>
      </c>
      <c r="X3">
        <v>2.35</v>
      </c>
      <c r="Y3">
        <v>2</v>
      </c>
      <c r="Z3">
        <v>10</v>
      </c>
      <c r="AA3">
        <v>156.76881995120181</v>
      </c>
      <c r="AB3">
        <v>214.49801560935671</v>
      </c>
      <c r="AC3">
        <v>194.02662604951681</v>
      </c>
      <c r="AD3">
        <v>156768.81995120179</v>
      </c>
      <c r="AE3">
        <v>214498.01560935669</v>
      </c>
      <c r="AF3">
        <v>4.3722415101679728E-6</v>
      </c>
      <c r="AG3">
        <v>8</v>
      </c>
      <c r="AH3">
        <v>194026.62604951681</v>
      </c>
    </row>
    <row r="4" spans="1:34" x14ac:dyDescent="0.25">
      <c r="A4">
        <v>2</v>
      </c>
      <c r="B4">
        <v>75</v>
      </c>
      <c r="C4" t="s">
        <v>34</v>
      </c>
      <c r="D4">
        <v>4.8023999999999996</v>
      </c>
      <c r="E4">
        <v>20.82</v>
      </c>
      <c r="F4">
        <v>17.11</v>
      </c>
      <c r="G4">
        <v>21.84</v>
      </c>
      <c r="H4">
        <v>0.35</v>
      </c>
      <c r="I4">
        <v>47</v>
      </c>
      <c r="J4">
        <v>153.22999999999999</v>
      </c>
      <c r="K4">
        <v>49.1</v>
      </c>
      <c r="L4">
        <v>3</v>
      </c>
      <c r="M4">
        <v>45</v>
      </c>
      <c r="N4">
        <v>26.13</v>
      </c>
      <c r="O4">
        <v>19131.849999999999</v>
      </c>
      <c r="P4">
        <v>190.84</v>
      </c>
      <c r="Q4">
        <v>793.39</v>
      </c>
      <c r="R4">
        <v>164.67</v>
      </c>
      <c r="S4">
        <v>86.27</v>
      </c>
      <c r="T4">
        <v>28506.01</v>
      </c>
      <c r="U4">
        <v>0.52</v>
      </c>
      <c r="V4">
        <v>0.71</v>
      </c>
      <c r="W4">
        <v>0.3</v>
      </c>
      <c r="X4">
        <v>1.7</v>
      </c>
      <c r="Y4">
        <v>2</v>
      </c>
      <c r="Z4">
        <v>10</v>
      </c>
      <c r="AA4">
        <v>138.33239784185571</v>
      </c>
      <c r="AB4">
        <v>189.27248952182251</v>
      </c>
      <c r="AC4">
        <v>171.2085887675205</v>
      </c>
      <c r="AD4">
        <v>138332.39784185571</v>
      </c>
      <c r="AE4">
        <v>189272.48952182251</v>
      </c>
      <c r="AF4">
        <v>4.6824969065676527E-6</v>
      </c>
      <c r="AG4">
        <v>7</v>
      </c>
      <c r="AH4">
        <v>171208.5887675205</v>
      </c>
    </row>
    <row r="5" spans="1:34" x14ac:dyDescent="0.25">
      <c r="A5">
        <v>3</v>
      </c>
      <c r="B5">
        <v>75</v>
      </c>
      <c r="C5" t="s">
        <v>34</v>
      </c>
      <c r="D5">
        <v>4.9661</v>
      </c>
      <c r="E5">
        <v>20.14</v>
      </c>
      <c r="F5">
        <v>16.82</v>
      </c>
      <c r="G5">
        <v>29.68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32</v>
      </c>
      <c r="N5">
        <v>26.53</v>
      </c>
      <c r="O5">
        <v>19304.72</v>
      </c>
      <c r="P5">
        <v>183.14</v>
      </c>
      <c r="Q5">
        <v>793.27</v>
      </c>
      <c r="R5">
        <v>155.80000000000001</v>
      </c>
      <c r="S5">
        <v>86.27</v>
      </c>
      <c r="T5">
        <v>24135.13</v>
      </c>
      <c r="U5">
        <v>0.55000000000000004</v>
      </c>
      <c r="V5">
        <v>0.72</v>
      </c>
      <c r="W5">
        <v>0.27</v>
      </c>
      <c r="X5">
        <v>1.41</v>
      </c>
      <c r="Y5">
        <v>2</v>
      </c>
      <c r="Z5">
        <v>10</v>
      </c>
      <c r="AA5">
        <v>133.27108637591729</v>
      </c>
      <c r="AB5">
        <v>182.34737988482601</v>
      </c>
      <c r="AC5">
        <v>164.94440187482439</v>
      </c>
      <c r="AD5">
        <v>133271.08637591719</v>
      </c>
      <c r="AE5">
        <v>182347.37988482599</v>
      </c>
      <c r="AF5">
        <v>4.8421097550611402E-6</v>
      </c>
      <c r="AG5">
        <v>7</v>
      </c>
      <c r="AH5">
        <v>164944.4018748244</v>
      </c>
    </row>
    <row r="6" spans="1:34" x14ac:dyDescent="0.25">
      <c r="A6">
        <v>4</v>
      </c>
      <c r="B6">
        <v>75</v>
      </c>
      <c r="C6" t="s">
        <v>34</v>
      </c>
      <c r="D6">
        <v>5.1605999999999996</v>
      </c>
      <c r="E6">
        <v>19.38</v>
      </c>
      <c r="F6">
        <v>16.309999999999999</v>
      </c>
      <c r="G6">
        <v>37.630000000000003</v>
      </c>
      <c r="H6">
        <v>0.56999999999999995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19478.150000000001</v>
      </c>
      <c r="P6">
        <v>172.95</v>
      </c>
      <c r="Q6">
        <v>793.22</v>
      </c>
      <c r="R6">
        <v>137.94</v>
      </c>
      <c r="S6">
        <v>86.27</v>
      </c>
      <c r="T6">
        <v>15243.75</v>
      </c>
      <c r="U6">
        <v>0.63</v>
      </c>
      <c r="V6">
        <v>0.75</v>
      </c>
      <c r="W6">
        <v>0.26</v>
      </c>
      <c r="X6">
        <v>0.9</v>
      </c>
      <c r="Y6">
        <v>2</v>
      </c>
      <c r="Z6">
        <v>10</v>
      </c>
      <c r="AA6">
        <v>127.1871387791259</v>
      </c>
      <c r="AB6">
        <v>174.02305437807539</v>
      </c>
      <c r="AC6">
        <v>157.41453831117121</v>
      </c>
      <c r="AD6">
        <v>127187.1387791259</v>
      </c>
      <c r="AE6">
        <v>174023.05437807541</v>
      </c>
      <c r="AF6">
        <v>5.0317536098686132E-6</v>
      </c>
      <c r="AG6">
        <v>7</v>
      </c>
      <c r="AH6">
        <v>157414.5383111712</v>
      </c>
    </row>
    <row r="7" spans="1:34" x14ac:dyDescent="0.25">
      <c r="A7">
        <v>5</v>
      </c>
      <c r="B7">
        <v>75</v>
      </c>
      <c r="C7" t="s">
        <v>34</v>
      </c>
      <c r="D7">
        <v>5.2432999999999996</v>
      </c>
      <c r="E7">
        <v>19.07</v>
      </c>
      <c r="F7">
        <v>16.149999999999999</v>
      </c>
      <c r="G7">
        <v>46.15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19</v>
      </c>
      <c r="N7">
        <v>27.35</v>
      </c>
      <c r="O7">
        <v>19652.13</v>
      </c>
      <c r="P7">
        <v>166.14</v>
      </c>
      <c r="Q7">
        <v>793.22</v>
      </c>
      <c r="R7">
        <v>132.93</v>
      </c>
      <c r="S7">
        <v>86.27</v>
      </c>
      <c r="T7">
        <v>12765.17</v>
      </c>
      <c r="U7">
        <v>0.65</v>
      </c>
      <c r="V7">
        <v>0.75</v>
      </c>
      <c r="W7">
        <v>0.25</v>
      </c>
      <c r="X7">
        <v>0.74</v>
      </c>
      <c r="Y7">
        <v>2</v>
      </c>
      <c r="Z7">
        <v>10</v>
      </c>
      <c r="AA7">
        <v>124.1663866215993</v>
      </c>
      <c r="AB7">
        <v>169.88992800996979</v>
      </c>
      <c r="AC7">
        <v>153.67587172275691</v>
      </c>
      <c r="AD7">
        <v>124166.3866215993</v>
      </c>
      <c r="AE7">
        <v>169889.92800996979</v>
      </c>
      <c r="AF7">
        <v>5.1123888118870092E-6</v>
      </c>
      <c r="AG7">
        <v>7</v>
      </c>
      <c r="AH7">
        <v>153675.87172275691</v>
      </c>
    </row>
    <row r="8" spans="1:34" x14ac:dyDescent="0.25">
      <c r="A8">
        <v>6</v>
      </c>
      <c r="B8">
        <v>75</v>
      </c>
      <c r="C8" t="s">
        <v>34</v>
      </c>
      <c r="D8">
        <v>5.2690000000000001</v>
      </c>
      <c r="E8">
        <v>18.98</v>
      </c>
      <c r="F8">
        <v>16.149999999999999</v>
      </c>
      <c r="G8">
        <v>53.84</v>
      </c>
      <c r="H8">
        <v>0.78</v>
      </c>
      <c r="I8">
        <v>18</v>
      </c>
      <c r="J8">
        <v>158.86000000000001</v>
      </c>
      <c r="K8">
        <v>49.1</v>
      </c>
      <c r="L8">
        <v>7</v>
      </c>
      <c r="M8">
        <v>16</v>
      </c>
      <c r="N8">
        <v>27.77</v>
      </c>
      <c r="O8">
        <v>19826.68</v>
      </c>
      <c r="P8">
        <v>162.01</v>
      </c>
      <c r="Q8">
        <v>793.23</v>
      </c>
      <c r="R8">
        <v>133.02000000000001</v>
      </c>
      <c r="S8">
        <v>86.27</v>
      </c>
      <c r="T8">
        <v>12824.98</v>
      </c>
      <c r="U8">
        <v>0.65</v>
      </c>
      <c r="V8">
        <v>0.75</v>
      </c>
      <c r="W8">
        <v>0.25</v>
      </c>
      <c r="X8">
        <v>0.74</v>
      </c>
      <c r="Y8">
        <v>2</v>
      </c>
      <c r="Z8">
        <v>10</v>
      </c>
      <c r="AA8">
        <v>122.7897869886603</v>
      </c>
      <c r="AB8">
        <v>168.00640366089391</v>
      </c>
      <c r="AC8">
        <v>151.97210829401331</v>
      </c>
      <c r="AD8">
        <v>122789.7869886603</v>
      </c>
      <c r="AE8">
        <v>168006.40366089391</v>
      </c>
      <c r="AF8">
        <v>5.1374471515710812E-6</v>
      </c>
      <c r="AG8">
        <v>7</v>
      </c>
      <c r="AH8">
        <v>151972.10829401331</v>
      </c>
    </row>
    <row r="9" spans="1:34" x14ac:dyDescent="0.25">
      <c r="A9">
        <v>7</v>
      </c>
      <c r="B9">
        <v>75</v>
      </c>
      <c r="C9" t="s">
        <v>34</v>
      </c>
      <c r="D9">
        <v>5.3811999999999998</v>
      </c>
      <c r="E9">
        <v>18.579999999999998</v>
      </c>
      <c r="F9">
        <v>15.85</v>
      </c>
      <c r="G9">
        <v>63.39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153.13999999999999</v>
      </c>
      <c r="Q9">
        <v>793.25</v>
      </c>
      <c r="R9">
        <v>122.42</v>
      </c>
      <c r="S9">
        <v>86.27</v>
      </c>
      <c r="T9">
        <v>7537.7</v>
      </c>
      <c r="U9">
        <v>0.7</v>
      </c>
      <c r="V9">
        <v>0.77</v>
      </c>
      <c r="W9">
        <v>0.25</v>
      </c>
      <c r="X9">
        <v>0.44</v>
      </c>
      <c r="Y9">
        <v>2</v>
      </c>
      <c r="Z9">
        <v>10</v>
      </c>
      <c r="AA9">
        <v>118.8790381528251</v>
      </c>
      <c r="AB9">
        <v>162.6555445736449</v>
      </c>
      <c r="AC9">
        <v>147.1319276880717</v>
      </c>
      <c r="AD9">
        <v>118879.0381528251</v>
      </c>
      <c r="AE9">
        <v>162655.5445736449</v>
      </c>
      <c r="AF9">
        <v>5.2468458174291712E-6</v>
      </c>
      <c r="AG9">
        <v>7</v>
      </c>
      <c r="AH9">
        <v>147131.92768807171</v>
      </c>
    </row>
    <row r="10" spans="1:34" x14ac:dyDescent="0.25">
      <c r="A10">
        <v>8</v>
      </c>
      <c r="B10">
        <v>75</v>
      </c>
      <c r="C10" t="s">
        <v>34</v>
      </c>
      <c r="D10">
        <v>5.4010999999999996</v>
      </c>
      <c r="E10">
        <v>18.510000000000002</v>
      </c>
      <c r="F10">
        <v>15.84</v>
      </c>
      <c r="G10">
        <v>73.11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147.80000000000001</v>
      </c>
      <c r="Q10">
        <v>793.22</v>
      </c>
      <c r="R10">
        <v>122.37</v>
      </c>
      <c r="S10">
        <v>86.27</v>
      </c>
      <c r="T10">
        <v>7526.86</v>
      </c>
      <c r="U10">
        <v>0.7</v>
      </c>
      <c r="V10">
        <v>0.77</v>
      </c>
      <c r="W10">
        <v>0.24</v>
      </c>
      <c r="X10">
        <v>0.43</v>
      </c>
      <c r="Y10">
        <v>2</v>
      </c>
      <c r="Z10">
        <v>10</v>
      </c>
      <c r="AA10">
        <v>117.3067789494129</v>
      </c>
      <c r="AB10">
        <v>160.50431016835671</v>
      </c>
      <c r="AC10">
        <v>145.186004075147</v>
      </c>
      <c r="AD10">
        <v>117306.7789494129</v>
      </c>
      <c r="AE10">
        <v>160504.31016835669</v>
      </c>
      <c r="AF10">
        <v>5.2662489676125581E-6</v>
      </c>
      <c r="AG10">
        <v>7</v>
      </c>
      <c r="AH10">
        <v>145186.00407514701</v>
      </c>
    </row>
    <row r="11" spans="1:34" x14ac:dyDescent="0.25">
      <c r="A11">
        <v>9</v>
      </c>
      <c r="B11">
        <v>75</v>
      </c>
      <c r="C11" t="s">
        <v>34</v>
      </c>
      <c r="D11">
        <v>5.4173</v>
      </c>
      <c r="E11">
        <v>18.46</v>
      </c>
      <c r="F11">
        <v>15.82</v>
      </c>
      <c r="G11">
        <v>79.08</v>
      </c>
      <c r="H11">
        <v>1.0900000000000001</v>
      </c>
      <c r="I11">
        <v>12</v>
      </c>
      <c r="J11">
        <v>163.13</v>
      </c>
      <c r="K11">
        <v>49.1</v>
      </c>
      <c r="L11">
        <v>10</v>
      </c>
      <c r="M11">
        <v>3</v>
      </c>
      <c r="N11">
        <v>29.04</v>
      </c>
      <c r="O11">
        <v>20353.939999999999</v>
      </c>
      <c r="P11">
        <v>143.96</v>
      </c>
      <c r="Q11">
        <v>793.23</v>
      </c>
      <c r="R11">
        <v>121.24</v>
      </c>
      <c r="S11">
        <v>86.27</v>
      </c>
      <c r="T11">
        <v>6964.48</v>
      </c>
      <c r="U11">
        <v>0.71</v>
      </c>
      <c r="V11">
        <v>0.77</v>
      </c>
      <c r="W11">
        <v>0.25</v>
      </c>
      <c r="X11">
        <v>0.41</v>
      </c>
      <c r="Y11">
        <v>2</v>
      </c>
      <c r="Z11">
        <v>10</v>
      </c>
      <c r="AA11">
        <v>116.14817676195899</v>
      </c>
      <c r="AB11">
        <v>158.91905954156201</v>
      </c>
      <c r="AC11">
        <v>143.75204754326001</v>
      </c>
      <c r="AD11">
        <v>116148.176761959</v>
      </c>
      <c r="AE11">
        <v>158919.05954156199</v>
      </c>
      <c r="AF11">
        <v>5.2820444969075764E-6</v>
      </c>
      <c r="AG11">
        <v>7</v>
      </c>
      <c r="AH11">
        <v>143752.04754326001</v>
      </c>
    </row>
    <row r="12" spans="1:34" x14ac:dyDescent="0.25">
      <c r="A12">
        <v>10</v>
      </c>
      <c r="B12">
        <v>75</v>
      </c>
      <c r="C12" t="s">
        <v>34</v>
      </c>
      <c r="D12">
        <v>5.4169</v>
      </c>
      <c r="E12">
        <v>18.46</v>
      </c>
      <c r="F12">
        <v>15.82</v>
      </c>
      <c r="G12">
        <v>79.09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144.77000000000001</v>
      </c>
      <c r="Q12">
        <v>793.23</v>
      </c>
      <c r="R12">
        <v>121.18</v>
      </c>
      <c r="S12">
        <v>86.27</v>
      </c>
      <c r="T12">
        <v>6936.46</v>
      </c>
      <c r="U12">
        <v>0.71</v>
      </c>
      <c r="V12">
        <v>0.77</v>
      </c>
      <c r="W12">
        <v>0.25</v>
      </c>
      <c r="X12">
        <v>0.41</v>
      </c>
      <c r="Y12">
        <v>2</v>
      </c>
      <c r="Z12">
        <v>10</v>
      </c>
      <c r="AA12">
        <v>116.35571773976621</v>
      </c>
      <c r="AB12">
        <v>159.20302626345941</v>
      </c>
      <c r="AC12">
        <v>144.0089128797693</v>
      </c>
      <c r="AD12">
        <v>116355.7177397662</v>
      </c>
      <c r="AE12">
        <v>159203.02626345941</v>
      </c>
      <c r="AF12">
        <v>5.2816544838385634E-6</v>
      </c>
      <c r="AG12">
        <v>7</v>
      </c>
      <c r="AH12">
        <v>144008.91287976931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1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2.7204999999999999</v>
      </c>
      <c r="E2">
        <v>36.76</v>
      </c>
      <c r="F2">
        <v>25.1</v>
      </c>
      <c r="G2">
        <v>6.1</v>
      </c>
      <c r="H2">
        <v>0.1</v>
      </c>
      <c r="I2">
        <v>247</v>
      </c>
      <c r="J2">
        <v>185.69</v>
      </c>
      <c r="K2">
        <v>53.44</v>
      </c>
      <c r="L2">
        <v>1</v>
      </c>
      <c r="M2">
        <v>245</v>
      </c>
      <c r="N2">
        <v>36.26</v>
      </c>
      <c r="O2">
        <v>23136.14</v>
      </c>
      <c r="P2">
        <v>337.05</v>
      </c>
      <c r="Q2">
        <v>793.57</v>
      </c>
      <c r="R2">
        <v>432.41</v>
      </c>
      <c r="S2">
        <v>86.27</v>
      </c>
      <c r="T2">
        <v>161374.1</v>
      </c>
      <c r="U2">
        <v>0.2</v>
      </c>
      <c r="V2">
        <v>0.49</v>
      </c>
      <c r="W2">
        <v>0.61</v>
      </c>
      <c r="X2">
        <v>9.67</v>
      </c>
      <c r="Y2">
        <v>2</v>
      </c>
      <c r="Z2">
        <v>10</v>
      </c>
      <c r="AA2">
        <v>341.53865599253169</v>
      </c>
      <c r="AB2">
        <v>467.30825675106593</v>
      </c>
      <c r="AC2">
        <v>422.70901259800098</v>
      </c>
      <c r="AD2">
        <v>341538.65599253168</v>
      </c>
      <c r="AE2">
        <v>467308.2567510659</v>
      </c>
      <c r="AF2">
        <v>2.560327978710362E-6</v>
      </c>
      <c r="AG2">
        <v>12</v>
      </c>
      <c r="AH2">
        <v>422709.01259800099</v>
      </c>
    </row>
    <row r="3" spans="1:34" x14ac:dyDescent="0.25">
      <c r="A3">
        <v>1</v>
      </c>
      <c r="B3">
        <v>95</v>
      </c>
      <c r="C3" t="s">
        <v>34</v>
      </c>
      <c r="D3">
        <v>4.0877999999999997</v>
      </c>
      <c r="E3">
        <v>24.46</v>
      </c>
      <c r="F3">
        <v>18.64</v>
      </c>
      <c r="G3">
        <v>12.43</v>
      </c>
      <c r="H3">
        <v>0.19</v>
      </c>
      <c r="I3">
        <v>90</v>
      </c>
      <c r="J3">
        <v>187.21</v>
      </c>
      <c r="K3">
        <v>53.44</v>
      </c>
      <c r="L3">
        <v>2</v>
      </c>
      <c r="M3">
        <v>88</v>
      </c>
      <c r="N3">
        <v>36.770000000000003</v>
      </c>
      <c r="O3">
        <v>23322.880000000001</v>
      </c>
      <c r="P3">
        <v>246.35</v>
      </c>
      <c r="Q3">
        <v>793.53</v>
      </c>
      <c r="R3">
        <v>215.6</v>
      </c>
      <c r="S3">
        <v>86.27</v>
      </c>
      <c r="T3">
        <v>53753.17</v>
      </c>
      <c r="U3">
        <v>0.4</v>
      </c>
      <c r="V3">
        <v>0.65</v>
      </c>
      <c r="W3">
        <v>0.36</v>
      </c>
      <c r="X3">
        <v>3.23</v>
      </c>
      <c r="Y3">
        <v>2</v>
      </c>
      <c r="Z3">
        <v>10</v>
      </c>
      <c r="AA3">
        <v>186.1574936578898</v>
      </c>
      <c r="AB3">
        <v>254.7088955116059</v>
      </c>
      <c r="AC3">
        <v>230.39983601023249</v>
      </c>
      <c r="AD3">
        <v>186157.49365788981</v>
      </c>
      <c r="AE3">
        <v>254708.89551160589</v>
      </c>
      <c r="AF3">
        <v>3.8471268926198177E-6</v>
      </c>
      <c r="AG3">
        <v>8</v>
      </c>
      <c r="AH3">
        <v>230399.83601023251</v>
      </c>
    </row>
    <row r="4" spans="1:34" x14ac:dyDescent="0.25">
      <c r="A4">
        <v>2</v>
      </c>
      <c r="B4">
        <v>95</v>
      </c>
      <c r="C4" t="s">
        <v>34</v>
      </c>
      <c r="D4">
        <v>4.5265000000000004</v>
      </c>
      <c r="E4">
        <v>22.09</v>
      </c>
      <c r="F4">
        <v>17.54</v>
      </c>
      <c r="G4">
        <v>18.79</v>
      </c>
      <c r="H4">
        <v>0.28000000000000003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228.54</v>
      </c>
      <c r="Q4">
        <v>793.38</v>
      </c>
      <c r="R4">
        <v>179.2</v>
      </c>
      <c r="S4">
        <v>86.27</v>
      </c>
      <c r="T4">
        <v>35726.519999999997</v>
      </c>
      <c r="U4">
        <v>0.48</v>
      </c>
      <c r="V4">
        <v>0.69</v>
      </c>
      <c r="W4">
        <v>0.31</v>
      </c>
      <c r="X4">
        <v>2.13</v>
      </c>
      <c r="Y4">
        <v>2</v>
      </c>
      <c r="Z4">
        <v>10</v>
      </c>
      <c r="AA4">
        <v>167.84589116974959</v>
      </c>
      <c r="AB4">
        <v>229.65415313645849</v>
      </c>
      <c r="AC4">
        <v>207.73628308280939</v>
      </c>
      <c r="AD4">
        <v>167845.89116974949</v>
      </c>
      <c r="AE4">
        <v>229654.15313645851</v>
      </c>
      <c r="AF4">
        <v>4.2599980134653381E-6</v>
      </c>
      <c r="AG4">
        <v>8</v>
      </c>
      <c r="AH4">
        <v>207736.28308280939</v>
      </c>
    </row>
    <row r="5" spans="1:34" x14ac:dyDescent="0.25">
      <c r="A5">
        <v>3</v>
      </c>
      <c r="B5">
        <v>95</v>
      </c>
      <c r="C5" t="s">
        <v>34</v>
      </c>
      <c r="D5">
        <v>4.8140999999999998</v>
      </c>
      <c r="E5">
        <v>20.77</v>
      </c>
      <c r="F5">
        <v>16.82</v>
      </c>
      <c r="G5">
        <v>25.22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215.62</v>
      </c>
      <c r="Q5">
        <v>793.32</v>
      </c>
      <c r="R5">
        <v>154.63999999999999</v>
      </c>
      <c r="S5">
        <v>86.27</v>
      </c>
      <c r="T5">
        <v>23523.97</v>
      </c>
      <c r="U5">
        <v>0.56000000000000005</v>
      </c>
      <c r="V5">
        <v>0.72</v>
      </c>
      <c r="W5">
        <v>0.28999999999999998</v>
      </c>
      <c r="X5">
        <v>1.4</v>
      </c>
      <c r="Y5">
        <v>2</v>
      </c>
      <c r="Z5">
        <v>10</v>
      </c>
      <c r="AA5">
        <v>148.63535218991839</v>
      </c>
      <c r="AB5">
        <v>203.36944619510109</v>
      </c>
      <c r="AC5">
        <v>183.9601516811089</v>
      </c>
      <c r="AD5">
        <v>148635.3521899184</v>
      </c>
      <c r="AE5">
        <v>203369.4461951011</v>
      </c>
      <c r="AF5">
        <v>4.5306652903177913E-6</v>
      </c>
      <c r="AG5">
        <v>7</v>
      </c>
      <c r="AH5">
        <v>183960.15168110889</v>
      </c>
    </row>
    <row r="6" spans="1:34" x14ac:dyDescent="0.25">
      <c r="A6">
        <v>4</v>
      </c>
      <c r="B6">
        <v>95</v>
      </c>
      <c r="C6" t="s">
        <v>34</v>
      </c>
      <c r="D6">
        <v>4.9306000000000001</v>
      </c>
      <c r="E6">
        <v>20.28</v>
      </c>
      <c r="F6">
        <v>16.62</v>
      </c>
      <c r="G6">
        <v>31.17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23887.360000000001</v>
      </c>
      <c r="P6">
        <v>209.89</v>
      </c>
      <c r="Q6">
        <v>793.24</v>
      </c>
      <c r="R6">
        <v>148.6</v>
      </c>
      <c r="S6">
        <v>86.27</v>
      </c>
      <c r="T6">
        <v>20545.07</v>
      </c>
      <c r="U6">
        <v>0.57999999999999996</v>
      </c>
      <c r="V6">
        <v>0.73</v>
      </c>
      <c r="W6">
        <v>0.27</v>
      </c>
      <c r="X6">
        <v>1.21</v>
      </c>
      <c r="Y6">
        <v>2</v>
      </c>
      <c r="Z6">
        <v>10</v>
      </c>
      <c r="AA6">
        <v>144.7135637460359</v>
      </c>
      <c r="AB6">
        <v>198.00348222908869</v>
      </c>
      <c r="AC6">
        <v>179.10630778483321</v>
      </c>
      <c r="AD6">
        <v>144713.56374603591</v>
      </c>
      <c r="AE6">
        <v>198003.4822290887</v>
      </c>
      <c r="AF6">
        <v>4.6403062421721407E-6</v>
      </c>
      <c r="AG6">
        <v>7</v>
      </c>
      <c r="AH6">
        <v>179106.30778483319</v>
      </c>
    </row>
    <row r="7" spans="1:34" x14ac:dyDescent="0.25">
      <c r="A7">
        <v>5</v>
      </c>
      <c r="B7">
        <v>95</v>
      </c>
      <c r="C7" t="s">
        <v>34</v>
      </c>
      <c r="D7">
        <v>5.0693000000000001</v>
      </c>
      <c r="E7">
        <v>19.73</v>
      </c>
      <c r="F7">
        <v>16.29</v>
      </c>
      <c r="G7">
        <v>37.590000000000003</v>
      </c>
      <c r="H7">
        <v>0.55000000000000004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202.21</v>
      </c>
      <c r="Q7">
        <v>793.21</v>
      </c>
      <c r="R7">
        <v>137.31</v>
      </c>
      <c r="S7">
        <v>86.27</v>
      </c>
      <c r="T7">
        <v>14927.66</v>
      </c>
      <c r="U7">
        <v>0.63</v>
      </c>
      <c r="V7">
        <v>0.75</v>
      </c>
      <c r="W7">
        <v>0.26</v>
      </c>
      <c r="X7">
        <v>0.88</v>
      </c>
      <c r="Y7">
        <v>2</v>
      </c>
      <c r="Z7">
        <v>10</v>
      </c>
      <c r="AA7">
        <v>139.9165592590935</v>
      </c>
      <c r="AB7">
        <v>191.44000906115531</v>
      </c>
      <c r="AC7">
        <v>173.169243284153</v>
      </c>
      <c r="AD7">
        <v>139916.55925909351</v>
      </c>
      <c r="AE7">
        <v>191440.00906115529</v>
      </c>
      <c r="AF7">
        <v>4.7708401479420829E-6</v>
      </c>
      <c r="AG7">
        <v>7</v>
      </c>
      <c r="AH7">
        <v>173169.243284153</v>
      </c>
    </row>
    <row r="8" spans="1:34" x14ac:dyDescent="0.25">
      <c r="A8">
        <v>6</v>
      </c>
      <c r="B8">
        <v>95</v>
      </c>
      <c r="C8" t="s">
        <v>34</v>
      </c>
      <c r="D8">
        <v>5.1264000000000003</v>
      </c>
      <c r="E8">
        <v>19.510000000000002</v>
      </c>
      <c r="F8">
        <v>16.22</v>
      </c>
      <c r="G8">
        <v>44.23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24267.279999999999</v>
      </c>
      <c r="P8">
        <v>198.03</v>
      </c>
      <c r="Q8">
        <v>793.31</v>
      </c>
      <c r="R8">
        <v>135.09</v>
      </c>
      <c r="S8">
        <v>86.27</v>
      </c>
      <c r="T8">
        <v>13842.44</v>
      </c>
      <c r="U8">
        <v>0.64</v>
      </c>
      <c r="V8">
        <v>0.75</v>
      </c>
      <c r="W8">
        <v>0.26</v>
      </c>
      <c r="X8">
        <v>0.81</v>
      </c>
      <c r="Y8">
        <v>2</v>
      </c>
      <c r="Z8">
        <v>10</v>
      </c>
      <c r="AA8">
        <v>137.84091685598969</v>
      </c>
      <c r="AB8">
        <v>188.60002355435009</v>
      </c>
      <c r="AC8">
        <v>170.60030200817161</v>
      </c>
      <c r="AD8">
        <v>137840.91685598969</v>
      </c>
      <c r="AE8">
        <v>188600.0235543501</v>
      </c>
      <c r="AF8">
        <v>4.8245783312114666E-6</v>
      </c>
      <c r="AG8">
        <v>7</v>
      </c>
      <c r="AH8">
        <v>170600.30200817159</v>
      </c>
    </row>
    <row r="9" spans="1:34" x14ac:dyDescent="0.25">
      <c r="A9">
        <v>7</v>
      </c>
      <c r="B9">
        <v>95</v>
      </c>
      <c r="C9" t="s">
        <v>34</v>
      </c>
      <c r="D9">
        <v>5.2226999999999997</v>
      </c>
      <c r="E9">
        <v>19.149999999999999</v>
      </c>
      <c r="F9">
        <v>15.97</v>
      </c>
      <c r="G9">
        <v>50.44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39.979999999999997</v>
      </c>
      <c r="O9">
        <v>24458.36</v>
      </c>
      <c r="P9">
        <v>190.91</v>
      </c>
      <c r="Q9">
        <v>793.25</v>
      </c>
      <c r="R9">
        <v>126.49</v>
      </c>
      <c r="S9">
        <v>86.27</v>
      </c>
      <c r="T9">
        <v>9556.98</v>
      </c>
      <c r="U9">
        <v>0.68</v>
      </c>
      <c r="V9">
        <v>0.76</v>
      </c>
      <c r="W9">
        <v>0.25</v>
      </c>
      <c r="X9">
        <v>0.56000000000000005</v>
      </c>
      <c r="Y9">
        <v>2</v>
      </c>
      <c r="Z9">
        <v>10</v>
      </c>
      <c r="AA9">
        <v>134.2399297148699</v>
      </c>
      <c r="AB9">
        <v>183.6729940835319</v>
      </c>
      <c r="AC9">
        <v>166.14350131491739</v>
      </c>
      <c r="AD9">
        <v>134239.92971486991</v>
      </c>
      <c r="AE9">
        <v>183672.9940835319</v>
      </c>
      <c r="AF9">
        <v>4.9152085772507277E-6</v>
      </c>
      <c r="AG9">
        <v>7</v>
      </c>
      <c r="AH9">
        <v>166143.5013149174</v>
      </c>
    </row>
    <row r="10" spans="1:34" x14ac:dyDescent="0.25">
      <c r="A10">
        <v>8</v>
      </c>
      <c r="B10">
        <v>95</v>
      </c>
      <c r="C10" t="s">
        <v>34</v>
      </c>
      <c r="D10">
        <v>5.2629999999999999</v>
      </c>
      <c r="E10">
        <v>19</v>
      </c>
      <c r="F10">
        <v>15.94</v>
      </c>
      <c r="G10">
        <v>59.76</v>
      </c>
      <c r="H10">
        <v>0.81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187.22</v>
      </c>
      <c r="Q10">
        <v>793.21</v>
      </c>
      <c r="R10">
        <v>125.57</v>
      </c>
      <c r="S10">
        <v>86.27</v>
      </c>
      <c r="T10">
        <v>9112.1</v>
      </c>
      <c r="U10">
        <v>0.69</v>
      </c>
      <c r="V10">
        <v>0.76</v>
      </c>
      <c r="W10">
        <v>0.25</v>
      </c>
      <c r="X10">
        <v>0.53</v>
      </c>
      <c r="Y10">
        <v>2</v>
      </c>
      <c r="Z10">
        <v>10</v>
      </c>
      <c r="AA10">
        <v>132.6922045255059</v>
      </c>
      <c r="AB10">
        <v>181.5553281986287</v>
      </c>
      <c r="AC10">
        <v>164.22794248990601</v>
      </c>
      <c r="AD10">
        <v>132692.20452550589</v>
      </c>
      <c r="AE10">
        <v>181555.3281986287</v>
      </c>
      <c r="AF10">
        <v>4.9531358764758811E-6</v>
      </c>
      <c r="AG10">
        <v>7</v>
      </c>
      <c r="AH10">
        <v>164227.94248990601</v>
      </c>
    </row>
    <row r="11" spans="1:34" x14ac:dyDescent="0.25">
      <c r="A11">
        <v>9</v>
      </c>
      <c r="B11">
        <v>95</v>
      </c>
      <c r="C11" t="s">
        <v>34</v>
      </c>
      <c r="D11">
        <v>5.2573999999999996</v>
      </c>
      <c r="E11">
        <v>19.02</v>
      </c>
      <c r="F11">
        <v>15.99</v>
      </c>
      <c r="G11">
        <v>63.98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184.16</v>
      </c>
      <c r="Q11">
        <v>793.23</v>
      </c>
      <c r="R11">
        <v>127.77</v>
      </c>
      <c r="S11">
        <v>86.27</v>
      </c>
      <c r="T11">
        <v>10215.98</v>
      </c>
      <c r="U11">
        <v>0.68</v>
      </c>
      <c r="V11">
        <v>0.76</v>
      </c>
      <c r="W11">
        <v>0.24</v>
      </c>
      <c r="X11">
        <v>0.57999999999999996</v>
      </c>
      <c r="Y11">
        <v>2</v>
      </c>
      <c r="Z11">
        <v>10</v>
      </c>
      <c r="AA11">
        <v>132.04510278470221</v>
      </c>
      <c r="AB11">
        <v>180.66993504874759</v>
      </c>
      <c r="AC11">
        <v>163.4270500195922</v>
      </c>
      <c r="AD11">
        <v>132045.10278470221</v>
      </c>
      <c r="AE11">
        <v>180669.9350487476</v>
      </c>
      <c r="AF11">
        <v>4.9478655817944704E-6</v>
      </c>
      <c r="AG11">
        <v>7</v>
      </c>
      <c r="AH11">
        <v>163427.05001959219</v>
      </c>
    </row>
    <row r="12" spans="1:34" x14ac:dyDescent="0.25">
      <c r="A12">
        <v>10</v>
      </c>
      <c r="B12">
        <v>95</v>
      </c>
      <c r="C12" t="s">
        <v>34</v>
      </c>
      <c r="D12">
        <v>5.3243999999999998</v>
      </c>
      <c r="E12">
        <v>18.78</v>
      </c>
      <c r="F12">
        <v>15.83</v>
      </c>
      <c r="G12">
        <v>73.06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178.95</v>
      </c>
      <c r="Q12">
        <v>793.21</v>
      </c>
      <c r="R12">
        <v>121.96</v>
      </c>
      <c r="S12">
        <v>86.27</v>
      </c>
      <c r="T12">
        <v>7322.13</v>
      </c>
      <c r="U12">
        <v>0.71</v>
      </c>
      <c r="V12">
        <v>0.77</v>
      </c>
      <c r="W12">
        <v>0.24</v>
      </c>
      <c r="X12">
        <v>0.42</v>
      </c>
      <c r="Y12">
        <v>2</v>
      </c>
      <c r="Z12">
        <v>10</v>
      </c>
      <c r="AA12">
        <v>129.61418918021741</v>
      </c>
      <c r="AB12">
        <v>177.3438518107539</v>
      </c>
      <c r="AC12">
        <v>160.41840349764439</v>
      </c>
      <c r="AD12">
        <v>129614.18918021741</v>
      </c>
      <c r="AE12">
        <v>177343.8518107539</v>
      </c>
      <c r="AF12">
        <v>5.0109208931613488E-6</v>
      </c>
      <c r="AG12">
        <v>7</v>
      </c>
      <c r="AH12">
        <v>160418.40349764441</v>
      </c>
    </row>
    <row r="13" spans="1:34" x14ac:dyDescent="0.25">
      <c r="A13">
        <v>11</v>
      </c>
      <c r="B13">
        <v>95</v>
      </c>
      <c r="C13" t="s">
        <v>34</v>
      </c>
      <c r="D13">
        <v>5.3410000000000002</v>
      </c>
      <c r="E13">
        <v>18.72</v>
      </c>
      <c r="F13">
        <v>15.81</v>
      </c>
      <c r="G13">
        <v>79.040000000000006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173.33</v>
      </c>
      <c r="Q13">
        <v>793.22</v>
      </c>
      <c r="R13">
        <v>121.32</v>
      </c>
      <c r="S13">
        <v>86.27</v>
      </c>
      <c r="T13">
        <v>7005.69</v>
      </c>
      <c r="U13">
        <v>0.71</v>
      </c>
      <c r="V13">
        <v>0.77</v>
      </c>
      <c r="W13">
        <v>0.24</v>
      </c>
      <c r="X13">
        <v>0.4</v>
      </c>
      <c r="Y13">
        <v>2</v>
      </c>
      <c r="Z13">
        <v>10</v>
      </c>
      <c r="AA13">
        <v>127.94549287908001</v>
      </c>
      <c r="AB13">
        <v>175.06066791385371</v>
      </c>
      <c r="AC13">
        <v>158.35312346739491</v>
      </c>
      <c r="AD13">
        <v>127945.49287908</v>
      </c>
      <c r="AE13">
        <v>175060.66791385369</v>
      </c>
      <c r="AF13">
        <v>5.026543552395531E-6</v>
      </c>
      <c r="AG13">
        <v>7</v>
      </c>
      <c r="AH13">
        <v>158353.12346739491</v>
      </c>
    </row>
    <row r="14" spans="1:34" x14ac:dyDescent="0.25">
      <c r="A14">
        <v>12</v>
      </c>
      <c r="B14">
        <v>95</v>
      </c>
      <c r="C14" t="s">
        <v>34</v>
      </c>
      <c r="D14">
        <v>5.3621999999999996</v>
      </c>
      <c r="E14">
        <v>18.649999999999999</v>
      </c>
      <c r="F14">
        <v>15.77</v>
      </c>
      <c r="G14">
        <v>86.02</v>
      </c>
      <c r="H14">
        <v>1.1299999999999999</v>
      </c>
      <c r="I14">
        <v>11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170.2</v>
      </c>
      <c r="Q14">
        <v>793.21</v>
      </c>
      <c r="R14">
        <v>120.01</v>
      </c>
      <c r="S14">
        <v>86.27</v>
      </c>
      <c r="T14">
        <v>6354.1</v>
      </c>
      <c r="U14">
        <v>0.72</v>
      </c>
      <c r="V14">
        <v>0.77</v>
      </c>
      <c r="W14">
        <v>0.24</v>
      </c>
      <c r="X14">
        <v>0.36</v>
      </c>
      <c r="Y14">
        <v>2</v>
      </c>
      <c r="Z14">
        <v>10</v>
      </c>
      <c r="AA14">
        <v>126.8365666770197</v>
      </c>
      <c r="AB14">
        <v>173.54338616182429</v>
      </c>
      <c r="AC14">
        <v>156.98064895626041</v>
      </c>
      <c r="AD14">
        <v>126836.5666770197</v>
      </c>
      <c r="AE14">
        <v>173543.38616182431</v>
      </c>
      <c r="AF14">
        <v>5.0464953822608712E-6</v>
      </c>
      <c r="AG14">
        <v>7</v>
      </c>
      <c r="AH14">
        <v>156980.64895626041</v>
      </c>
    </row>
    <row r="15" spans="1:34" x14ac:dyDescent="0.25">
      <c r="A15">
        <v>13</v>
      </c>
      <c r="B15">
        <v>95</v>
      </c>
      <c r="C15" t="s">
        <v>34</v>
      </c>
      <c r="D15">
        <v>5.3775000000000004</v>
      </c>
      <c r="E15">
        <v>18.600000000000001</v>
      </c>
      <c r="F15">
        <v>15.76</v>
      </c>
      <c r="G15">
        <v>94.53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6</v>
      </c>
      <c r="N15">
        <v>43.4</v>
      </c>
      <c r="O15">
        <v>25621.03</v>
      </c>
      <c r="P15">
        <v>165.43</v>
      </c>
      <c r="Q15">
        <v>793.21</v>
      </c>
      <c r="R15">
        <v>119.56</v>
      </c>
      <c r="S15">
        <v>86.27</v>
      </c>
      <c r="T15">
        <v>6136.12</v>
      </c>
      <c r="U15">
        <v>0.72</v>
      </c>
      <c r="V15">
        <v>0.77</v>
      </c>
      <c r="W15">
        <v>0.24</v>
      </c>
      <c r="X15">
        <v>0.35</v>
      </c>
      <c r="Y15">
        <v>2</v>
      </c>
      <c r="Z15">
        <v>10</v>
      </c>
      <c r="AA15">
        <v>125.43206855657709</v>
      </c>
      <c r="AB15">
        <v>171.62168987135161</v>
      </c>
      <c r="AC15">
        <v>155.24235666263209</v>
      </c>
      <c r="AD15">
        <v>125432.0685565771</v>
      </c>
      <c r="AE15">
        <v>171621.68987135161</v>
      </c>
      <c r="AF15">
        <v>5.0608945802297259E-6</v>
      </c>
      <c r="AG15">
        <v>7</v>
      </c>
      <c r="AH15">
        <v>155242.35666263211</v>
      </c>
    </row>
    <row r="16" spans="1:34" x14ac:dyDescent="0.25">
      <c r="A16">
        <v>14</v>
      </c>
      <c r="B16">
        <v>95</v>
      </c>
      <c r="C16" t="s">
        <v>34</v>
      </c>
      <c r="D16">
        <v>5.3826000000000001</v>
      </c>
      <c r="E16">
        <v>18.579999999999998</v>
      </c>
      <c r="F16">
        <v>15.74</v>
      </c>
      <c r="G16">
        <v>94.42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165.86</v>
      </c>
      <c r="Q16">
        <v>793.24</v>
      </c>
      <c r="R16">
        <v>118.58</v>
      </c>
      <c r="S16">
        <v>86.27</v>
      </c>
      <c r="T16">
        <v>5645.51</v>
      </c>
      <c r="U16">
        <v>0.73</v>
      </c>
      <c r="V16">
        <v>0.77</v>
      </c>
      <c r="W16">
        <v>0.25</v>
      </c>
      <c r="X16">
        <v>0.33</v>
      </c>
      <c r="Y16">
        <v>2</v>
      </c>
      <c r="Z16">
        <v>10</v>
      </c>
      <c r="AA16">
        <v>125.4535871014812</v>
      </c>
      <c r="AB16">
        <v>171.6511324938206</v>
      </c>
      <c r="AC16">
        <v>155.2689893225357</v>
      </c>
      <c r="AD16">
        <v>125453.5871014812</v>
      </c>
      <c r="AE16">
        <v>171651.13249382059</v>
      </c>
      <c r="AF16">
        <v>5.0656943128860102E-6</v>
      </c>
      <c r="AG16">
        <v>7</v>
      </c>
      <c r="AH16">
        <v>155268.98932253569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2.5998000000000001</v>
      </c>
      <c r="E2">
        <v>38.46</v>
      </c>
      <c r="F2">
        <v>25.76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356.92</v>
      </c>
      <c r="Q2">
        <v>794.04</v>
      </c>
      <c r="R2">
        <v>454.82</v>
      </c>
      <c r="S2">
        <v>86.27</v>
      </c>
      <c r="T2">
        <v>172506.11</v>
      </c>
      <c r="U2">
        <v>0.19</v>
      </c>
      <c r="V2">
        <v>0.47</v>
      </c>
      <c r="W2">
        <v>0.63</v>
      </c>
      <c r="X2">
        <v>10.33</v>
      </c>
      <c r="Y2">
        <v>2</v>
      </c>
      <c r="Z2">
        <v>10</v>
      </c>
      <c r="AA2">
        <v>375.60526696064369</v>
      </c>
      <c r="AB2">
        <v>513.91969679044234</v>
      </c>
      <c r="AC2">
        <v>464.87192221958628</v>
      </c>
      <c r="AD2">
        <v>375605.2669606437</v>
      </c>
      <c r="AE2">
        <v>513919.69679044228</v>
      </c>
      <c r="AF2">
        <v>2.4273301416225451E-6</v>
      </c>
      <c r="AG2">
        <v>13</v>
      </c>
      <c r="AH2">
        <v>464871.92221958633</v>
      </c>
    </row>
    <row r="3" spans="1:34" x14ac:dyDescent="0.25">
      <c r="A3">
        <v>1</v>
      </c>
      <c r="B3">
        <v>100</v>
      </c>
      <c r="C3" t="s">
        <v>34</v>
      </c>
      <c r="D3">
        <v>4.0015999999999998</v>
      </c>
      <c r="E3">
        <v>24.99</v>
      </c>
      <c r="F3">
        <v>18.82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39.950000000000003</v>
      </c>
      <c r="O3">
        <v>24447.22</v>
      </c>
      <c r="P3">
        <v>257.02999999999997</v>
      </c>
      <c r="Q3">
        <v>793.62</v>
      </c>
      <c r="R3">
        <v>221.39</v>
      </c>
      <c r="S3">
        <v>86.27</v>
      </c>
      <c r="T3">
        <v>56629.72</v>
      </c>
      <c r="U3">
        <v>0.39</v>
      </c>
      <c r="V3">
        <v>0.65</v>
      </c>
      <c r="W3">
        <v>0.37</v>
      </c>
      <c r="X3">
        <v>3.4</v>
      </c>
      <c r="Y3">
        <v>2</v>
      </c>
      <c r="Z3">
        <v>10</v>
      </c>
      <c r="AA3">
        <v>202.4516973909403</v>
      </c>
      <c r="AB3">
        <v>277.0033439086892</v>
      </c>
      <c r="AC3">
        <v>250.56653354276011</v>
      </c>
      <c r="AD3">
        <v>202451.6973909403</v>
      </c>
      <c r="AE3">
        <v>277003.34390868922</v>
      </c>
      <c r="AF3">
        <v>3.7361352006757348E-6</v>
      </c>
      <c r="AG3">
        <v>9</v>
      </c>
      <c r="AH3">
        <v>250566.53354276009</v>
      </c>
    </row>
    <row r="4" spans="1:34" x14ac:dyDescent="0.25">
      <c r="A4">
        <v>2</v>
      </c>
      <c r="B4">
        <v>100</v>
      </c>
      <c r="C4" t="s">
        <v>34</v>
      </c>
      <c r="D4">
        <v>4.4366000000000003</v>
      </c>
      <c r="E4">
        <v>22.54</v>
      </c>
      <c r="F4">
        <v>17.73</v>
      </c>
      <c r="G4">
        <v>18.03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239.06</v>
      </c>
      <c r="Q4">
        <v>793.25</v>
      </c>
      <c r="R4">
        <v>185.74</v>
      </c>
      <c r="S4">
        <v>86.27</v>
      </c>
      <c r="T4">
        <v>38978.230000000003</v>
      </c>
      <c r="U4">
        <v>0.46</v>
      </c>
      <c r="V4">
        <v>0.69</v>
      </c>
      <c r="W4">
        <v>0.32</v>
      </c>
      <c r="X4">
        <v>2.3199999999999998</v>
      </c>
      <c r="Y4">
        <v>2</v>
      </c>
      <c r="Z4">
        <v>10</v>
      </c>
      <c r="AA4">
        <v>174.3740780314719</v>
      </c>
      <c r="AB4">
        <v>238.5863064039406</v>
      </c>
      <c r="AC4">
        <v>215.81596417880169</v>
      </c>
      <c r="AD4">
        <v>174374.0780314719</v>
      </c>
      <c r="AE4">
        <v>238586.3064039406</v>
      </c>
      <c r="AF4">
        <v>4.1422774468507513E-6</v>
      </c>
      <c r="AG4">
        <v>8</v>
      </c>
      <c r="AH4">
        <v>215815.96417880169</v>
      </c>
    </row>
    <row r="5" spans="1:34" x14ac:dyDescent="0.25">
      <c r="A5">
        <v>3</v>
      </c>
      <c r="B5">
        <v>100</v>
      </c>
      <c r="C5" t="s">
        <v>34</v>
      </c>
      <c r="D5">
        <v>4.7461000000000002</v>
      </c>
      <c r="E5">
        <v>21.07</v>
      </c>
      <c r="F5">
        <v>16.920000000000002</v>
      </c>
      <c r="G5">
        <v>24.17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224.7</v>
      </c>
      <c r="Q5">
        <v>793.23</v>
      </c>
      <c r="R5">
        <v>158.41999999999999</v>
      </c>
      <c r="S5">
        <v>86.27</v>
      </c>
      <c r="T5">
        <v>25404.67</v>
      </c>
      <c r="U5">
        <v>0.54</v>
      </c>
      <c r="V5">
        <v>0.72</v>
      </c>
      <c r="W5">
        <v>0.28999999999999998</v>
      </c>
      <c r="X5">
        <v>1.51</v>
      </c>
      <c r="Y5">
        <v>2</v>
      </c>
      <c r="Z5">
        <v>10</v>
      </c>
      <c r="AA5">
        <v>153.53673282037511</v>
      </c>
      <c r="AB5">
        <v>210.07573140734101</v>
      </c>
      <c r="AC5">
        <v>190.02639844502511</v>
      </c>
      <c r="AD5">
        <v>153536.73282037509</v>
      </c>
      <c r="AE5">
        <v>210075.73140734099</v>
      </c>
      <c r="AF5">
        <v>4.4312453208534358E-6</v>
      </c>
      <c r="AG5">
        <v>7</v>
      </c>
      <c r="AH5">
        <v>190026.39844502509</v>
      </c>
    </row>
    <row r="6" spans="1:34" x14ac:dyDescent="0.25">
      <c r="A6">
        <v>4</v>
      </c>
      <c r="B6">
        <v>100</v>
      </c>
      <c r="C6" t="s">
        <v>34</v>
      </c>
      <c r="D6">
        <v>4.8815999999999997</v>
      </c>
      <c r="E6">
        <v>20.49</v>
      </c>
      <c r="F6">
        <v>16.690000000000001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218.53</v>
      </c>
      <c r="Q6">
        <v>793.23</v>
      </c>
      <c r="R6">
        <v>150.87</v>
      </c>
      <c r="S6">
        <v>86.27</v>
      </c>
      <c r="T6">
        <v>21674.63</v>
      </c>
      <c r="U6">
        <v>0.56999999999999995</v>
      </c>
      <c r="V6">
        <v>0.73</v>
      </c>
      <c r="W6">
        <v>0.27</v>
      </c>
      <c r="X6">
        <v>1.28</v>
      </c>
      <c r="Y6">
        <v>2</v>
      </c>
      <c r="Z6">
        <v>10</v>
      </c>
      <c r="AA6">
        <v>148.93802058977471</v>
      </c>
      <c r="AB6">
        <v>203.78357045257169</v>
      </c>
      <c r="AC6">
        <v>184.3347525006736</v>
      </c>
      <c r="AD6">
        <v>148938.02058977459</v>
      </c>
      <c r="AE6">
        <v>203783.5704525717</v>
      </c>
      <c r="AF6">
        <v>4.5577562963861128E-6</v>
      </c>
      <c r="AG6">
        <v>7</v>
      </c>
      <c r="AH6">
        <v>184334.75250067361</v>
      </c>
    </row>
    <row r="7" spans="1:34" x14ac:dyDescent="0.25">
      <c r="A7">
        <v>5</v>
      </c>
      <c r="B7">
        <v>100</v>
      </c>
      <c r="C7" t="s">
        <v>34</v>
      </c>
      <c r="D7">
        <v>5.0168999999999997</v>
      </c>
      <c r="E7">
        <v>19.93</v>
      </c>
      <c r="F7">
        <v>16.37</v>
      </c>
      <c r="G7">
        <v>36.369999999999997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211.3</v>
      </c>
      <c r="Q7">
        <v>793.22</v>
      </c>
      <c r="R7">
        <v>139.88</v>
      </c>
      <c r="S7">
        <v>86.27</v>
      </c>
      <c r="T7">
        <v>16208.21</v>
      </c>
      <c r="U7">
        <v>0.62</v>
      </c>
      <c r="V7">
        <v>0.74</v>
      </c>
      <c r="W7">
        <v>0.26</v>
      </c>
      <c r="X7">
        <v>0.96</v>
      </c>
      <c r="Y7">
        <v>2</v>
      </c>
      <c r="Z7">
        <v>10</v>
      </c>
      <c r="AA7">
        <v>144.16950839234221</v>
      </c>
      <c r="AB7">
        <v>197.25908169213699</v>
      </c>
      <c r="AC7">
        <v>178.4329517903553</v>
      </c>
      <c r="AD7">
        <v>144169.50839234219</v>
      </c>
      <c r="AE7">
        <v>197259.081692137</v>
      </c>
      <c r="AF7">
        <v>4.6840805398515828E-6</v>
      </c>
      <c r="AG7">
        <v>7</v>
      </c>
      <c r="AH7">
        <v>178432.95179035529</v>
      </c>
    </row>
    <row r="8" spans="1:34" x14ac:dyDescent="0.25">
      <c r="A8">
        <v>6</v>
      </c>
      <c r="B8">
        <v>100</v>
      </c>
      <c r="C8" t="s">
        <v>34</v>
      </c>
      <c r="D8">
        <v>5.0693000000000001</v>
      </c>
      <c r="E8">
        <v>19.73</v>
      </c>
      <c r="F8">
        <v>16.32</v>
      </c>
      <c r="G8">
        <v>42.56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207.27</v>
      </c>
      <c r="Q8">
        <v>793.3</v>
      </c>
      <c r="R8">
        <v>138.41</v>
      </c>
      <c r="S8">
        <v>86.27</v>
      </c>
      <c r="T8">
        <v>15493.79</v>
      </c>
      <c r="U8">
        <v>0.62</v>
      </c>
      <c r="V8">
        <v>0.75</v>
      </c>
      <c r="W8">
        <v>0.26</v>
      </c>
      <c r="X8">
        <v>0.91</v>
      </c>
      <c r="Y8">
        <v>2</v>
      </c>
      <c r="Z8">
        <v>10</v>
      </c>
      <c r="AA8">
        <v>142.1699782874777</v>
      </c>
      <c r="AB8">
        <v>194.52323638962031</v>
      </c>
      <c r="AC8">
        <v>175.95821172372689</v>
      </c>
      <c r="AD8">
        <v>142169.97828747769</v>
      </c>
      <c r="AE8">
        <v>194523.23638962029</v>
      </c>
      <c r="AF8">
        <v>4.7330043414597922E-6</v>
      </c>
      <c r="AG8">
        <v>7</v>
      </c>
      <c r="AH8">
        <v>175958.21172372691</v>
      </c>
    </row>
    <row r="9" spans="1:34" x14ac:dyDescent="0.25">
      <c r="A9">
        <v>7</v>
      </c>
      <c r="B9">
        <v>100</v>
      </c>
      <c r="C9" t="s">
        <v>34</v>
      </c>
      <c r="D9">
        <v>5.1775000000000002</v>
      </c>
      <c r="E9">
        <v>19.309999999999999</v>
      </c>
      <c r="F9">
        <v>16.059999999999999</v>
      </c>
      <c r="G9">
        <v>50.71</v>
      </c>
      <c r="H9">
        <v>0.69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200.72</v>
      </c>
      <c r="Q9">
        <v>793.29</v>
      </c>
      <c r="R9">
        <v>129.53</v>
      </c>
      <c r="S9">
        <v>86.27</v>
      </c>
      <c r="T9">
        <v>11074.9</v>
      </c>
      <c r="U9">
        <v>0.67</v>
      </c>
      <c r="V9">
        <v>0.76</v>
      </c>
      <c r="W9">
        <v>0.25</v>
      </c>
      <c r="X9">
        <v>0.65</v>
      </c>
      <c r="Y9">
        <v>2</v>
      </c>
      <c r="Z9">
        <v>10</v>
      </c>
      <c r="AA9">
        <v>138.4085534161072</v>
      </c>
      <c r="AB9">
        <v>189.37668893826009</v>
      </c>
      <c r="AC9">
        <v>171.30284353789821</v>
      </c>
      <c r="AD9">
        <v>138408.5534161072</v>
      </c>
      <c r="AE9">
        <v>189376.68893826011</v>
      </c>
      <c r="AF9">
        <v>4.8340263898187273E-6</v>
      </c>
      <c r="AG9">
        <v>7</v>
      </c>
      <c r="AH9">
        <v>171302.84353789821</v>
      </c>
    </row>
    <row r="10" spans="1:34" x14ac:dyDescent="0.25">
      <c r="A10">
        <v>8</v>
      </c>
      <c r="B10">
        <v>100</v>
      </c>
      <c r="C10" t="s">
        <v>34</v>
      </c>
      <c r="D10">
        <v>5.2092000000000001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196.86</v>
      </c>
      <c r="Q10">
        <v>793.24</v>
      </c>
      <c r="R10">
        <v>128.43</v>
      </c>
      <c r="S10">
        <v>86.27</v>
      </c>
      <c r="T10">
        <v>10534.29</v>
      </c>
      <c r="U10">
        <v>0.67</v>
      </c>
      <c r="V10">
        <v>0.76</v>
      </c>
      <c r="W10">
        <v>0.25</v>
      </c>
      <c r="X10">
        <v>0.61</v>
      </c>
      <c r="Y10">
        <v>2</v>
      </c>
      <c r="Z10">
        <v>10</v>
      </c>
      <c r="AA10">
        <v>136.88108689172441</v>
      </c>
      <c r="AB10">
        <v>187.28674185253351</v>
      </c>
      <c r="AC10">
        <v>169.4123580687735</v>
      </c>
      <c r="AD10">
        <v>136881.08689172441</v>
      </c>
      <c r="AE10">
        <v>187286.74185253351</v>
      </c>
      <c r="AF10">
        <v>4.8636234224710214E-6</v>
      </c>
      <c r="AG10">
        <v>7</v>
      </c>
      <c r="AH10">
        <v>169412.35806877349</v>
      </c>
    </row>
    <row r="11" spans="1:34" x14ac:dyDescent="0.25">
      <c r="A11">
        <v>9</v>
      </c>
      <c r="B11">
        <v>100</v>
      </c>
      <c r="C11" t="s">
        <v>34</v>
      </c>
      <c r="D11">
        <v>5.2815000000000003</v>
      </c>
      <c r="E11">
        <v>18.93</v>
      </c>
      <c r="F11">
        <v>15.83</v>
      </c>
      <c r="G11">
        <v>63.34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191.3</v>
      </c>
      <c r="Q11">
        <v>793.23</v>
      </c>
      <c r="R11">
        <v>121.95</v>
      </c>
      <c r="S11">
        <v>86.27</v>
      </c>
      <c r="T11">
        <v>7306.59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  <c r="AA11">
        <v>134.16176312984521</v>
      </c>
      <c r="AB11">
        <v>183.56604311343469</v>
      </c>
      <c r="AC11">
        <v>166.04675759529971</v>
      </c>
      <c r="AD11">
        <v>134161.7631298452</v>
      </c>
      <c r="AE11">
        <v>183566.04311343469</v>
      </c>
      <c r="AF11">
        <v>4.9311270647663184E-6</v>
      </c>
      <c r="AG11">
        <v>7</v>
      </c>
      <c r="AH11">
        <v>166046.75759529971</v>
      </c>
    </row>
    <row r="12" spans="1:34" x14ac:dyDescent="0.25">
      <c r="A12">
        <v>10</v>
      </c>
      <c r="B12">
        <v>100</v>
      </c>
      <c r="C12" t="s">
        <v>34</v>
      </c>
      <c r="D12">
        <v>5.2710999999999997</v>
      </c>
      <c r="E12">
        <v>18.97</v>
      </c>
      <c r="F12">
        <v>15.91</v>
      </c>
      <c r="G12">
        <v>68.19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188.25</v>
      </c>
      <c r="Q12">
        <v>793.22</v>
      </c>
      <c r="R12">
        <v>124.88</v>
      </c>
      <c r="S12">
        <v>86.27</v>
      </c>
      <c r="T12">
        <v>8777.42</v>
      </c>
      <c r="U12">
        <v>0.69</v>
      </c>
      <c r="V12">
        <v>0.77</v>
      </c>
      <c r="W12">
        <v>0.24</v>
      </c>
      <c r="X12">
        <v>0.5</v>
      </c>
      <c r="Y12">
        <v>2</v>
      </c>
      <c r="Z12">
        <v>10</v>
      </c>
      <c r="AA12">
        <v>133.62933838730319</v>
      </c>
      <c r="AB12">
        <v>182.8375560917672</v>
      </c>
      <c r="AC12">
        <v>165.3877963525419</v>
      </c>
      <c r="AD12">
        <v>133629.3383873032</v>
      </c>
      <c r="AE12">
        <v>182837.55609176721</v>
      </c>
      <c r="AF12">
        <v>4.9214169972715576E-6</v>
      </c>
      <c r="AG12">
        <v>7</v>
      </c>
      <c r="AH12">
        <v>165387.79635254189</v>
      </c>
    </row>
    <row r="13" spans="1:34" x14ac:dyDescent="0.25">
      <c r="A13">
        <v>11</v>
      </c>
      <c r="B13">
        <v>100</v>
      </c>
      <c r="C13" t="s">
        <v>34</v>
      </c>
      <c r="D13">
        <v>5.3071000000000002</v>
      </c>
      <c r="E13">
        <v>18.84</v>
      </c>
      <c r="F13">
        <v>15.86</v>
      </c>
      <c r="G13">
        <v>79.3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</v>
      </c>
      <c r="Q13">
        <v>793.22</v>
      </c>
      <c r="R13">
        <v>123.21</v>
      </c>
      <c r="S13">
        <v>86.27</v>
      </c>
      <c r="T13">
        <v>7948.66</v>
      </c>
      <c r="U13">
        <v>0.7</v>
      </c>
      <c r="V13">
        <v>0.77</v>
      </c>
      <c r="W13">
        <v>0.24</v>
      </c>
      <c r="X13">
        <v>0.45</v>
      </c>
      <c r="Y13">
        <v>2</v>
      </c>
      <c r="Z13">
        <v>10</v>
      </c>
      <c r="AA13">
        <v>131.88436220975689</v>
      </c>
      <c r="AB13">
        <v>180.45000270273391</v>
      </c>
      <c r="AC13">
        <v>163.2281077080049</v>
      </c>
      <c r="AD13">
        <v>131884.36220975689</v>
      </c>
      <c r="AE13">
        <v>180450.00270273391</v>
      </c>
      <c r="AF13">
        <v>4.9550287693688012E-6</v>
      </c>
      <c r="AG13">
        <v>7</v>
      </c>
      <c r="AH13">
        <v>163228.10770800491</v>
      </c>
    </row>
    <row r="14" spans="1:34" x14ac:dyDescent="0.25">
      <c r="A14">
        <v>12</v>
      </c>
      <c r="B14">
        <v>100</v>
      </c>
      <c r="C14" t="s">
        <v>34</v>
      </c>
      <c r="D14">
        <v>5.3563999999999998</v>
      </c>
      <c r="E14">
        <v>18.670000000000002</v>
      </c>
      <c r="F14">
        <v>15.72</v>
      </c>
      <c r="G14">
        <v>85.77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177.96</v>
      </c>
      <c r="Q14">
        <v>793.28</v>
      </c>
      <c r="R14">
        <v>118.37</v>
      </c>
      <c r="S14">
        <v>86.27</v>
      </c>
      <c r="T14">
        <v>5536.4</v>
      </c>
      <c r="U14">
        <v>0.73</v>
      </c>
      <c r="V14">
        <v>0.77</v>
      </c>
      <c r="W14">
        <v>0.24</v>
      </c>
      <c r="X14">
        <v>0.31</v>
      </c>
      <c r="Y14">
        <v>2</v>
      </c>
      <c r="Z14">
        <v>10</v>
      </c>
      <c r="AA14">
        <v>129.61789237988191</v>
      </c>
      <c r="AB14">
        <v>177.34891869190849</v>
      </c>
      <c r="AC14">
        <v>160.42298680277301</v>
      </c>
      <c r="AD14">
        <v>129617.8923798819</v>
      </c>
      <c r="AE14">
        <v>177348.9186919085</v>
      </c>
      <c r="AF14">
        <v>5.0010582239353031E-6</v>
      </c>
      <c r="AG14">
        <v>7</v>
      </c>
      <c r="AH14">
        <v>160422.986802773</v>
      </c>
    </row>
    <row r="15" spans="1:34" x14ac:dyDescent="0.25">
      <c r="A15">
        <v>13</v>
      </c>
      <c r="B15">
        <v>100</v>
      </c>
      <c r="C15" t="s">
        <v>34</v>
      </c>
      <c r="D15">
        <v>5.3705999999999996</v>
      </c>
      <c r="E15">
        <v>18.62</v>
      </c>
      <c r="F15">
        <v>15.71</v>
      </c>
      <c r="G15">
        <v>94.29</v>
      </c>
      <c r="H15">
        <v>1.1499999999999999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173.37</v>
      </c>
      <c r="Q15">
        <v>793.21</v>
      </c>
      <c r="R15">
        <v>118.06</v>
      </c>
      <c r="S15">
        <v>86.27</v>
      </c>
      <c r="T15">
        <v>5386.47</v>
      </c>
      <c r="U15">
        <v>0.73</v>
      </c>
      <c r="V15">
        <v>0.77</v>
      </c>
      <c r="W15">
        <v>0.24</v>
      </c>
      <c r="X15">
        <v>0.3</v>
      </c>
      <c r="Y15">
        <v>2</v>
      </c>
      <c r="Z15">
        <v>10</v>
      </c>
      <c r="AA15">
        <v>128.26375242261571</v>
      </c>
      <c r="AB15">
        <v>175.49612466193909</v>
      </c>
      <c r="AC15">
        <v>158.74702083461059</v>
      </c>
      <c r="AD15">
        <v>128263.7524226157</v>
      </c>
      <c r="AE15">
        <v>175496.12466193919</v>
      </c>
      <c r="AF15">
        <v>5.0143162007069929E-6</v>
      </c>
      <c r="AG15">
        <v>7</v>
      </c>
      <c r="AH15">
        <v>158747.02083461059</v>
      </c>
    </row>
    <row r="16" spans="1:34" x14ac:dyDescent="0.25">
      <c r="A16">
        <v>14</v>
      </c>
      <c r="B16">
        <v>100</v>
      </c>
      <c r="C16" t="s">
        <v>34</v>
      </c>
      <c r="D16">
        <v>5.3513000000000002</v>
      </c>
      <c r="E16">
        <v>18.690000000000001</v>
      </c>
      <c r="F16">
        <v>15.78</v>
      </c>
      <c r="G16">
        <v>94.69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172.13</v>
      </c>
      <c r="Q16">
        <v>793.24</v>
      </c>
      <c r="R16">
        <v>120.48</v>
      </c>
      <c r="S16">
        <v>86.27</v>
      </c>
      <c r="T16">
        <v>6595.43</v>
      </c>
      <c r="U16">
        <v>0.72</v>
      </c>
      <c r="V16">
        <v>0.77</v>
      </c>
      <c r="W16">
        <v>0.24</v>
      </c>
      <c r="X16">
        <v>0.37</v>
      </c>
      <c r="Y16">
        <v>2</v>
      </c>
      <c r="Z16">
        <v>10</v>
      </c>
      <c r="AA16">
        <v>128.28343815353369</v>
      </c>
      <c r="AB16">
        <v>175.52305954745421</v>
      </c>
      <c r="AC16">
        <v>158.77138509245549</v>
      </c>
      <c r="AD16">
        <v>128283.4381535337</v>
      </c>
      <c r="AE16">
        <v>175523.05954745421</v>
      </c>
      <c r="AF16">
        <v>4.9962965562215268E-6</v>
      </c>
      <c r="AG16">
        <v>7</v>
      </c>
      <c r="AH16">
        <v>158771.38509245549</v>
      </c>
    </row>
    <row r="17" spans="1:34" x14ac:dyDescent="0.25">
      <c r="A17">
        <v>15</v>
      </c>
      <c r="B17">
        <v>100</v>
      </c>
      <c r="C17" t="s">
        <v>34</v>
      </c>
      <c r="D17">
        <v>5.3841000000000001</v>
      </c>
      <c r="E17">
        <v>18.57</v>
      </c>
      <c r="F17">
        <v>15.71</v>
      </c>
      <c r="G17">
        <v>104.71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169.61</v>
      </c>
      <c r="Q17">
        <v>793.36</v>
      </c>
      <c r="R17">
        <v>117.58</v>
      </c>
      <c r="S17">
        <v>86.27</v>
      </c>
      <c r="T17">
        <v>5148.08</v>
      </c>
      <c r="U17">
        <v>0.73</v>
      </c>
      <c r="V17">
        <v>0.78</v>
      </c>
      <c r="W17">
        <v>0.24</v>
      </c>
      <c r="X17">
        <v>0.3</v>
      </c>
      <c r="Y17">
        <v>2</v>
      </c>
      <c r="Z17">
        <v>10</v>
      </c>
      <c r="AA17">
        <v>127.1487358542585</v>
      </c>
      <c r="AB17">
        <v>173.97050980205429</v>
      </c>
      <c r="AC17">
        <v>157.36700851573869</v>
      </c>
      <c r="AD17">
        <v>127148.7358542585</v>
      </c>
      <c r="AE17">
        <v>173970.50980205429</v>
      </c>
      <c r="AF17">
        <v>5.0269206152434593E-6</v>
      </c>
      <c r="AG17">
        <v>7</v>
      </c>
      <c r="AH17">
        <v>157367.00851573871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3.7412000000000001</v>
      </c>
      <c r="E2">
        <v>26.73</v>
      </c>
      <c r="F2">
        <v>21.06</v>
      </c>
      <c r="G2">
        <v>8.42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16.649999999999999</v>
      </c>
      <c r="O2">
        <v>14546.17</v>
      </c>
      <c r="P2">
        <v>205.44</v>
      </c>
      <c r="Q2">
        <v>793.57</v>
      </c>
      <c r="R2">
        <v>296.69</v>
      </c>
      <c r="S2">
        <v>86.27</v>
      </c>
      <c r="T2">
        <v>93998.79</v>
      </c>
      <c r="U2">
        <v>0.28999999999999998</v>
      </c>
      <c r="V2">
        <v>0.57999999999999996</v>
      </c>
      <c r="W2">
        <v>0.46</v>
      </c>
      <c r="X2">
        <v>5.64</v>
      </c>
      <c r="Y2">
        <v>2</v>
      </c>
      <c r="Z2">
        <v>10</v>
      </c>
      <c r="AA2">
        <v>182.8427191729065</v>
      </c>
      <c r="AB2">
        <v>250.17347482372469</v>
      </c>
      <c r="AC2">
        <v>226.2972695072983</v>
      </c>
      <c r="AD2">
        <v>182842.71917290651</v>
      </c>
      <c r="AE2">
        <v>250173.47482372471</v>
      </c>
      <c r="AF2">
        <v>3.8091112402021251E-6</v>
      </c>
      <c r="AG2">
        <v>9</v>
      </c>
      <c r="AH2">
        <v>226297.2695072983</v>
      </c>
    </row>
    <row r="3" spans="1:34" x14ac:dyDescent="0.25">
      <c r="A3">
        <v>1</v>
      </c>
      <c r="B3">
        <v>55</v>
      </c>
      <c r="C3" t="s">
        <v>34</v>
      </c>
      <c r="D3">
        <v>4.6599000000000004</v>
      </c>
      <c r="E3">
        <v>21.46</v>
      </c>
      <c r="F3">
        <v>17.89</v>
      </c>
      <c r="G3">
        <v>17.32</v>
      </c>
      <c r="H3">
        <v>0.3</v>
      </c>
      <c r="I3">
        <v>62</v>
      </c>
      <c r="J3">
        <v>117.34</v>
      </c>
      <c r="K3">
        <v>43.4</v>
      </c>
      <c r="L3">
        <v>2</v>
      </c>
      <c r="M3">
        <v>60</v>
      </c>
      <c r="N3">
        <v>16.940000000000001</v>
      </c>
      <c r="O3">
        <v>14705.49</v>
      </c>
      <c r="P3">
        <v>168.5</v>
      </c>
      <c r="Q3">
        <v>793.5</v>
      </c>
      <c r="R3">
        <v>191.53</v>
      </c>
      <c r="S3">
        <v>86.27</v>
      </c>
      <c r="T3">
        <v>41860.959999999999</v>
      </c>
      <c r="U3">
        <v>0.45</v>
      </c>
      <c r="V3">
        <v>0.68</v>
      </c>
      <c r="W3">
        <v>0.31</v>
      </c>
      <c r="X3">
        <v>2.48</v>
      </c>
      <c r="Y3">
        <v>2</v>
      </c>
      <c r="Z3">
        <v>10</v>
      </c>
      <c r="AA3">
        <v>130.45942807687979</v>
      </c>
      <c r="AB3">
        <v>178.5003449584751</v>
      </c>
      <c r="AC3">
        <v>161.4645225624958</v>
      </c>
      <c r="AD3">
        <v>130459.42807687981</v>
      </c>
      <c r="AE3">
        <v>178500.34495847509</v>
      </c>
      <c r="AF3">
        <v>4.744487722714071E-6</v>
      </c>
      <c r="AG3">
        <v>7</v>
      </c>
      <c r="AH3">
        <v>161464.52256249581</v>
      </c>
    </row>
    <row r="4" spans="1:34" x14ac:dyDescent="0.25">
      <c r="A4">
        <v>2</v>
      </c>
      <c r="B4">
        <v>55</v>
      </c>
      <c r="C4" t="s">
        <v>34</v>
      </c>
      <c r="D4">
        <v>5.1219000000000001</v>
      </c>
      <c r="E4">
        <v>19.52</v>
      </c>
      <c r="F4">
        <v>16.559999999999999</v>
      </c>
      <c r="G4">
        <v>26.85</v>
      </c>
      <c r="H4">
        <v>0.45</v>
      </c>
      <c r="I4">
        <v>37</v>
      </c>
      <c r="J4">
        <v>118.63</v>
      </c>
      <c r="K4">
        <v>43.4</v>
      </c>
      <c r="L4">
        <v>3</v>
      </c>
      <c r="M4">
        <v>35</v>
      </c>
      <c r="N4">
        <v>17.23</v>
      </c>
      <c r="O4">
        <v>14865.24</v>
      </c>
      <c r="P4">
        <v>149.25</v>
      </c>
      <c r="Q4">
        <v>793.29</v>
      </c>
      <c r="R4">
        <v>145.79</v>
      </c>
      <c r="S4">
        <v>86.27</v>
      </c>
      <c r="T4">
        <v>19113.39</v>
      </c>
      <c r="U4">
        <v>0.59</v>
      </c>
      <c r="V4">
        <v>0.74</v>
      </c>
      <c r="W4">
        <v>0.28000000000000003</v>
      </c>
      <c r="X4">
        <v>1.1399999999999999</v>
      </c>
      <c r="Y4">
        <v>2</v>
      </c>
      <c r="Z4">
        <v>10</v>
      </c>
      <c r="AA4">
        <v>117.351800720073</v>
      </c>
      <c r="AB4">
        <v>160.56591094119409</v>
      </c>
      <c r="AC4">
        <v>145.2417257566822</v>
      </c>
      <c r="AD4">
        <v>117351.80072007301</v>
      </c>
      <c r="AE4">
        <v>160565.91094119419</v>
      </c>
      <c r="AF4">
        <v>5.2148740674626493E-6</v>
      </c>
      <c r="AG4">
        <v>7</v>
      </c>
      <c r="AH4">
        <v>145241.72575668219</v>
      </c>
    </row>
    <row r="5" spans="1:34" x14ac:dyDescent="0.25">
      <c r="A5">
        <v>3</v>
      </c>
      <c r="B5">
        <v>55</v>
      </c>
      <c r="C5" t="s">
        <v>34</v>
      </c>
      <c r="D5">
        <v>5.2377000000000002</v>
      </c>
      <c r="E5">
        <v>19.09</v>
      </c>
      <c r="F5">
        <v>16.36</v>
      </c>
      <c r="G5">
        <v>36.36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25</v>
      </c>
      <c r="N5">
        <v>17.53</v>
      </c>
      <c r="O5">
        <v>15025.44</v>
      </c>
      <c r="P5">
        <v>141.55000000000001</v>
      </c>
      <c r="Q5">
        <v>793.29</v>
      </c>
      <c r="R5">
        <v>139.93</v>
      </c>
      <c r="S5">
        <v>86.27</v>
      </c>
      <c r="T5">
        <v>16235.27</v>
      </c>
      <c r="U5">
        <v>0.62</v>
      </c>
      <c r="V5">
        <v>0.74</v>
      </c>
      <c r="W5">
        <v>0.26</v>
      </c>
      <c r="X5">
        <v>0.95</v>
      </c>
      <c r="Y5">
        <v>2</v>
      </c>
      <c r="Z5">
        <v>10</v>
      </c>
      <c r="AA5">
        <v>113.8314987221508</v>
      </c>
      <c r="AB5">
        <v>155.7492784428762</v>
      </c>
      <c r="AC5">
        <v>140.88478590381601</v>
      </c>
      <c r="AD5">
        <v>113831.49872215081</v>
      </c>
      <c r="AE5">
        <v>155749.27844287621</v>
      </c>
      <c r="AF5">
        <v>5.332776099328203E-6</v>
      </c>
      <c r="AG5">
        <v>7</v>
      </c>
      <c r="AH5">
        <v>140884.78590381599</v>
      </c>
    </row>
    <row r="6" spans="1:34" x14ac:dyDescent="0.25">
      <c r="A6">
        <v>4</v>
      </c>
      <c r="B6">
        <v>55</v>
      </c>
      <c r="C6" t="s">
        <v>34</v>
      </c>
      <c r="D6">
        <v>5.3621999999999996</v>
      </c>
      <c r="E6">
        <v>18.649999999999999</v>
      </c>
      <c r="F6">
        <v>16.09</v>
      </c>
      <c r="G6">
        <v>48.26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17.829999999999998</v>
      </c>
      <c r="O6">
        <v>15186.08</v>
      </c>
      <c r="P6">
        <v>131.53</v>
      </c>
      <c r="Q6">
        <v>793.26</v>
      </c>
      <c r="R6">
        <v>130.66999999999999</v>
      </c>
      <c r="S6">
        <v>86.27</v>
      </c>
      <c r="T6">
        <v>11640.68</v>
      </c>
      <c r="U6">
        <v>0.66</v>
      </c>
      <c r="V6">
        <v>0.76</v>
      </c>
      <c r="W6">
        <v>0.25</v>
      </c>
      <c r="X6">
        <v>0.68</v>
      </c>
      <c r="Y6">
        <v>2</v>
      </c>
      <c r="Z6">
        <v>10</v>
      </c>
      <c r="AA6">
        <v>109.71429657472549</v>
      </c>
      <c r="AB6">
        <v>150.11594082663231</v>
      </c>
      <c r="AC6">
        <v>135.78908612322559</v>
      </c>
      <c r="AD6">
        <v>109714.29657472549</v>
      </c>
      <c r="AE6">
        <v>150115.94082663229</v>
      </c>
      <c r="AF6">
        <v>5.4595360558675913E-6</v>
      </c>
      <c r="AG6">
        <v>7</v>
      </c>
      <c r="AH6">
        <v>135789.0861232256</v>
      </c>
    </row>
    <row r="7" spans="1:34" x14ac:dyDescent="0.25">
      <c r="A7">
        <v>5</v>
      </c>
      <c r="B7">
        <v>55</v>
      </c>
      <c r="C7" t="s">
        <v>34</v>
      </c>
      <c r="D7">
        <v>5.4242999999999997</v>
      </c>
      <c r="E7">
        <v>18.440000000000001</v>
      </c>
      <c r="F7">
        <v>15.97</v>
      </c>
      <c r="G7">
        <v>59.88</v>
      </c>
      <c r="H7">
        <v>0.86</v>
      </c>
      <c r="I7">
        <v>16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123.54</v>
      </c>
      <c r="Q7">
        <v>793.3</v>
      </c>
      <c r="R7">
        <v>126.45</v>
      </c>
      <c r="S7">
        <v>86.27</v>
      </c>
      <c r="T7">
        <v>9549.77</v>
      </c>
      <c r="U7">
        <v>0.68</v>
      </c>
      <c r="V7">
        <v>0.76</v>
      </c>
      <c r="W7">
        <v>0.25</v>
      </c>
      <c r="X7">
        <v>0.56000000000000005</v>
      </c>
      <c r="Y7">
        <v>2</v>
      </c>
      <c r="Z7">
        <v>10</v>
      </c>
      <c r="AA7">
        <v>106.9967299944577</v>
      </c>
      <c r="AB7">
        <v>146.39764634093581</v>
      </c>
      <c r="AC7">
        <v>132.42566044458371</v>
      </c>
      <c r="AD7">
        <v>106996.7299944577</v>
      </c>
      <c r="AE7">
        <v>146397.64634093581</v>
      </c>
      <c r="AF7">
        <v>5.5227633112980822E-6</v>
      </c>
      <c r="AG7">
        <v>7</v>
      </c>
      <c r="AH7">
        <v>132425.66044458369</v>
      </c>
    </row>
    <row r="8" spans="1:34" x14ac:dyDescent="0.25">
      <c r="A8">
        <v>6</v>
      </c>
      <c r="B8">
        <v>55</v>
      </c>
      <c r="C8" t="s">
        <v>34</v>
      </c>
      <c r="D8">
        <v>5.4168000000000003</v>
      </c>
      <c r="E8">
        <v>18.46</v>
      </c>
      <c r="F8">
        <v>15.99</v>
      </c>
      <c r="G8">
        <v>59.98</v>
      </c>
      <c r="H8">
        <v>1</v>
      </c>
      <c r="I8">
        <v>16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123.96</v>
      </c>
      <c r="Q8">
        <v>793.32</v>
      </c>
      <c r="R8">
        <v>126.91</v>
      </c>
      <c r="S8">
        <v>86.27</v>
      </c>
      <c r="T8">
        <v>9780.7099999999991</v>
      </c>
      <c r="U8">
        <v>0.68</v>
      </c>
      <c r="V8">
        <v>0.76</v>
      </c>
      <c r="W8">
        <v>0.27</v>
      </c>
      <c r="X8">
        <v>0.57999999999999996</v>
      </c>
      <c r="Y8">
        <v>2</v>
      </c>
      <c r="Z8">
        <v>10</v>
      </c>
      <c r="AA8">
        <v>107.1907215046111</v>
      </c>
      <c r="AB8">
        <v>146.66307408342891</v>
      </c>
      <c r="AC8">
        <v>132.66575613586349</v>
      </c>
      <c r="AD8">
        <v>107190.72150461109</v>
      </c>
      <c r="AE8">
        <v>146663.07408342889</v>
      </c>
      <c r="AF8">
        <v>5.5151271693378786E-6</v>
      </c>
      <c r="AG8">
        <v>7</v>
      </c>
      <c r="AH8">
        <v>132665.75613586351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14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2.5998000000000001</v>
      </c>
      <c r="E2">
        <v>38.46</v>
      </c>
      <c r="F2">
        <v>25.76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356.92</v>
      </c>
      <c r="Q2">
        <v>794.04</v>
      </c>
      <c r="R2">
        <v>454.82</v>
      </c>
      <c r="S2">
        <v>86.27</v>
      </c>
      <c r="T2">
        <v>172506.11</v>
      </c>
      <c r="U2">
        <v>0.19</v>
      </c>
      <c r="V2">
        <v>0.47</v>
      </c>
      <c r="W2">
        <v>0.63</v>
      </c>
      <c r="X2">
        <v>10.33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4.0015999999999998</v>
      </c>
      <c r="E3">
        <v>24.99</v>
      </c>
      <c r="F3">
        <v>18.82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39.950000000000003</v>
      </c>
      <c r="O3">
        <v>24447.22</v>
      </c>
      <c r="P3">
        <v>257.02999999999997</v>
      </c>
      <c r="Q3">
        <v>793.62</v>
      </c>
      <c r="R3">
        <v>221.39</v>
      </c>
      <c r="S3">
        <v>86.27</v>
      </c>
      <c r="T3">
        <v>56629.72</v>
      </c>
      <c r="U3">
        <v>0.39</v>
      </c>
      <c r="V3">
        <v>0.65</v>
      </c>
      <c r="W3">
        <v>0.37</v>
      </c>
      <c r="X3">
        <v>3.4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4.4366000000000003</v>
      </c>
      <c r="E4">
        <v>22.54</v>
      </c>
      <c r="F4">
        <v>17.73</v>
      </c>
      <c r="G4">
        <v>18.03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239.06</v>
      </c>
      <c r="Q4">
        <v>793.25</v>
      </c>
      <c r="R4">
        <v>185.74</v>
      </c>
      <c r="S4">
        <v>86.27</v>
      </c>
      <c r="T4">
        <v>38978.230000000003</v>
      </c>
      <c r="U4">
        <v>0.46</v>
      </c>
      <c r="V4">
        <v>0.69</v>
      </c>
      <c r="W4">
        <v>0.32</v>
      </c>
      <c r="X4">
        <v>2.3199999999999998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4.7461000000000002</v>
      </c>
      <c r="E5">
        <v>21.07</v>
      </c>
      <c r="F5">
        <v>16.920000000000002</v>
      </c>
      <c r="G5">
        <v>24.17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224.7</v>
      </c>
      <c r="Q5">
        <v>793.23</v>
      </c>
      <c r="R5">
        <v>158.41999999999999</v>
      </c>
      <c r="S5">
        <v>86.27</v>
      </c>
      <c r="T5">
        <v>25404.67</v>
      </c>
      <c r="U5">
        <v>0.54</v>
      </c>
      <c r="V5">
        <v>0.72</v>
      </c>
      <c r="W5">
        <v>0.28999999999999998</v>
      </c>
      <c r="X5">
        <v>1.51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4.8815999999999997</v>
      </c>
      <c r="E6">
        <v>20.49</v>
      </c>
      <c r="F6">
        <v>16.690000000000001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218.53</v>
      </c>
      <c r="Q6">
        <v>793.23</v>
      </c>
      <c r="R6">
        <v>150.87</v>
      </c>
      <c r="S6">
        <v>86.27</v>
      </c>
      <c r="T6">
        <v>21674.63</v>
      </c>
      <c r="U6">
        <v>0.56999999999999995</v>
      </c>
      <c r="V6">
        <v>0.73</v>
      </c>
      <c r="W6">
        <v>0.27</v>
      </c>
      <c r="X6">
        <v>1.28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5.0168999999999997</v>
      </c>
      <c r="E7">
        <v>19.93</v>
      </c>
      <c r="F7">
        <v>16.37</v>
      </c>
      <c r="G7">
        <v>36.369999999999997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211.3</v>
      </c>
      <c r="Q7">
        <v>793.22</v>
      </c>
      <c r="R7">
        <v>139.88</v>
      </c>
      <c r="S7">
        <v>86.27</v>
      </c>
      <c r="T7">
        <v>16208.21</v>
      </c>
      <c r="U7">
        <v>0.62</v>
      </c>
      <c r="V7">
        <v>0.74</v>
      </c>
      <c r="W7">
        <v>0.26</v>
      </c>
      <c r="X7">
        <v>0.96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5.0693000000000001</v>
      </c>
      <c r="E8">
        <v>19.73</v>
      </c>
      <c r="F8">
        <v>16.32</v>
      </c>
      <c r="G8">
        <v>42.56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207.27</v>
      </c>
      <c r="Q8">
        <v>793.3</v>
      </c>
      <c r="R8">
        <v>138.41</v>
      </c>
      <c r="S8">
        <v>86.27</v>
      </c>
      <c r="T8">
        <v>15493.79</v>
      </c>
      <c r="U8">
        <v>0.62</v>
      </c>
      <c r="V8">
        <v>0.75</v>
      </c>
      <c r="W8">
        <v>0.26</v>
      </c>
      <c r="X8">
        <v>0.91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5.1775000000000002</v>
      </c>
      <c r="E9">
        <v>19.309999999999999</v>
      </c>
      <c r="F9">
        <v>16.059999999999999</v>
      </c>
      <c r="G9">
        <v>50.71</v>
      </c>
      <c r="H9">
        <v>0.69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200.72</v>
      </c>
      <c r="Q9">
        <v>793.29</v>
      </c>
      <c r="R9">
        <v>129.53</v>
      </c>
      <c r="S9">
        <v>86.27</v>
      </c>
      <c r="T9">
        <v>11074.9</v>
      </c>
      <c r="U9">
        <v>0.67</v>
      </c>
      <c r="V9">
        <v>0.76</v>
      </c>
      <c r="W9">
        <v>0.25</v>
      </c>
      <c r="X9">
        <v>0.65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5.2092000000000001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196.86</v>
      </c>
      <c r="Q10">
        <v>793.24</v>
      </c>
      <c r="R10">
        <v>128.43</v>
      </c>
      <c r="S10">
        <v>86.27</v>
      </c>
      <c r="T10">
        <v>10534.29</v>
      </c>
      <c r="U10">
        <v>0.67</v>
      </c>
      <c r="V10">
        <v>0.76</v>
      </c>
      <c r="W10">
        <v>0.25</v>
      </c>
      <c r="X10">
        <v>0.61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5.2815000000000003</v>
      </c>
      <c r="E11">
        <v>18.93</v>
      </c>
      <c r="F11">
        <v>15.83</v>
      </c>
      <c r="G11">
        <v>63.34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191.3</v>
      </c>
      <c r="Q11">
        <v>793.23</v>
      </c>
      <c r="R11">
        <v>121.95</v>
      </c>
      <c r="S11">
        <v>86.27</v>
      </c>
      <c r="T11">
        <v>7306.59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5.2710999999999997</v>
      </c>
      <c r="E12">
        <v>18.97</v>
      </c>
      <c r="F12">
        <v>15.91</v>
      </c>
      <c r="G12">
        <v>68.19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188.25</v>
      </c>
      <c r="Q12">
        <v>793.22</v>
      </c>
      <c r="R12">
        <v>124.88</v>
      </c>
      <c r="S12">
        <v>86.27</v>
      </c>
      <c r="T12">
        <v>8777.42</v>
      </c>
      <c r="U12">
        <v>0.69</v>
      </c>
      <c r="V12">
        <v>0.77</v>
      </c>
      <c r="W12">
        <v>0.24</v>
      </c>
      <c r="X12">
        <v>0.5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5.3071000000000002</v>
      </c>
      <c r="E13">
        <v>18.84</v>
      </c>
      <c r="F13">
        <v>15.86</v>
      </c>
      <c r="G13">
        <v>79.3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</v>
      </c>
      <c r="Q13">
        <v>793.22</v>
      </c>
      <c r="R13">
        <v>123.21</v>
      </c>
      <c r="S13">
        <v>86.27</v>
      </c>
      <c r="T13">
        <v>7948.66</v>
      </c>
      <c r="U13">
        <v>0.7</v>
      </c>
      <c r="V13">
        <v>0.77</v>
      </c>
      <c r="W13">
        <v>0.24</v>
      </c>
      <c r="X13">
        <v>0.45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5.3563999999999998</v>
      </c>
      <c r="E14">
        <v>18.670000000000002</v>
      </c>
      <c r="F14">
        <v>15.72</v>
      </c>
      <c r="G14">
        <v>85.77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177.96</v>
      </c>
      <c r="Q14">
        <v>793.28</v>
      </c>
      <c r="R14">
        <v>118.37</v>
      </c>
      <c r="S14">
        <v>86.27</v>
      </c>
      <c r="T14">
        <v>5536.4</v>
      </c>
      <c r="U14">
        <v>0.73</v>
      </c>
      <c r="V14">
        <v>0.77</v>
      </c>
      <c r="W14">
        <v>0.24</v>
      </c>
      <c r="X14">
        <v>0.31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5.3705999999999996</v>
      </c>
      <c r="E15">
        <v>18.62</v>
      </c>
      <c r="F15">
        <v>15.71</v>
      </c>
      <c r="G15">
        <v>94.29</v>
      </c>
      <c r="H15">
        <v>1.1499999999999999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173.37</v>
      </c>
      <c r="Q15">
        <v>793.21</v>
      </c>
      <c r="R15">
        <v>118.06</v>
      </c>
      <c r="S15">
        <v>86.27</v>
      </c>
      <c r="T15">
        <v>5386.47</v>
      </c>
      <c r="U15">
        <v>0.73</v>
      </c>
      <c r="V15">
        <v>0.77</v>
      </c>
      <c r="W15">
        <v>0.24</v>
      </c>
      <c r="X15">
        <v>0.3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5.3513000000000002</v>
      </c>
      <c r="E16">
        <v>18.690000000000001</v>
      </c>
      <c r="F16">
        <v>15.78</v>
      </c>
      <c r="G16">
        <v>94.69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172.13</v>
      </c>
      <c r="Q16">
        <v>793.24</v>
      </c>
      <c r="R16">
        <v>120.48</v>
      </c>
      <c r="S16">
        <v>86.27</v>
      </c>
      <c r="T16">
        <v>6595.43</v>
      </c>
      <c r="U16">
        <v>0.72</v>
      </c>
      <c r="V16">
        <v>0.77</v>
      </c>
      <c r="W16">
        <v>0.24</v>
      </c>
      <c r="X16">
        <v>0.37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5.3841000000000001</v>
      </c>
      <c r="E17">
        <v>18.57</v>
      </c>
      <c r="F17">
        <v>15.71</v>
      </c>
      <c r="G17">
        <v>104.71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169.61</v>
      </c>
      <c r="Q17">
        <v>793.36</v>
      </c>
      <c r="R17">
        <v>117.58</v>
      </c>
      <c r="S17">
        <v>86.27</v>
      </c>
      <c r="T17">
        <v>5148.08</v>
      </c>
      <c r="U17">
        <v>0.73</v>
      </c>
      <c r="V17">
        <v>0.78</v>
      </c>
      <c r="W17">
        <v>0.24</v>
      </c>
      <c r="X17">
        <v>0.3</v>
      </c>
      <c r="Y17">
        <v>2</v>
      </c>
      <c r="Z17">
        <v>10</v>
      </c>
    </row>
    <row r="18" spans="1:26" x14ac:dyDescent="0.25">
      <c r="A18">
        <v>0</v>
      </c>
      <c r="B18">
        <v>40</v>
      </c>
      <c r="C18" t="s">
        <v>34</v>
      </c>
      <c r="D18">
        <v>4.1837999999999997</v>
      </c>
      <c r="E18">
        <v>23.9</v>
      </c>
      <c r="F18">
        <v>19.75</v>
      </c>
      <c r="G18">
        <v>10.130000000000001</v>
      </c>
      <c r="H18">
        <v>0.2</v>
      </c>
      <c r="I18">
        <v>117</v>
      </c>
      <c r="J18">
        <v>89.87</v>
      </c>
      <c r="K18">
        <v>37.549999999999997</v>
      </c>
      <c r="L18">
        <v>1</v>
      </c>
      <c r="M18">
        <v>115</v>
      </c>
      <c r="N18">
        <v>11.32</v>
      </c>
      <c r="O18">
        <v>11317.98</v>
      </c>
      <c r="P18">
        <v>159.80000000000001</v>
      </c>
      <c r="Q18">
        <v>793.52</v>
      </c>
      <c r="R18">
        <v>252.76</v>
      </c>
      <c r="S18">
        <v>86.27</v>
      </c>
      <c r="T18">
        <v>72201.95</v>
      </c>
      <c r="U18">
        <v>0.34</v>
      </c>
      <c r="V18">
        <v>0.62</v>
      </c>
      <c r="W18">
        <v>0.41</v>
      </c>
      <c r="X18">
        <v>4.33</v>
      </c>
      <c r="Y18">
        <v>2</v>
      </c>
      <c r="Z18">
        <v>10</v>
      </c>
    </row>
    <row r="19" spans="1:26" x14ac:dyDescent="0.25">
      <c r="A19">
        <v>1</v>
      </c>
      <c r="B19">
        <v>40</v>
      </c>
      <c r="C19" t="s">
        <v>34</v>
      </c>
      <c r="D19">
        <v>4.9958999999999998</v>
      </c>
      <c r="E19">
        <v>20.02</v>
      </c>
      <c r="F19">
        <v>17.170000000000002</v>
      </c>
      <c r="G19">
        <v>21.46</v>
      </c>
      <c r="H19">
        <v>0.39</v>
      </c>
      <c r="I19">
        <v>48</v>
      </c>
      <c r="J19">
        <v>91.1</v>
      </c>
      <c r="K19">
        <v>37.549999999999997</v>
      </c>
      <c r="L19">
        <v>2</v>
      </c>
      <c r="M19">
        <v>46</v>
      </c>
      <c r="N19">
        <v>11.54</v>
      </c>
      <c r="O19">
        <v>11468.97</v>
      </c>
      <c r="P19">
        <v>130.84</v>
      </c>
      <c r="Q19">
        <v>793.36</v>
      </c>
      <c r="R19">
        <v>166.66</v>
      </c>
      <c r="S19">
        <v>86.27</v>
      </c>
      <c r="T19">
        <v>29495.61</v>
      </c>
      <c r="U19">
        <v>0.52</v>
      </c>
      <c r="V19">
        <v>0.71</v>
      </c>
      <c r="W19">
        <v>0.3</v>
      </c>
      <c r="X19">
        <v>1.76</v>
      </c>
      <c r="Y19">
        <v>2</v>
      </c>
      <c r="Z19">
        <v>10</v>
      </c>
    </row>
    <row r="20" spans="1:26" x14ac:dyDescent="0.25">
      <c r="A20">
        <v>2</v>
      </c>
      <c r="B20">
        <v>40</v>
      </c>
      <c r="C20" t="s">
        <v>34</v>
      </c>
      <c r="D20">
        <v>5.2759999999999998</v>
      </c>
      <c r="E20">
        <v>18.95</v>
      </c>
      <c r="F20">
        <v>16.47</v>
      </c>
      <c r="G20">
        <v>34.07</v>
      </c>
      <c r="H20">
        <v>0.56999999999999995</v>
      </c>
      <c r="I20">
        <v>29</v>
      </c>
      <c r="J20">
        <v>92.32</v>
      </c>
      <c r="K20">
        <v>37.549999999999997</v>
      </c>
      <c r="L20">
        <v>3</v>
      </c>
      <c r="M20">
        <v>27</v>
      </c>
      <c r="N20">
        <v>11.77</v>
      </c>
      <c r="O20">
        <v>11620.34</v>
      </c>
      <c r="P20">
        <v>116.38</v>
      </c>
      <c r="Q20">
        <v>793.26</v>
      </c>
      <c r="R20">
        <v>143.22</v>
      </c>
      <c r="S20">
        <v>86.27</v>
      </c>
      <c r="T20">
        <v>17869.560000000001</v>
      </c>
      <c r="U20">
        <v>0.6</v>
      </c>
      <c r="V20">
        <v>0.74</v>
      </c>
      <c r="W20">
        <v>0.27</v>
      </c>
      <c r="X20">
        <v>1.06</v>
      </c>
      <c r="Y20">
        <v>2</v>
      </c>
      <c r="Z20">
        <v>10</v>
      </c>
    </row>
    <row r="21" spans="1:26" x14ac:dyDescent="0.25">
      <c r="A21">
        <v>3</v>
      </c>
      <c r="B21">
        <v>40</v>
      </c>
      <c r="C21" t="s">
        <v>34</v>
      </c>
      <c r="D21">
        <v>5.4115000000000002</v>
      </c>
      <c r="E21">
        <v>18.48</v>
      </c>
      <c r="F21">
        <v>16.14</v>
      </c>
      <c r="G21">
        <v>46.12</v>
      </c>
      <c r="H21">
        <v>0.75</v>
      </c>
      <c r="I21">
        <v>21</v>
      </c>
      <c r="J21">
        <v>93.55</v>
      </c>
      <c r="K21">
        <v>37.549999999999997</v>
      </c>
      <c r="L21">
        <v>4</v>
      </c>
      <c r="M21">
        <v>6</v>
      </c>
      <c r="N21">
        <v>12</v>
      </c>
      <c r="O21">
        <v>11772.07</v>
      </c>
      <c r="P21">
        <v>105.77</v>
      </c>
      <c r="Q21">
        <v>793.35</v>
      </c>
      <c r="R21">
        <v>131.77000000000001</v>
      </c>
      <c r="S21">
        <v>86.27</v>
      </c>
      <c r="T21">
        <v>12183.66</v>
      </c>
      <c r="U21">
        <v>0.65</v>
      </c>
      <c r="V21">
        <v>0.75</v>
      </c>
      <c r="W21">
        <v>0.27</v>
      </c>
      <c r="X21">
        <v>0.73</v>
      </c>
      <c r="Y21">
        <v>2</v>
      </c>
      <c r="Z21">
        <v>10</v>
      </c>
    </row>
    <row r="22" spans="1:26" x14ac:dyDescent="0.25">
      <c r="A22">
        <v>4</v>
      </c>
      <c r="B22">
        <v>40</v>
      </c>
      <c r="C22" t="s">
        <v>34</v>
      </c>
      <c r="D22">
        <v>5.4093</v>
      </c>
      <c r="E22">
        <v>18.489999999999998</v>
      </c>
      <c r="F22">
        <v>16.149999999999999</v>
      </c>
      <c r="G22">
        <v>46.14</v>
      </c>
      <c r="H22">
        <v>0.93</v>
      </c>
      <c r="I22">
        <v>21</v>
      </c>
      <c r="J22">
        <v>94.79</v>
      </c>
      <c r="K22">
        <v>37.549999999999997</v>
      </c>
      <c r="L22">
        <v>5</v>
      </c>
      <c r="M22">
        <v>0</v>
      </c>
      <c r="N22">
        <v>12.23</v>
      </c>
      <c r="O22">
        <v>11924.18</v>
      </c>
      <c r="P22">
        <v>107.15</v>
      </c>
      <c r="Q22">
        <v>793.34</v>
      </c>
      <c r="R22">
        <v>131.96</v>
      </c>
      <c r="S22">
        <v>86.27</v>
      </c>
      <c r="T22">
        <v>12278.25</v>
      </c>
      <c r="U22">
        <v>0.65</v>
      </c>
      <c r="V22">
        <v>0.75</v>
      </c>
      <c r="W22">
        <v>0.28000000000000003</v>
      </c>
      <c r="X22">
        <v>0.74</v>
      </c>
      <c r="Y22">
        <v>2</v>
      </c>
      <c r="Z22">
        <v>10</v>
      </c>
    </row>
    <row r="23" spans="1:26" x14ac:dyDescent="0.25">
      <c r="A23">
        <v>0</v>
      </c>
      <c r="B23">
        <v>30</v>
      </c>
      <c r="C23" t="s">
        <v>34</v>
      </c>
      <c r="D23">
        <v>4.532</v>
      </c>
      <c r="E23">
        <v>22.07</v>
      </c>
      <c r="F23">
        <v>18.77</v>
      </c>
      <c r="G23">
        <v>12.11</v>
      </c>
      <c r="H23">
        <v>0.24</v>
      </c>
      <c r="I23">
        <v>93</v>
      </c>
      <c r="J23">
        <v>71.52</v>
      </c>
      <c r="K23">
        <v>32.270000000000003</v>
      </c>
      <c r="L23">
        <v>1</v>
      </c>
      <c r="M23">
        <v>91</v>
      </c>
      <c r="N23">
        <v>8.25</v>
      </c>
      <c r="O23">
        <v>9054.6</v>
      </c>
      <c r="P23">
        <v>127.01</v>
      </c>
      <c r="Q23">
        <v>793.64</v>
      </c>
      <c r="R23">
        <v>219.84</v>
      </c>
      <c r="S23">
        <v>86.27</v>
      </c>
      <c r="T23">
        <v>55861.01</v>
      </c>
      <c r="U23">
        <v>0.39</v>
      </c>
      <c r="V23">
        <v>0.65</v>
      </c>
      <c r="W23">
        <v>0.37</v>
      </c>
      <c r="X23">
        <v>3.36</v>
      </c>
      <c r="Y23">
        <v>2</v>
      </c>
      <c r="Z23">
        <v>10</v>
      </c>
    </row>
    <row r="24" spans="1:26" x14ac:dyDescent="0.25">
      <c r="A24">
        <v>1</v>
      </c>
      <c r="B24">
        <v>30</v>
      </c>
      <c r="C24" t="s">
        <v>34</v>
      </c>
      <c r="D24">
        <v>5.24</v>
      </c>
      <c r="E24">
        <v>19.079999999999998</v>
      </c>
      <c r="F24">
        <v>16.649999999999999</v>
      </c>
      <c r="G24">
        <v>26.29</v>
      </c>
      <c r="H24">
        <v>0.48</v>
      </c>
      <c r="I24">
        <v>38</v>
      </c>
      <c r="J24">
        <v>72.7</v>
      </c>
      <c r="K24">
        <v>32.270000000000003</v>
      </c>
      <c r="L24">
        <v>2</v>
      </c>
      <c r="M24">
        <v>36</v>
      </c>
      <c r="N24">
        <v>8.43</v>
      </c>
      <c r="O24">
        <v>9200.25</v>
      </c>
      <c r="P24">
        <v>101.74</v>
      </c>
      <c r="Q24">
        <v>793.3</v>
      </c>
      <c r="R24">
        <v>149.02000000000001</v>
      </c>
      <c r="S24">
        <v>86.27</v>
      </c>
      <c r="T24">
        <v>20725.810000000001</v>
      </c>
      <c r="U24">
        <v>0.57999999999999996</v>
      </c>
      <c r="V24">
        <v>0.73</v>
      </c>
      <c r="W24">
        <v>0.28000000000000003</v>
      </c>
      <c r="X24">
        <v>1.24</v>
      </c>
      <c r="Y24">
        <v>2</v>
      </c>
      <c r="Z24">
        <v>10</v>
      </c>
    </row>
    <row r="25" spans="1:26" x14ac:dyDescent="0.25">
      <c r="A25">
        <v>2</v>
      </c>
      <c r="B25">
        <v>30</v>
      </c>
      <c r="C25" t="s">
        <v>34</v>
      </c>
      <c r="D25">
        <v>5.3419999999999996</v>
      </c>
      <c r="E25">
        <v>18.72</v>
      </c>
      <c r="F25">
        <v>16.440000000000001</v>
      </c>
      <c r="G25">
        <v>35.229999999999997</v>
      </c>
      <c r="H25">
        <v>0.71</v>
      </c>
      <c r="I25">
        <v>28</v>
      </c>
      <c r="J25">
        <v>73.88</v>
      </c>
      <c r="K25">
        <v>32.270000000000003</v>
      </c>
      <c r="L25">
        <v>3</v>
      </c>
      <c r="M25">
        <v>0</v>
      </c>
      <c r="N25">
        <v>8.61</v>
      </c>
      <c r="O25">
        <v>9346.23</v>
      </c>
      <c r="P25">
        <v>94.45</v>
      </c>
      <c r="Q25">
        <v>793.48</v>
      </c>
      <c r="R25">
        <v>141.19</v>
      </c>
      <c r="S25">
        <v>86.27</v>
      </c>
      <c r="T25">
        <v>16861</v>
      </c>
      <c r="U25">
        <v>0.61</v>
      </c>
      <c r="V25">
        <v>0.74</v>
      </c>
      <c r="W25">
        <v>0.3</v>
      </c>
      <c r="X25">
        <v>1.03</v>
      </c>
      <c r="Y25">
        <v>2</v>
      </c>
      <c r="Z25">
        <v>10</v>
      </c>
    </row>
    <row r="26" spans="1:26" x14ac:dyDescent="0.25">
      <c r="A26">
        <v>0</v>
      </c>
      <c r="B26">
        <v>15</v>
      </c>
      <c r="C26" t="s">
        <v>34</v>
      </c>
      <c r="D26">
        <v>5.0552999999999999</v>
      </c>
      <c r="E26">
        <v>19.78</v>
      </c>
      <c r="F26">
        <v>17.47</v>
      </c>
      <c r="G26">
        <v>19.059999999999999</v>
      </c>
      <c r="H26">
        <v>0.43</v>
      </c>
      <c r="I26">
        <v>55</v>
      </c>
      <c r="J26">
        <v>39.78</v>
      </c>
      <c r="K26">
        <v>19.54</v>
      </c>
      <c r="L26">
        <v>1</v>
      </c>
      <c r="M26">
        <v>7</v>
      </c>
      <c r="N26">
        <v>4.24</v>
      </c>
      <c r="O26">
        <v>5140</v>
      </c>
      <c r="P26">
        <v>67.81</v>
      </c>
      <c r="Q26">
        <v>793.63</v>
      </c>
      <c r="R26">
        <v>174.54</v>
      </c>
      <c r="S26">
        <v>86.27</v>
      </c>
      <c r="T26">
        <v>33398.879999999997</v>
      </c>
      <c r="U26">
        <v>0.49</v>
      </c>
      <c r="V26">
        <v>0.7</v>
      </c>
      <c r="W26">
        <v>0.37</v>
      </c>
      <c r="X26">
        <v>2.06</v>
      </c>
      <c r="Y26">
        <v>2</v>
      </c>
      <c r="Z26">
        <v>10</v>
      </c>
    </row>
    <row r="27" spans="1:26" x14ac:dyDescent="0.25">
      <c r="A27">
        <v>1</v>
      </c>
      <c r="B27">
        <v>15</v>
      </c>
      <c r="C27" t="s">
        <v>34</v>
      </c>
      <c r="D27">
        <v>5.0651000000000002</v>
      </c>
      <c r="E27">
        <v>19.739999999999998</v>
      </c>
      <c r="F27">
        <v>17.440000000000001</v>
      </c>
      <c r="G27">
        <v>19.38</v>
      </c>
      <c r="H27">
        <v>0.84</v>
      </c>
      <c r="I27">
        <v>54</v>
      </c>
      <c r="J27">
        <v>40.89</v>
      </c>
      <c r="K27">
        <v>19.54</v>
      </c>
      <c r="L27">
        <v>2</v>
      </c>
      <c r="M27">
        <v>0</v>
      </c>
      <c r="N27">
        <v>4.3499999999999996</v>
      </c>
      <c r="O27">
        <v>5277.26</v>
      </c>
      <c r="P27">
        <v>69.16</v>
      </c>
      <c r="Q27">
        <v>793.57</v>
      </c>
      <c r="R27">
        <v>173.48</v>
      </c>
      <c r="S27">
        <v>86.27</v>
      </c>
      <c r="T27">
        <v>32876.239999999998</v>
      </c>
      <c r="U27">
        <v>0.5</v>
      </c>
      <c r="V27">
        <v>0.7</v>
      </c>
      <c r="W27">
        <v>0.38</v>
      </c>
      <c r="X27">
        <v>2.0299999999999998</v>
      </c>
      <c r="Y27">
        <v>2</v>
      </c>
      <c r="Z27">
        <v>10</v>
      </c>
    </row>
    <row r="28" spans="1:26" x14ac:dyDescent="0.25">
      <c r="A28">
        <v>0</v>
      </c>
      <c r="B28">
        <v>70</v>
      </c>
      <c r="C28" t="s">
        <v>34</v>
      </c>
      <c r="D28">
        <v>3.3216999999999999</v>
      </c>
      <c r="E28">
        <v>30.11</v>
      </c>
      <c r="F28">
        <v>22.53</v>
      </c>
      <c r="G28">
        <v>7.31</v>
      </c>
      <c r="H28">
        <v>0.12</v>
      </c>
      <c r="I28">
        <v>185</v>
      </c>
      <c r="J28">
        <v>141.81</v>
      </c>
      <c r="K28">
        <v>47.83</v>
      </c>
      <c r="L28">
        <v>1</v>
      </c>
      <c r="M28">
        <v>183</v>
      </c>
      <c r="N28">
        <v>22.98</v>
      </c>
      <c r="O28">
        <v>17723.39</v>
      </c>
      <c r="P28">
        <v>252.63</v>
      </c>
      <c r="Q28">
        <v>793.79</v>
      </c>
      <c r="R28">
        <v>346.11</v>
      </c>
      <c r="S28">
        <v>86.27</v>
      </c>
      <c r="T28">
        <v>118532.53</v>
      </c>
      <c r="U28">
        <v>0.25</v>
      </c>
      <c r="V28">
        <v>0.54</v>
      </c>
      <c r="W28">
        <v>0.52</v>
      </c>
      <c r="X28">
        <v>7.11</v>
      </c>
      <c r="Y28">
        <v>2</v>
      </c>
      <c r="Z28">
        <v>10</v>
      </c>
    </row>
    <row r="29" spans="1:26" x14ac:dyDescent="0.25">
      <c r="A29">
        <v>1</v>
      </c>
      <c r="B29">
        <v>70</v>
      </c>
      <c r="C29" t="s">
        <v>34</v>
      </c>
      <c r="D29">
        <v>4.5387000000000004</v>
      </c>
      <c r="E29">
        <v>22.03</v>
      </c>
      <c r="F29">
        <v>17.75</v>
      </c>
      <c r="G29">
        <v>15</v>
      </c>
      <c r="H29">
        <v>0.25</v>
      </c>
      <c r="I29">
        <v>71</v>
      </c>
      <c r="J29">
        <v>143.16999999999999</v>
      </c>
      <c r="K29">
        <v>47.83</v>
      </c>
      <c r="L29">
        <v>2</v>
      </c>
      <c r="M29">
        <v>69</v>
      </c>
      <c r="N29">
        <v>23.34</v>
      </c>
      <c r="O29">
        <v>17891.86</v>
      </c>
      <c r="P29">
        <v>193.82</v>
      </c>
      <c r="Q29">
        <v>793.39</v>
      </c>
      <c r="R29">
        <v>186.24</v>
      </c>
      <c r="S29">
        <v>86.27</v>
      </c>
      <c r="T29">
        <v>39168.01</v>
      </c>
      <c r="U29">
        <v>0.46</v>
      </c>
      <c r="V29">
        <v>0.69</v>
      </c>
      <c r="W29">
        <v>0.31</v>
      </c>
      <c r="X29">
        <v>2.34</v>
      </c>
      <c r="Y29">
        <v>2</v>
      </c>
      <c r="Z29">
        <v>10</v>
      </c>
    </row>
    <row r="30" spans="1:26" x14ac:dyDescent="0.25">
      <c r="A30">
        <v>2</v>
      </c>
      <c r="B30">
        <v>70</v>
      </c>
      <c r="C30" t="s">
        <v>34</v>
      </c>
      <c r="D30">
        <v>4.8581000000000003</v>
      </c>
      <c r="E30">
        <v>20.58</v>
      </c>
      <c r="F30">
        <v>17.059999999999999</v>
      </c>
      <c r="G30">
        <v>22.74</v>
      </c>
      <c r="H30">
        <v>0.37</v>
      </c>
      <c r="I30">
        <v>45</v>
      </c>
      <c r="J30">
        <v>144.54</v>
      </c>
      <c r="K30">
        <v>47.83</v>
      </c>
      <c r="L30">
        <v>3</v>
      </c>
      <c r="M30">
        <v>43</v>
      </c>
      <c r="N30">
        <v>23.71</v>
      </c>
      <c r="O30">
        <v>18060.849999999999</v>
      </c>
      <c r="P30">
        <v>181.7</v>
      </c>
      <c r="Q30">
        <v>793.5</v>
      </c>
      <c r="R30">
        <v>162.87</v>
      </c>
      <c r="S30">
        <v>86.27</v>
      </c>
      <c r="T30">
        <v>27616.33</v>
      </c>
      <c r="U30">
        <v>0.53</v>
      </c>
      <c r="V30">
        <v>0.71</v>
      </c>
      <c r="W30">
        <v>0.28999999999999998</v>
      </c>
      <c r="X30">
        <v>1.64</v>
      </c>
      <c r="Y30">
        <v>2</v>
      </c>
      <c r="Z30">
        <v>10</v>
      </c>
    </row>
    <row r="31" spans="1:26" x14ac:dyDescent="0.25">
      <c r="A31">
        <v>3</v>
      </c>
      <c r="B31">
        <v>70</v>
      </c>
      <c r="C31" t="s">
        <v>34</v>
      </c>
      <c r="D31">
        <v>5.0614999999999997</v>
      </c>
      <c r="E31">
        <v>19.760000000000002</v>
      </c>
      <c r="F31">
        <v>16.600000000000001</v>
      </c>
      <c r="G31">
        <v>31.13</v>
      </c>
      <c r="H31">
        <v>0.49</v>
      </c>
      <c r="I31">
        <v>32</v>
      </c>
      <c r="J31">
        <v>145.91999999999999</v>
      </c>
      <c r="K31">
        <v>47.83</v>
      </c>
      <c r="L31">
        <v>4</v>
      </c>
      <c r="M31">
        <v>30</v>
      </c>
      <c r="N31">
        <v>24.09</v>
      </c>
      <c r="O31">
        <v>18230.349999999999</v>
      </c>
      <c r="P31">
        <v>172.15</v>
      </c>
      <c r="Q31">
        <v>793.38</v>
      </c>
      <c r="R31">
        <v>148.07</v>
      </c>
      <c r="S31">
        <v>86.27</v>
      </c>
      <c r="T31">
        <v>20279.28</v>
      </c>
      <c r="U31">
        <v>0.57999999999999996</v>
      </c>
      <c r="V31">
        <v>0.73</v>
      </c>
      <c r="W31">
        <v>0.27</v>
      </c>
      <c r="X31">
        <v>1.19</v>
      </c>
      <c r="Y31">
        <v>2</v>
      </c>
      <c r="Z31">
        <v>10</v>
      </c>
    </row>
    <row r="32" spans="1:26" x14ac:dyDescent="0.25">
      <c r="A32">
        <v>4</v>
      </c>
      <c r="B32">
        <v>70</v>
      </c>
      <c r="C32" t="s">
        <v>34</v>
      </c>
      <c r="D32">
        <v>5.2297000000000002</v>
      </c>
      <c r="E32">
        <v>19.12</v>
      </c>
      <c r="F32">
        <v>16.170000000000002</v>
      </c>
      <c r="G32">
        <v>38.81</v>
      </c>
      <c r="H32">
        <v>0.6</v>
      </c>
      <c r="I32">
        <v>25</v>
      </c>
      <c r="J32">
        <v>147.30000000000001</v>
      </c>
      <c r="K32">
        <v>47.83</v>
      </c>
      <c r="L32">
        <v>5</v>
      </c>
      <c r="M32">
        <v>23</v>
      </c>
      <c r="N32">
        <v>24.47</v>
      </c>
      <c r="O32">
        <v>18400.38</v>
      </c>
      <c r="P32">
        <v>161.97999999999999</v>
      </c>
      <c r="Q32">
        <v>793.33</v>
      </c>
      <c r="R32">
        <v>133.06</v>
      </c>
      <c r="S32">
        <v>86.27</v>
      </c>
      <c r="T32">
        <v>12808.07</v>
      </c>
      <c r="U32">
        <v>0.65</v>
      </c>
      <c r="V32">
        <v>0.75</v>
      </c>
      <c r="W32">
        <v>0.26</v>
      </c>
      <c r="X32">
        <v>0.76</v>
      </c>
      <c r="Y32">
        <v>2</v>
      </c>
      <c r="Z32">
        <v>10</v>
      </c>
    </row>
    <row r="33" spans="1:26" x14ac:dyDescent="0.25">
      <c r="A33">
        <v>5</v>
      </c>
      <c r="B33">
        <v>70</v>
      </c>
      <c r="C33" t="s">
        <v>34</v>
      </c>
      <c r="D33">
        <v>5.2880000000000003</v>
      </c>
      <c r="E33">
        <v>18.91</v>
      </c>
      <c r="F33">
        <v>16.100000000000001</v>
      </c>
      <c r="G33">
        <v>48.31</v>
      </c>
      <c r="H33">
        <v>0.71</v>
      </c>
      <c r="I33">
        <v>20</v>
      </c>
      <c r="J33">
        <v>148.68</v>
      </c>
      <c r="K33">
        <v>47.83</v>
      </c>
      <c r="L33">
        <v>6</v>
      </c>
      <c r="M33">
        <v>18</v>
      </c>
      <c r="N33">
        <v>24.85</v>
      </c>
      <c r="O33">
        <v>18570.939999999999</v>
      </c>
      <c r="P33">
        <v>156.78</v>
      </c>
      <c r="Q33">
        <v>793.26</v>
      </c>
      <c r="R33">
        <v>131.21</v>
      </c>
      <c r="S33">
        <v>86.27</v>
      </c>
      <c r="T33">
        <v>11908.65</v>
      </c>
      <c r="U33">
        <v>0.66</v>
      </c>
      <c r="V33">
        <v>0.76</v>
      </c>
      <c r="W33">
        <v>0.25</v>
      </c>
      <c r="X33">
        <v>0.69</v>
      </c>
      <c r="Y33">
        <v>2</v>
      </c>
      <c r="Z33">
        <v>10</v>
      </c>
    </row>
    <row r="34" spans="1:26" x14ac:dyDescent="0.25">
      <c r="A34">
        <v>6</v>
      </c>
      <c r="B34">
        <v>70</v>
      </c>
      <c r="C34" t="s">
        <v>34</v>
      </c>
      <c r="D34">
        <v>5.3331999999999997</v>
      </c>
      <c r="E34">
        <v>18.75</v>
      </c>
      <c r="F34">
        <v>16.03</v>
      </c>
      <c r="G34">
        <v>56.58</v>
      </c>
      <c r="H34">
        <v>0.83</v>
      </c>
      <c r="I34">
        <v>17</v>
      </c>
      <c r="J34">
        <v>150.07</v>
      </c>
      <c r="K34">
        <v>47.83</v>
      </c>
      <c r="L34">
        <v>7</v>
      </c>
      <c r="M34">
        <v>15</v>
      </c>
      <c r="N34">
        <v>25.24</v>
      </c>
      <c r="O34">
        <v>18742.03</v>
      </c>
      <c r="P34">
        <v>150.28</v>
      </c>
      <c r="Q34">
        <v>793.23</v>
      </c>
      <c r="R34">
        <v>128.82</v>
      </c>
      <c r="S34">
        <v>86.27</v>
      </c>
      <c r="T34">
        <v>10727.67</v>
      </c>
      <c r="U34">
        <v>0.67</v>
      </c>
      <c r="V34">
        <v>0.76</v>
      </c>
      <c r="W34">
        <v>0.25</v>
      </c>
      <c r="X34">
        <v>0.62</v>
      </c>
      <c r="Y34">
        <v>2</v>
      </c>
      <c r="Z34">
        <v>10</v>
      </c>
    </row>
    <row r="35" spans="1:26" x14ac:dyDescent="0.25">
      <c r="A35">
        <v>7</v>
      </c>
      <c r="B35">
        <v>70</v>
      </c>
      <c r="C35" t="s">
        <v>34</v>
      </c>
      <c r="D35">
        <v>5.3924000000000003</v>
      </c>
      <c r="E35">
        <v>18.54</v>
      </c>
      <c r="F35">
        <v>15.91</v>
      </c>
      <c r="G35">
        <v>68.19</v>
      </c>
      <c r="H35">
        <v>0.94</v>
      </c>
      <c r="I35">
        <v>14</v>
      </c>
      <c r="J35">
        <v>151.46</v>
      </c>
      <c r="K35">
        <v>47.83</v>
      </c>
      <c r="L35">
        <v>8</v>
      </c>
      <c r="M35">
        <v>11</v>
      </c>
      <c r="N35">
        <v>25.63</v>
      </c>
      <c r="O35">
        <v>18913.66</v>
      </c>
      <c r="P35">
        <v>143.46</v>
      </c>
      <c r="Q35">
        <v>793.23</v>
      </c>
      <c r="R35">
        <v>124.7</v>
      </c>
      <c r="S35">
        <v>86.27</v>
      </c>
      <c r="T35">
        <v>8683.51</v>
      </c>
      <c r="U35">
        <v>0.69</v>
      </c>
      <c r="V35">
        <v>0.77</v>
      </c>
      <c r="W35">
        <v>0.25</v>
      </c>
      <c r="X35">
        <v>0.5</v>
      </c>
      <c r="Y35">
        <v>2</v>
      </c>
      <c r="Z35">
        <v>10</v>
      </c>
    </row>
    <row r="36" spans="1:26" x14ac:dyDescent="0.25">
      <c r="A36">
        <v>8</v>
      </c>
      <c r="B36">
        <v>70</v>
      </c>
      <c r="C36" t="s">
        <v>34</v>
      </c>
      <c r="D36">
        <v>5.4253999999999998</v>
      </c>
      <c r="E36">
        <v>18.43</v>
      </c>
      <c r="F36">
        <v>15.83</v>
      </c>
      <c r="G36">
        <v>73.05</v>
      </c>
      <c r="H36">
        <v>1.04</v>
      </c>
      <c r="I36">
        <v>13</v>
      </c>
      <c r="J36">
        <v>152.85</v>
      </c>
      <c r="K36">
        <v>47.83</v>
      </c>
      <c r="L36">
        <v>9</v>
      </c>
      <c r="M36">
        <v>1</v>
      </c>
      <c r="N36">
        <v>26.03</v>
      </c>
      <c r="O36">
        <v>19085.830000000002</v>
      </c>
      <c r="P36">
        <v>138.87</v>
      </c>
      <c r="Q36">
        <v>793.26</v>
      </c>
      <c r="R36">
        <v>121.44</v>
      </c>
      <c r="S36">
        <v>86.27</v>
      </c>
      <c r="T36">
        <v>7057.97</v>
      </c>
      <c r="U36">
        <v>0.71</v>
      </c>
      <c r="V36">
        <v>0.77</v>
      </c>
      <c r="W36">
        <v>0.25</v>
      </c>
      <c r="X36">
        <v>0.42</v>
      </c>
      <c r="Y36">
        <v>2</v>
      </c>
      <c r="Z36">
        <v>10</v>
      </c>
    </row>
    <row r="37" spans="1:26" x14ac:dyDescent="0.25">
      <c r="A37">
        <v>9</v>
      </c>
      <c r="B37">
        <v>70</v>
      </c>
      <c r="C37" t="s">
        <v>34</v>
      </c>
      <c r="D37">
        <v>5.4275000000000002</v>
      </c>
      <c r="E37">
        <v>18.420000000000002</v>
      </c>
      <c r="F37">
        <v>15.82</v>
      </c>
      <c r="G37">
        <v>73.02</v>
      </c>
      <c r="H37">
        <v>1.1499999999999999</v>
      </c>
      <c r="I37">
        <v>13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139.79</v>
      </c>
      <c r="Q37">
        <v>793.26</v>
      </c>
      <c r="R37">
        <v>121.17</v>
      </c>
      <c r="S37">
        <v>86.27</v>
      </c>
      <c r="T37">
        <v>6923.36</v>
      </c>
      <c r="U37">
        <v>0.71</v>
      </c>
      <c r="V37">
        <v>0.77</v>
      </c>
      <c r="W37">
        <v>0.25</v>
      </c>
      <c r="X37">
        <v>0.41</v>
      </c>
      <c r="Y37">
        <v>2</v>
      </c>
      <c r="Z37">
        <v>10</v>
      </c>
    </row>
    <row r="38" spans="1:26" x14ac:dyDescent="0.25">
      <c r="A38">
        <v>0</v>
      </c>
      <c r="B38">
        <v>90</v>
      </c>
      <c r="C38" t="s">
        <v>34</v>
      </c>
      <c r="D38">
        <v>2.8315000000000001</v>
      </c>
      <c r="E38">
        <v>35.32</v>
      </c>
      <c r="F38">
        <v>24.58</v>
      </c>
      <c r="G38">
        <v>6.3</v>
      </c>
      <c r="H38">
        <v>0.1</v>
      </c>
      <c r="I38">
        <v>234</v>
      </c>
      <c r="J38">
        <v>176.73</v>
      </c>
      <c r="K38">
        <v>52.44</v>
      </c>
      <c r="L38">
        <v>1</v>
      </c>
      <c r="M38">
        <v>232</v>
      </c>
      <c r="N38">
        <v>33.29</v>
      </c>
      <c r="O38">
        <v>22031.19</v>
      </c>
      <c r="P38">
        <v>319.45</v>
      </c>
      <c r="Q38">
        <v>793.78</v>
      </c>
      <c r="R38">
        <v>415.02</v>
      </c>
      <c r="S38">
        <v>86.27</v>
      </c>
      <c r="T38">
        <v>152746.94</v>
      </c>
      <c r="U38">
        <v>0.21</v>
      </c>
      <c r="V38">
        <v>0.5</v>
      </c>
      <c r="W38">
        <v>0.59</v>
      </c>
      <c r="X38">
        <v>9.15</v>
      </c>
      <c r="Y38">
        <v>2</v>
      </c>
      <c r="Z38">
        <v>10</v>
      </c>
    </row>
    <row r="39" spans="1:26" x14ac:dyDescent="0.25">
      <c r="A39">
        <v>1</v>
      </c>
      <c r="B39">
        <v>90</v>
      </c>
      <c r="C39" t="s">
        <v>34</v>
      </c>
      <c r="D39">
        <v>4.1787999999999998</v>
      </c>
      <c r="E39">
        <v>23.93</v>
      </c>
      <c r="F39">
        <v>18.45</v>
      </c>
      <c r="G39">
        <v>12.87</v>
      </c>
      <c r="H39">
        <v>0.2</v>
      </c>
      <c r="I39">
        <v>86</v>
      </c>
      <c r="J39">
        <v>178.21</v>
      </c>
      <c r="K39">
        <v>52.44</v>
      </c>
      <c r="L39">
        <v>2</v>
      </c>
      <c r="M39">
        <v>84</v>
      </c>
      <c r="N39">
        <v>33.770000000000003</v>
      </c>
      <c r="O39">
        <v>22213.89</v>
      </c>
      <c r="P39">
        <v>235.68</v>
      </c>
      <c r="Q39">
        <v>793.46</v>
      </c>
      <c r="R39">
        <v>209.07</v>
      </c>
      <c r="S39">
        <v>86.27</v>
      </c>
      <c r="T39">
        <v>50511.62</v>
      </c>
      <c r="U39">
        <v>0.41</v>
      </c>
      <c r="V39">
        <v>0.66</v>
      </c>
      <c r="W39">
        <v>0.36</v>
      </c>
      <c r="X39">
        <v>3.04</v>
      </c>
      <c r="Y39">
        <v>2</v>
      </c>
      <c r="Z39">
        <v>10</v>
      </c>
    </row>
    <row r="40" spans="1:26" x14ac:dyDescent="0.25">
      <c r="A40">
        <v>2</v>
      </c>
      <c r="B40">
        <v>90</v>
      </c>
      <c r="C40" t="s">
        <v>34</v>
      </c>
      <c r="D40">
        <v>4.5934999999999997</v>
      </c>
      <c r="E40">
        <v>21.77</v>
      </c>
      <c r="F40">
        <v>17.43</v>
      </c>
      <c r="G40">
        <v>19.37</v>
      </c>
      <c r="H40">
        <v>0.3</v>
      </c>
      <c r="I40">
        <v>54</v>
      </c>
      <c r="J40">
        <v>179.7</v>
      </c>
      <c r="K40">
        <v>52.44</v>
      </c>
      <c r="L40">
        <v>3</v>
      </c>
      <c r="M40">
        <v>52</v>
      </c>
      <c r="N40">
        <v>34.26</v>
      </c>
      <c r="O40">
        <v>22397.24</v>
      </c>
      <c r="P40">
        <v>219.29</v>
      </c>
      <c r="Q40">
        <v>793.35</v>
      </c>
      <c r="R40">
        <v>175.56</v>
      </c>
      <c r="S40">
        <v>86.27</v>
      </c>
      <c r="T40">
        <v>33912.699999999997</v>
      </c>
      <c r="U40">
        <v>0.49</v>
      </c>
      <c r="V40">
        <v>0.7</v>
      </c>
      <c r="W40">
        <v>0.31</v>
      </c>
      <c r="X40">
        <v>2.02</v>
      </c>
      <c r="Y40">
        <v>2</v>
      </c>
      <c r="Z40">
        <v>10</v>
      </c>
    </row>
    <row r="41" spans="1:26" x14ac:dyDescent="0.25">
      <c r="A41">
        <v>3</v>
      </c>
      <c r="B41">
        <v>90</v>
      </c>
      <c r="C41" t="s">
        <v>34</v>
      </c>
      <c r="D41">
        <v>4.8834</v>
      </c>
      <c r="E41">
        <v>20.48</v>
      </c>
      <c r="F41">
        <v>16.71</v>
      </c>
      <c r="G41">
        <v>26.38</v>
      </c>
      <c r="H41">
        <v>0.39</v>
      </c>
      <c r="I41">
        <v>38</v>
      </c>
      <c r="J41">
        <v>181.19</v>
      </c>
      <c r="K41">
        <v>52.44</v>
      </c>
      <c r="L41">
        <v>4</v>
      </c>
      <c r="M41">
        <v>36</v>
      </c>
      <c r="N41">
        <v>34.75</v>
      </c>
      <c r="O41">
        <v>22581.25</v>
      </c>
      <c r="P41">
        <v>206.01</v>
      </c>
      <c r="Q41">
        <v>793.35</v>
      </c>
      <c r="R41">
        <v>150.85</v>
      </c>
      <c r="S41">
        <v>86.27</v>
      </c>
      <c r="T41">
        <v>21639.21</v>
      </c>
      <c r="U41">
        <v>0.56999999999999995</v>
      </c>
      <c r="V41">
        <v>0.73</v>
      </c>
      <c r="W41">
        <v>0.28000000000000003</v>
      </c>
      <c r="X41">
        <v>1.29</v>
      </c>
      <c r="Y41">
        <v>2</v>
      </c>
      <c r="Z41">
        <v>10</v>
      </c>
    </row>
    <row r="42" spans="1:26" x14ac:dyDescent="0.25">
      <c r="A42">
        <v>4</v>
      </c>
      <c r="B42">
        <v>90</v>
      </c>
      <c r="C42" t="s">
        <v>34</v>
      </c>
      <c r="D42">
        <v>4.9996999999999998</v>
      </c>
      <c r="E42">
        <v>20</v>
      </c>
      <c r="F42">
        <v>16.510000000000002</v>
      </c>
      <c r="G42">
        <v>33.03</v>
      </c>
      <c r="H42">
        <v>0.49</v>
      </c>
      <c r="I42">
        <v>30</v>
      </c>
      <c r="J42">
        <v>182.69</v>
      </c>
      <c r="K42">
        <v>52.44</v>
      </c>
      <c r="L42">
        <v>5</v>
      </c>
      <c r="M42">
        <v>28</v>
      </c>
      <c r="N42">
        <v>35.25</v>
      </c>
      <c r="O42">
        <v>22766.06</v>
      </c>
      <c r="P42">
        <v>200.45</v>
      </c>
      <c r="Q42">
        <v>793.33</v>
      </c>
      <c r="R42">
        <v>144.88999999999999</v>
      </c>
      <c r="S42">
        <v>86.27</v>
      </c>
      <c r="T42">
        <v>18699.71</v>
      </c>
      <c r="U42">
        <v>0.6</v>
      </c>
      <c r="V42">
        <v>0.74</v>
      </c>
      <c r="W42">
        <v>0.27</v>
      </c>
      <c r="X42">
        <v>1.1000000000000001</v>
      </c>
      <c r="Y42">
        <v>2</v>
      </c>
      <c r="Z42">
        <v>10</v>
      </c>
    </row>
    <row r="43" spans="1:26" x14ac:dyDescent="0.25">
      <c r="A43">
        <v>5</v>
      </c>
      <c r="B43">
        <v>90</v>
      </c>
      <c r="C43" t="s">
        <v>34</v>
      </c>
      <c r="D43">
        <v>5.1608999999999998</v>
      </c>
      <c r="E43">
        <v>19.38</v>
      </c>
      <c r="F43">
        <v>16.100000000000001</v>
      </c>
      <c r="G43">
        <v>40.26</v>
      </c>
      <c r="H43">
        <v>0.57999999999999996</v>
      </c>
      <c r="I43">
        <v>24</v>
      </c>
      <c r="J43">
        <v>184.19</v>
      </c>
      <c r="K43">
        <v>52.44</v>
      </c>
      <c r="L43">
        <v>6</v>
      </c>
      <c r="M43">
        <v>22</v>
      </c>
      <c r="N43">
        <v>35.75</v>
      </c>
      <c r="O43">
        <v>22951.43</v>
      </c>
      <c r="P43">
        <v>191.65</v>
      </c>
      <c r="Q43">
        <v>793.22</v>
      </c>
      <c r="R43">
        <v>130.87</v>
      </c>
      <c r="S43">
        <v>86.27</v>
      </c>
      <c r="T43">
        <v>11718.23</v>
      </c>
      <c r="U43">
        <v>0.66</v>
      </c>
      <c r="V43">
        <v>0.76</v>
      </c>
      <c r="W43">
        <v>0.25</v>
      </c>
      <c r="X43">
        <v>0.69</v>
      </c>
      <c r="Y43">
        <v>2</v>
      </c>
      <c r="Z43">
        <v>10</v>
      </c>
    </row>
    <row r="44" spans="1:26" x14ac:dyDescent="0.25">
      <c r="A44">
        <v>6</v>
      </c>
      <c r="B44">
        <v>90</v>
      </c>
      <c r="C44" t="s">
        <v>34</v>
      </c>
      <c r="D44">
        <v>5.1738999999999997</v>
      </c>
      <c r="E44">
        <v>19.329999999999998</v>
      </c>
      <c r="F44">
        <v>16.16</v>
      </c>
      <c r="G44">
        <v>46.17</v>
      </c>
      <c r="H44">
        <v>0.67</v>
      </c>
      <c r="I44">
        <v>21</v>
      </c>
      <c r="J44">
        <v>185.7</v>
      </c>
      <c r="K44">
        <v>52.44</v>
      </c>
      <c r="L44">
        <v>7</v>
      </c>
      <c r="M44">
        <v>19</v>
      </c>
      <c r="N44">
        <v>36.26</v>
      </c>
      <c r="O44">
        <v>23137.49</v>
      </c>
      <c r="P44">
        <v>188.86</v>
      </c>
      <c r="Q44">
        <v>793.33</v>
      </c>
      <c r="R44">
        <v>133.05000000000001</v>
      </c>
      <c r="S44">
        <v>86.27</v>
      </c>
      <c r="T44">
        <v>12824.61</v>
      </c>
      <c r="U44">
        <v>0.65</v>
      </c>
      <c r="V44">
        <v>0.75</v>
      </c>
      <c r="W44">
        <v>0.25</v>
      </c>
      <c r="X44">
        <v>0.75</v>
      </c>
      <c r="Y44">
        <v>2</v>
      </c>
      <c r="Z44">
        <v>10</v>
      </c>
    </row>
    <row r="45" spans="1:26" x14ac:dyDescent="0.25">
      <c r="A45">
        <v>7</v>
      </c>
      <c r="B45">
        <v>90</v>
      </c>
      <c r="C45" t="s">
        <v>34</v>
      </c>
      <c r="D45">
        <v>5.1935000000000002</v>
      </c>
      <c r="E45">
        <v>19.260000000000002</v>
      </c>
      <c r="F45">
        <v>16.190000000000001</v>
      </c>
      <c r="G45">
        <v>53.98</v>
      </c>
      <c r="H45">
        <v>0.76</v>
      </c>
      <c r="I45">
        <v>18</v>
      </c>
      <c r="J45">
        <v>187.22</v>
      </c>
      <c r="K45">
        <v>52.44</v>
      </c>
      <c r="L45">
        <v>8</v>
      </c>
      <c r="M45">
        <v>16</v>
      </c>
      <c r="N45">
        <v>36.78</v>
      </c>
      <c r="O45">
        <v>23324.240000000002</v>
      </c>
      <c r="P45">
        <v>185.72</v>
      </c>
      <c r="Q45">
        <v>793.21</v>
      </c>
      <c r="R45">
        <v>134.54</v>
      </c>
      <c r="S45">
        <v>86.27</v>
      </c>
      <c r="T45">
        <v>13587.14</v>
      </c>
      <c r="U45">
        <v>0.64</v>
      </c>
      <c r="V45">
        <v>0.75</v>
      </c>
      <c r="W45">
        <v>0.25</v>
      </c>
      <c r="X45">
        <v>0.78</v>
      </c>
      <c r="Y45">
        <v>2</v>
      </c>
      <c r="Z45">
        <v>10</v>
      </c>
    </row>
    <row r="46" spans="1:26" x14ac:dyDescent="0.25">
      <c r="A46">
        <v>8</v>
      </c>
      <c r="B46">
        <v>90</v>
      </c>
      <c r="C46" t="s">
        <v>34</v>
      </c>
      <c r="D46">
        <v>5.2752999999999997</v>
      </c>
      <c r="E46">
        <v>18.96</v>
      </c>
      <c r="F46">
        <v>15.97</v>
      </c>
      <c r="G46">
        <v>59.88</v>
      </c>
      <c r="H46">
        <v>0.85</v>
      </c>
      <c r="I46">
        <v>16</v>
      </c>
      <c r="J46">
        <v>188.74</v>
      </c>
      <c r="K46">
        <v>52.44</v>
      </c>
      <c r="L46">
        <v>9</v>
      </c>
      <c r="M46">
        <v>14</v>
      </c>
      <c r="N46">
        <v>37.299999999999997</v>
      </c>
      <c r="O46">
        <v>23511.69</v>
      </c>
      <c r="P46">
        <v>178.29</v>
      </c>
      <c r="Q46">
        <v>793.29</v>
      </c>
      <c r="R46">
        <v>126.52</v>
      </c>
      <c r="S46">
        <v>86.27</v>
      </c>
      <c r="T46">
        <v>9584.42</v>
      </c>
      <c r="U46">
        <v>0.68</v>
      </c>
      <c r="V46">
        <v>0.76</v>
      </c>
      <c r="W46">
        <v>0.25</v>
      </c>
      <c r="X46">
        <v>0.56000000000000005</v>
      </c>
      <c r="Y46">
        <v>2</v>
      </c>
      <c r="Z46">
        <v>10</v>
      </c>
    </row>
    <row r="47" spans="1:26" x14ac:dyDescent="0.25">
      <c r="A47">
        <v>9</v>
      </c>
      <c r="B47">
        <v>90</v>
      </c>
      <c r="C47" t="s">
        <v>34</v>
      </c>
      <c r="D47">
        <v>5.3136000000000001</v>
      </c>
      <c r="E47">
        <v>18.82</v>
      </c>
      <c r="F47">
        <v>15.9</v>
      </c>
      <c r="G47">
        <v>68.150000000000006</v>
      </c>
      <c r="H47">
        <v>0.93</v>
      </c>
      <c r="I47">
        <v>14</v>
      </c>
      <c r="J47">
        <v>190.26</v>
      </c>
      <c r="K47">
        <v>52.44</v>
      </c>
      <c r="L47">
        <v>10</v>
      </c>
      <c r="M47">
        <v>12</v>
      </c>
      <c r="N47">
        <v>37.82</v>
      </c>
      <c r="O47">
        <v>23699.85</v>
      </c>
      <c r="P47">
        <v>174.19</v>
      </c>
      <c r="Q47">
        <v>793.23</v>
      </c>
      <c r="R47">
        <v>124.42</v>
      </c>
      <c r="S47">
        <v>86.27</v>
      </c>
      <c r="T47">
        <v>8544.4699999999993</v>
      </c>
      <c r="U47">
        <v>0.69</v>
      </c>
      <c r="V47">
        <v>0.77</v>
      </c>
      <c r="W47">
        <v>0.24</v>
      </c>
      <c r="X47">
        <v>0.49</v>
      </c>
      <c r="Y47">
        <v>2</v>
      </c>
      <c r="Z47">
        <v>10</v>
      </c>
    </row>
    <row r="48" spans="1:26" x14ac:dyDescent="0.25">
      <c r="A48">
        <v>10</v>
      </c>
      <c r="B48">
        <v>90</v>
      </c>
      <c r="C48" t="s">
        <v>34</v>
      </c>
      <c r="D48">
        <v>5.3428000000000004</v>
      </c>
      <c r="E48">
        <v>18.72</v>
      </c>
      <c r="F48">
        <v>15.87</v>
      </c>
      <c r="G48">
        <v>79.349999999999994</v>
      </c>
      <c r="H48">
        <v>1.02</v>
      </c>
      <c r="I48">
        <v>12</v>
      </c>
      <c r="J48">
        <v>191.79</v>
      </c>
      <c r="K48">
        <v>52.44</v>
      </c>
      <c r="L48">
        <v>11</v>
      </c>
      <c r="M48">
        <v>10</v>
      </c>
      <c r="N48">
        <v>38.35</v>
      </c>
      <c r="O48">
        <v>23888.73</v>
      </c>
      <c r="P48">
        <v>167.94</v>
      </c>
      <c r="Q48">
        <v>793.21</v>
      </c>
      <c r="R48">
        <v>123.54</v>
      </c>
      <c r="S48">
        <v>86.27</v>
      </c>
      <c r="T48">
        <v>8113.74</v>
      </c>
      <c r="U48">
        <v>0.7</v>
      </c>
      <c r="V48">
        <v>0.77</v>
      </c>
      <c r="W48">
        <v>0.24</v>
      </c>
      <c r="X48">
        <v>0.46</v>
      </c>
      <c r="Y48">
        <v>2</v>
      </c>
      <c r="Z48">
        <v>10</v>
      </c>
    </row>
    <row r="49" spans="1:26" x14ac:dyDescent="0.25">
      <c r="A49">
        <v>11</v>
      </c>
      <c r="B49">
        <v>90</v>
      </c>
      <c r="C49" t="s">
        <v>34</v>
      </c>
      <c r="D49">
        <v>5.4019000000000004</v>
      </c>
      <c r="E49">
        <v>18.510000000000002</v>
      </c>
      <c r="F49">
        <v>15.7</v>
      </c>
      <c r="G49">
        <v>85.64</v>
      </c>
      <c r="H49">
        <v>1.1000000000000001</v>
      </c>
      <c r="I49">
        <v>11</v>
      </c>
      <c r="J49">
        <v>193.33</v>
      </c>
      <c r="K49">
        <v>52.44</v>
      </c>
      <c r="L49">
        <v>12</v>
      </c>
      <c r="M49">
        <v>8</v>
      </c>
      <c r="N49">
        <v>38.89</v>
      </c>
      <c r="O49">
        <v>24078.33</v>
      </c>
      <c r="P49">
        <v>162.47</v>
      </c>
      <c r="Q49">
        <v>793.22</v>
      </c>
      <c r="R49">
        <v>117.48</v>
      </c>
      <c r="S49">
        <v>86.27</v>
      </c>
      <c r="T49">
        <v>5089.84</v>
      </c>
      <c r="U49">
        <v>0.73</v>
      </c>
      <c r="V49">
        <v>0.78</v>
      </c>
      <c r="W49">
        <v>0.24</v>
      </c>
      <c r="X49">
        <v>0.28999999999999998</v>
      </c>
      <c r="Y49">
        <v>2</v>
      </c>
      <c r="Z49">
        <v>10</v>
      </c>
    </row>
    <row r="50" spans="1:26" x14ac:dyDescent="0.25">
      <c r="A50">
        <v>12</v>
      </c>
      <c r="B50">
        <v>90</v>
      </c>
      <c r="C50" t="s">
        <v>34</v>
      </c>
      <c r="D50">
        <v>5.4036</v>
      </c>
      <c r="E50">
        <v>18.510000000000002</v>
      </c>
      <c r="F50">
        <v>15.73</v>
      </c>
      <c r="G50">
        <v>94.38</v>
      </c>
      <c r="H50">
        <v>1.18</v>
      </c>
      <c r="I50">
        <v>10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158.57</v>
      </c>
      <c r="Q50">
        <v>793.37</v>
      </c>
      <c r="R50">
        <v>118.44</v>
      </c>
      <c r="S50">
        <v>86.27</v>
      </c>
      <c r="T50">
        <v>5572.98</v>
      </c>
      <c r="U50">
        <v>0.73</v>
      </c>
      <c r="V50">
        <v>0.77</v>
      </c>
      <c r="W50">
        <v>0.24</v>
      </c>
      <c r="X50">
        <v>0.32</v>
      </c>
      <c r="Y50">
        <v>2</v>
      </c>
      <c r="Z50">
        <v>10</v>
      </c>
    </row>
    <row r="51" spans="1:26" x14ac:dyDescent="0.25">
      <c r="A51">
        <v>13</v>
      </c>
      <c r="B51">
        <v>90</v>
      </c>
      <c r="C51" t="s">
        <v>34</v>
      </c>
      <c r="D51">
        <v>5.4038000000000004</v>
      </c>
      <c r="E51">
        <v>18.510000000000002</v>
      </c>
      <c r="F51">
        <v>15.73</v>
      </c>
      <c r="G51">
        <v>94.38</v>
      </c>
      <c r="H51">
        <v>1.27</v>
      </c>
      <c r="I51">
        <v>10</v>
      </c>
      <c r="J51">
        <v>196.42</v>
      </c>
      <c r="K51">
        <v>52.44</v>
      </c>
      <c r="L51">
        <v>14</v>
      </c>
      <c r="M51">
        <v>0</v>
      </c>
      <c r="N51">
        <v>39.979999999999997</v>
      </c>
      <c r="O51">
        <v>24459.75</v>
      </c>
      <c r="P51">
        <v>159.33000000000001</v>
      </c>
      <c r="Q51">
        <v>793.25</v>
      </c>
      <c r="R51">
        <v>118.25</v>
      </c>
      <c r="S51">
        <v>86.27</v>
      </c>
      <c r="T51">
        <v>5478.66</v>
      </c>
      <c r="U51">
        <v>0.73</v>
      </c>
      <c r="V51">
        <v>0.77</v>
      </c>
      <c r="W51">
        <v>0.25</v>
      </c>
      <c r="X51">
        <v>0.32</v>
      </c>
      <c r="Y51">
        <v>2</v>
      </c>
      <c r="Z51">
        <v>10</v>
      </c>
    </row>
    <row r="52" spans="1:26" x14ac:dyDescent="0.25">
      <c r="A52">
        <v>0</v>
      </c>
      <c r="B52">
        <v>10</v>
      </c>
      <c r="C52" t="s">
        <v>34</v>
      </c>
      <c r="D52">
        <v>4.7542999999999997</v>
      </c>
      <c r="E52">
        <v>21.03</v>
      </c>
      <c r="F52">
        <v>18.489999999999998</v>
      </c>
      <c r="G52">
        <v>13.69</v>
      </c>
      <c r="H52">
        <v>0.64</v>
      </c>
      <c r="I52">
        <v>81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53.14</v>
      </c>
      <c r="Q52">
        <v>793.7</v>
      </c>
      <c r="R52">
        <v>207.26</v>
      </c>
      <c r="S52">
        <v>86.27</v>
      </c>
      <c r="T52">
        <v>49629.5</v>
      </c>
      <c r="U52">
        <v>0.42</v>
      </c>
      <c r="V52">
        <v>0.66</v>
      </c>
      <c r="W52">
        <v>0.45</v>
      </c>
      <c r="X52">
        <v>3.07</v>
      </c>
      <c r="Y52">
        <v>2</v>
      </c>
      <c r="Z52">
        <v>10</v>
      </c>
    </row>
    <row r="53" spans="1:26" x14ac:dyDescent="0.25">
      <c r="A53">
        <v>0</v>
      </c>
      <c r="B53">
        <v>45</v>
      </c>
      <c r="C53" t="s">
        <v>34</v>
      </c>
      <c r="D53">
        <v>4.0285000000000002</v>
      </c>
      <c r="E53">
        <v>24.82</v>
      </c>
      <c r="F53">
        <v>20.2</v>
      </c>
      <c r="G53">
        <v>9.4700000000000006</v>
      </c>
      <c r="H53">
        <v>0.18</v>
      </c>
      <c r="I53">
        <v>128</v>
      </c>
      <c r="J53">
        <v>98.71</v>
      </c>
      <c r="K53">
        <v>39.72</v>
      </c>
      <c r="L53">
        <v>1</v>
      </c>
      <c r="M53">
        <v>126</v>
      </c>
      <c r="N53">
        <v>12.99</v>
      </c>
      <c r="O53">
        <v>12407.75</v>
      </c>
      <c r="P53">
        <v>175.35</v>
      </c>
      <c r="Q53">
        <v>793.88</v>
      </c>
      <c r="R53">
        <v>268.01</v>
      </c>
      <c r="S53">
        <v>86.27</v>
      </c>
      <c r="T53">
        <v>79770.47</v>
      </c>
      <c r="U53">
        <v>0.32</v>
      </c>
      <c r="V53">
        <v>0.6</v>
      </c>
      <c r="W53">
        <v>0.42</v>
      </c>
      <c r="X53">
        <v>4.78</v>
      </c>
      <c r="Y53">
        <v>2</v>
      </c>
      <c r="Z53">
        <v>10</v>
      </c>
    </row>
    <row r="54" spans="1:26" x14ac:dyDescent="0.25">
      <c r="A54">
        <v>1</v>
      </c>
      <c r="B54">
        <v>45</v>
      </c>
      <c r="C54" t="s">
        <v>34</v>
      </c>
      <c r="D54">
        <v>4.8838999999999997</v>
      </c>
      <c r="E54">
        <v>20.48</v>
      </c>
      <c r="F54">
        <v>17.399999999999999</v>
      </c>
      <c r="G54">
        <v>19.7</v>
      </c>
      <c r="H54">
        <v>0.35</v>
      </c>
      <c r="I54">
        <v>53</v>
      </c>
      <c r="J54">
        <v>99.95</v>
      </c>
      <c r="K54">
        <v>39.72</v>
      </c>
      <c r="L54">
        <v>2</v>
      </c>
      <c r="M54">
        <v>51</v>
      </c>
      <c r="N54">
        <v>13.24</v>
      </c>
      <c r="O54">
        <v>12561.45</v>
      </c>
      <c r="P54">
        <v>143.79</v>
      </c>
      <c r="Q54">
        <v>793.51</v>
      </c>
      <c r="R54">
        <v>174.6</v>
      </c>
      <c r="S54">
        <v>86.27</v>
      </c>
      <c r="T54">
        <v>33439.339999999997</v>
      </c>
      <c r="U54">
        <v>0.49</v>
      </c>
      <c r="V54">
        <v>0.7</v>
      </c>
      <c r="W54">
        <v>0.3</v>
      </c>
      <c r="X54">
        <v>1.98</v>
      </c>
      <c r="Y54">
        <v>2</v>
      </c>
      <c r="Z54">
        <v>10</v>
      </c>
    </row>
    <row r="55" spans="1:26" x14ac:dyDescent="0.25">
      <c r="A55">
        <v>2</v>
      </c>
      <c r="B55">
        <v>45</v>
      </c>
      <c r="C55" t="s">
        <v>34</v>
      </c>
      <c r="D55">
        <v>5.1950000000000003</v>
      </c>
      <c r="E55">
        <v>19.25</v>
      </c>
      <c r="F55">
        <v>16.600000000000001</v>
      </c>
      <c r="G55">
        <v>31.13</v>
      </c>
      <c r="H55">
        <v>0.52</v>
      </c>
      <c r="I55">
        <v>32</v>
      </c>
      <c r="J55">
        <v>101.2</v>
      </c>
      <c r="K55">
        <v>39.72</v>
      </c>
      <c r="L55">
        <v>3</v>
      </c>
      <c r="M55">
        <v>30</v>
      </c>
      <c r="N55">
        <v>13.49</v>
      </c>
      <c r="O55">
        <v>12715.54</v>
      </c>
      <c r="P55">
        <v>129.47999999999999</v>
      </c>
      <c r="Q55">
        <v>793.21</v>
      </c>
      <c r="R55">
        <v>148.06</v>
      </c>
      <c r="S55">
        <v>86.27</v>
      </c>
      <c r="T55">
        <v>20276.04</v>
      </c>
      <c r="U55">
        <v>0.57999999999999996</v>
      </c>
      <c r="V55">
        <v>0.73</v>
      </c>
      <c r="W55">
        <v>0.27</v>
      </c>
      <c r="X55">
        <v>1.19</v>
      </c>
      <c r="Y55">
        <v>2</v>
      </c>
      <c r="Z55">
        <v>10</v>
      </c>
    </row>
    <row r="56" spans="1:26" x14ac:dyDescent="0.25">
      <c r="A56">
        <v>3</v>
      </c>
      <c r="B56">
        <v>45</v>
      </c>
      <c r="C56" t="s">
        <v>34</v>
      </c>
      <c r="D56">
        <v>5.3223000000000003</v>
      </c>
      <c r="E56">
        <v>18.79</v>
      </c>
      <c r="F56">
        <v>16.329999999999998</v>
      </c>
      <c r="G56">
        <v>42.59</v>
      </c>
      <c r="H56">
        <v>0.69</v>
      </c>
      <c r="I56">
        <v>23</v>
      </c>
      <c r="J56">
        <v>102.45</v>
      </c>
      <c r="K56">
        <v>39.72</v>
      </c>
      <c r="L56">
        <v>4</v>
      </c>
      <c r="M56">
        <v>21</v>
      </c>
      <c r="N56">
        <v>13.74</v>
      </c>
      <c r="O56">
        <v>12870.03</v>
      </c>
      <c r="P56">
        <v>118.67</v>
      </c>
      <c r="Q56">
        <v>793.33</v>
      </c>
      <c r="R56">
        <v>139.01</v>
      </c>
      <c r="S56">
        <v>86.27</v>
      </c>
      <c r="T56">
        <v>15792.83</v>
      </c>
      <c r="U56">
        <v>0.62</v>
      </c>
      <c r="V56">
        <v>0.75</v>
      </c>
      <c r="W56">
        <v>0.26</v>
      </c>
      <c r="X56">
        <v>0.92</v>
      </c>
      <c r="Y56">
        <v>2</v>
      </c>
      <c r="Z56">
        <v>10</v>
      </c>
    </row>
    <row r="57" spans="1:26" x14ac:dyDescent="0.25">
      <c r="A57">
        <v>4</v>
      </c>
      <c r="B57">
        <v>45</v>
      </c>
      <c r="C57" t="s">
        <v>34</v>
      </c>
      <c r="D57">
        <v>5.4215</v>
      </c>
      <c r="E57">
        <v>18.440000000000001</v>
      </c>
      <c r="F57">
        <v>16.07</v>
      </c>
      <c r="G57">
        <v>50.74</v>
      </c>
      <c r="H57">
        <v>0.85</v>
      </c>
      <c r="I57">
        <v>19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112.76</v>
      </c>
      <c r="Q57">
        <v>793.49</v>
      </c>
      <c r="R57">
        <v>129.04</v>
      </c>
      <c r="S57">
        <v>86.27</v>
      </c>
      <c r="T57">
        <v>10828.2</v>
      </c>
      <c r="U57">
        <v>0.67</v>
      </c>
      <c r="V57">
        <v>0.76</v>
      </c>
      <c r="W57">
        <v>0.28000000000000003</v>
      </c>
      <c r="X57">
        <v>0.66</v>
      </c>
      <c r="Y57">
        <v>2</v>
      </c>
      <c r="Z57">
        <v>10</v>
      </c>
    </row>
    <row r="58" spans="1:26" x14ac:dyDescent="0.25">
      <c r="A58">
        <v>5</v>
      </c>
      <c r="B58">
        <v>45</v>
      </c>
      <c r="C58" t="s">
        <v>34</v>
      </c>
      <c r="D58">
        <v>5.4198000000000004</v>
      </c>
      <c r="E58">
        <v>18.45</v>
      </c>
      <c r="F58">
        <v>16.07</v>
      </c>
      <c r="G58">
        <v>50.75</v>
      </c>
      <c r="H58">
        <v>1.01</v>
      </c>
      <c r="I58">
        <v>19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113.71</v>
      </c>
      <c r="Q58">
        <v>793.31</v>
      </c>
      <c r="R58">
        <v>129.22999999999999</v>
      </c>
      <c r="S58">
        <v>86.27</v>
      </c>
      <c r="T58">
        <v>10925.8</v>
      </c>
      <c r="U58">
        <v>0.67</v>
      </c>
      <c r="V58">
        <v>0.76</v>
      </c>
      <c r="W58">
        <v>0.28000000000000003</v>
      </c>
      <c r="X58">
        <v>0.66</v>
      </c>
      <c r="Y58">
        <v>2</v>
      </c>
      <c r="Z58">
        <v>10</v>
      </c>
    </row>
    <row r="59" spans="1:26" x14ac:dyDescent="0.25">
      <c r="A59">
        <v>0</v>
      </c>
      <c r="B59">
        <v>60</v>
      </c>
      <c r="C59" t="s">
        <v>34</v>
      </c>
      <c r="D59">
        <v>3.5903999999999998</v>
      </c>
      <c r="E59">
        <v>27.85</v>
      </c>
      <c r="F59">
        <v>21.58</v>
      </c>
      <c r="G59">
        <v>7.99</v>
      </c>
      <c r="H59">
        <v>0.14000000000000001</v>
      </c>
      <c r="I59">
        <v>162</v>
      </c>
      <c r="J59">
        <v>124.63</v>
      </c>
      <c r="K59">
        <v>45</v>
      </c>
      <c r="L59">
        <v>1</v>
      </c>
      <c r="M59">
        <v>160</v>
      </c>
      <c r="N59">
        <v>18.64</v>
      </c>
      <c r="O59">
        <v>15605.44</v>
      </c>
      <c r="P59">
        <v>221.38</v>
      </c>
      <c r="Q59">
        <v>793.41</v>
      </c>
      <c r="R59">
        <v>314.3</v>
      </c>
      <c r="S59">
        <v>86.27</v>
      </c>
      <c r="T59">
        <v>102745.1</v>
      </c>
      <c r="U59">
        <v>0.27</v>
      </c>
      <c r="V59">
        <v>0.56000000000000005</v>
      </c>
      <c r="W59">
        <v>0.48</v>
      </c>
      <c r="X59">
        <v>6.16</v>
      </c>
      <c r="Y59">
        <v>2</v>
      </c>
      <c r="Z59">
        <v>10</v>
      </c>
    </row>
    <row r="60" spans="1:26" x14ac:dyDescent="0.25">
      <c r="A60">
        <v>1</v>
      </c>
      <c r="B60">
        <v>60</v>
      </c>
      <c r="C60" t="s">
        <v>34</v>
      </c>
      <c r="D60">
        <v>4.4558999999999997</v>
      </c>
      <c r="E60">
        <v>22.44</v>
      </c>
      <c r="F60">
        <v>18.57</v>
      </c>
      <c r="G60">
        <v>16.39</v>
      </c>
      <c r="H60">
        <v>0.28000000000000003</v>
      </c>
      <c r="I60">
        <v>68</v>
      </c>
      <c r="J60">
        <v>125.95</v>
      </c>
      <c r="K60">
        <v>45</v>
      </c>
      <c r="L60">
        <v>2</v>
      </c>
      <c r="M60">
        <v>66</v>
      </c>
      <c r="N60">
        <v>18.95</v>
      </c>
      <c r="O60">
        <v>15767.7</v>
      </c>
      <c r="P60">
        <v>185.01</v>
      </c>
      <c r="Q60">
        <v>793.55</v>
      </c>
      <c r="R60">
        <v>216.71</v>
      </c>
      <c r="S60">
        <v>86.27</v>
      </c>
      <c r="T60">
        <v>54419.78</v>
      </c>
      <c r="U60">
        <v>0.4</v>
      </c>
      <c r="V60">
        <v>0.66</v>
      </c>
      <c r="W60">
        <v>0.28999999999999998</v>
      </c>
      <c r="X60">
        <v>3.16</v>
      </c>
      <c r="Y60">
        <v>2</v>
      </c>
      <c r="Z60">
        <v>10</v>
      </c>
    </row>
    <row r="61" spans="1:26" x14ac:dyDescent="0.25">
      <c r="A61">
        <v>2</v>
      </c>
      <c r="B61">
        <v>60</v>
      </c>
      <c r="C61" t="s">
        <v>34</v>
      </c>
      <c r="D61">
        <v>5.0087000000000002</v>
      </c>
      <c r="E61">
        <v>19.97</v>
      </c>
      <c r="F61">
        <v>16.809999999999999</v>
      </c>
      <c r="G61">
        <v>25.22</v>
      </c>
      <c r="H61">
        <v>0.42</v>
      </c>
      <c r="I61">
        <v>40</v>
      </c>
      <c r="J61">
        <v>127.27</v>
      </c>
      <c r="K61">
        <v>45</v>
      </c>
      <c r="L61">
        <v>3</v>
      </c>
      <c r="M61">
        <v>38</v>
      </c>
      <c r="N61">
        <v>19.27</v>
      </c>
      <c r="O61">
        <v>15930.42</v>
      </c>
      <c r="P61">
        <v>161.59</v>
      </c>
      <c r="Q61">
        <v>793.31</v>
      </c>
      <c r="R61">
        <v>154.71</v>
      </c>
      <c r="S61">
        <v>86.27</v>
      </c>
      <c r="T61">
        <v>23561.97</v>
      </c>
      <c r="U61">
        <v>0.56000000000000005</v>
      </c>
      <c r="V61">
        <v>0.72</v>
      </c>
      <c r="W61">
        <v>0.28000000000000003</v>
      </c>
      <c r="X61">
        <v>1.4</v>
      </c>
      <c r="Y61">
        <v>2</v>
      </c>
      <c r="Z61">
        <v>10</v>
      </c>
    </row>
    <row r="62" spans="1:26" x14ac:dyDescent="0.25">
      <c r="A62">
        <v>3</v>
      </c>
      <c r="B62">
        <v>60</v>
      </c>
      <c r="C62" t="s">
        <v>34</v>
      </c>
      <c r="D62">
        <v>5.1676000000000002</v>
      </c>
      <c r="E62">
        <v>19.350000000000001</v>
      </c>
      <c r="F62">
        <v>16.48</v>
      </c>
      <c r="G62">
        <v>34.090000000000003</v>
      </c>
      <c r="H62">
        <v>0.55000000000000004</v>
      </c>
      <c r="I62">
        <v>29</v>
      </c>
      <c r="J62">
        <v>128.59</v>
      </c>
      <c r="K62">
        <v>45</v>
      </c>
      <c r="L62">
        <v>4</v>
      </c>
      <c r="M62">
        <v>27</v>
      </c>
      <c r="N62">
        <v>19.59</v>
      </c>
      <c r="O62">
        <v>16093.6</v>
      </c>
      <c r="P62">
        <v>152.38999999999999</v>
      </c>
      <c r="Q62">
        <v>793.27</v>
      </c>
      <c r="R62">
        <v>143.72999999999999</v>
      </c>
      <c r="S62">
        <v>86.27</v>
      </c>
      <c r="T62">
        <v>18127.43</v>
      </c>
      <c r="U62">
        <v>0.6</v>
      </c>
      <c r="V62">
        <v>0.74</v>
      </c>
      <c r="W62">
        <v>0.27</v>
      </c>
      <c r="X62">
        <v>1.07</v>
      </c>
      <c r="Y62">
        <v>2</v>
      </c>
      <c r="Z62">
        <v>10</v>
      </c>
    </row>
    <row r="63" spans="1:26" x14ac:dyDescent="0.25">
      <c r="A63">
        <v>4</v>
      </c>
      <c r="B63">
        <v>60</v>
      </c>
      <c r="C63" t="s">
        <v>34</v>
      </c>
      <c r="D63">
        <v>5.2927</v>
      </c>
      <c r="E63">
        <v>18.89</v>
      </c>
      <c r="F63">
        <v>16.2</v>
      </c>
      <c r="G63">
        <v>44.18</v>
      </c>
      <c r="H63">
        <v>0.68</v>
      </c>
      <c r="I63">
        <v>22</v>
      </c>
      <c r="J63">
        <v>129.91999999999999</v>
      </c>
      <c r="K63">
        <v>45</v>
      </c>
      <c r="L63">
        <v>5</v>
      </c>
      <c r="M63">
        <v>20</v>
      </c>
      <c r="N63">
        <v>19.920000000000002</v>
      </c>
      <c r="O63">
        <v>16257.24</v>
      </c>
      <c r="P63">
        <v>143.75</v>
      </c>
      <c r="Q63">
        <v>793.24</v>
      </c>
      <c r="R63">
        <v>134.47</v>
      </c>
      <c r="S63">
        <v>86.27</v>
      </c>
      <c r="T63">
        <v>13529.14</v>
      </c>
      <c r="U63">
        <v>0.64</v>
      </c>
      <c r="V63">
        <v>0.75</v>
      </c>
      <c r="W63">
        <v>0.25</v>
      </c>
      <c r="X63">
        <v>0.79</v>
      </c>
      <c r="Y63">
        <v>2</v>
      </c>
      <c r="Z63">
        <v>10</v>
      </c>
    </row>
    <row r="64" spans="1:26" x14ac:dyDescent="0.25">
      <c r="A64">
        <v>5</v>
      </c>
      <c r="B64">
        <v>60</v>
      </c>
      <c r="C64" t="s">
        <v>34</v>
      </c>
      <c r="D64">
        <v>5.3433000000000002</v>
      </c>
      <c r="E64">
        <v>18.72</v>
      </c>
      <c r="F64">
        <v>16.12</v>
      </c>
      <c r="G64">
        <v>53.74</v>
      </c>
      <c r="H64">
        <v>0.81</v>
      </c>
      <c r="I64">
        <v>18</v>
      </c>
      <c r="J64">
        <v>131.25</v>
      </c>
      <c r="K64">
        <v>45</v>
      </c>
      <c r="L64">
        <v>6</v>
      </c>
      <c r="M64">
        <v>16</v>
      </c>
      <c r="N64">
        <v>20.25</v>
      </c>
      <c r="O64">
        <v>16421.36</v>
      </c>
      <c r="P64">
        <v>135.79</v>
      </c>
      <c r="Q64">
        <v>793.21</v>
      </c>
      <c r="R64">
        <v>132.03</v>
      </c>
      <c r="S64">
        <v>86.27</v>
      </c>
      <c r="T64">
        <v>12329.61</v>
      </c>
      <c r="U64">
        <v>0.65</v>
      </c>
      <c r="V64">
        <v>0.76</v>
      </c>
      <c r="W64">
        <v>0.25</v>
      </c>
      <c r="X64">
        <v>0.71</v>
      </c>
      <c r="Y64">
        <v>2</v>
      </c>
      <c r="Z64">
        <v>10</v>
      </c>
    </row>
    <row r="65" spans="1:26" x14ac:dyDescent="0.25">
      <c r="A65">
        <v>6</v>
      </c>
      <c r="B65">
        <v>60</v>
      </c>
      <c r="C65" t="s">
        <v>34</v>
      </c>
      <c r="D65">
        <v>5.4019000000000004</v>
      </c>
      <c r="E65">
        <v>18.510000000000002</v>
      </c>
      <c r="F65">
        <v>16</v>
      </c>
      <c r="G65">
        <v>63.99</v>
      </c>
      <c r="H65">
        <v>0.93</v>
      </c>
      <c r="I65">
        <v>15</v>
      </c>
      <c r="J65">
        <v>132.58000000000001</v>
      </c>
      <c r="K65">
        <v>45</v>
      </c>
      <c r="L65">
        <v>7</v>
      </c>
      <c r="M65">
        <v>5</v>
      </c>
      <c r="N65">
        <v>20.59</v>
      </c>
      <c r="O65">
        <v>16585.95</v>
      </c>
      <c r="P65">
        <v>129.52000000000001</v>
      </c>
      <c r="Q65">
        <v>793.26</v>
      </c>
      <c r="R65">
        <v>127.57</v>
      </c>
      <c r="S65">
        <v>86.27</v>
      </c>
      <c r="T65">
        <v>10116.83</v>
      </c>
      <c r="U65">
        <v>0.68</v>
      </c>
      <c r="V65">
        <v>0.76</v>
      </c>
      <c r="W65">
        <v>0.25</v>
      </c>
      <c r="X65">
        <v>0.59</v>
      </c>
      <c r="Y65">
        <v>2</v>
      </c>
      <c r="Z65">
        <v>10</v>
      </c>
    </row>
    <row r="66" spans="1:26" x14ac:dyDescent="0.25">
      <c r="A66">
        <v>7</v>
      </c>
      <c r="B66">
        <v>60</v>
      </c>
      <c r="C66" t="s">
        <v>34</v>
      </c>
      <c r="D66">
        <v>5.4169999999999998</v>
      </c>
      <c r="E66">
        <v>18.46</v>
      </c>
      <c r="F66">
        <v>15.94</v>
      </c>
      <c r="G66">
        <v>63.78</v>
      </c>
      <c r="H66">
        <v>1.06</v>
      </c>
      <c r="I66">
        <v>15</v>
      </c>
      <c r="J66">
        <v>133.91999999999999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129.13</v>
      </c>
      <c r="Q66">
        <v>793.37</v>
      </c>
      <c r="R66">
        <v>125.35</v>
      </c>
      <c r="S66">
        <v>86.27</v>
      </c>
      <c r="T66">
        <v>9002.66</v>
      </c>
      <c r="U66">
        <v>0.69</v>
      </c>
      <c r="V66">
        <v>0.76</v>
      </c>
      <c r="W66">
        <v>0.26</v>
      </c>
      <c r="X66">
        <v>0.53</v>
      </c>
      <c r="Y66">
        <v>2</v>
      </c>
      <c r="Z66">
        <v>10</v>
      </c>
    </row>
    <row r="67" spans="1:26" x14ac:dyDescent="0.25">
      <c r="A67">
        <v>0</v>
      </c>
      <c r="B67">
        <v>80</v>
      </c>
      <c r="C67" t="s">
        <v>34</v>
      </c>
      <c r="D67">
        <v>3.0667</v>
      </c>
      <c r="E67">
        <v>32.61</v>
      </c>
      <c r="F67">
        <v>23.55</v>
      </c>
      <c r="G67">
        <v>6.76</v>
      </c>
      <c r="H67">
        <v>0.11</v>
      </c>
      <c r="I67">
        <v>209</v>
      </c>
      <c r="J67">
        <v>159.12</v>
      </c>
      <c r="K67">
        <v>50.28</v>
      </c>
      <c r="L67">
        <v>1</v>
      </c>
      <c r="M67">
        <v>207</v>
      </c>
      <c r="N67">
        <v>27.84</v>
      </c>
      <c r="O67">
        <v>19859.16</v>
      </c>
      <c r="P67">
        <v>285.47000000000003</v>
      </c>
      <c r="Q67">
        <v>793.87</v>
      </c>
      <c r="R67">
        <v>380.45</v>
      </c>
      <c r="S67">
        <v>86.27</v>
      </c>
      <c r="T67">
        <v>135584.43</v>
      </c>
      <c r="U67">
        <v>0.23</v>
      </c>
      <c r="V67">
        <v>0.52</v>
      </c>
      <c r="W67">
        <v>0.55000000000000004</v>
      </c>
      <c r="X67">
        <v>8.1300000000000008</v>
      </c>
      <c r="Y67">
        <v>2</v>
      </c>
      <c r="Z67">
        <v>10</v>
      </c>
    </row>
    <row r="68" spans="1:26" x14ac:dyDescent="0.25">
      <c r="A68">
        <v>1</v>
      </c>
      <c r="B68">
        <v>80</v>
      </c>
      <c r="C68" t="s">
        <v>34</v>
      </c>
      <c r="D68">
        <v>4.3869999999999996</v>
      </c>
      <c r="E68">
        <v>22.79</v>
      </c>
      <c r="F68">
        <v>17.96</v>
      </c>
      <c r="G68">
        <v>13.81</v>
      </c>
      <c r="H68">
        <v>0.22</v>
      </c>
      <c r="I68">
        <v>78</v>
      </c>
      <c r="J68">
        <v>160.54</v>
      </c>
      <c r="K68">
        <v>50.28</v>
      </c>
      <c r="L68">
        <v>2</v>
      </c>
      <c r="M68">
        <v>76</v>
      </c>
      <c r="N68">
        <v>28.26</v>
      </c>
      <c r="O68">
        <v>20034.400000000001</v>
      </c>
      <c r="P68">
        <v>213.01</v>
      </c>
      <c r="Q68">
        <v>793.47</v>
      </c>
      <c r="R68">
        <v>192.1</v>
      </c>
      <c r="S68">
        <v>86.27</v>
      </c>
      <c r="T68">
        <v>42065.94</v>
      </c>
      <c r="U68">
        <v>0.45</v>
      </c>
      <c r="V68">
        <v>0.68</v>
      </c>
      <c r="W68">
        <v>0.34</v>
      </c>
      <c r="X68">
        <v>2.54</v>
      </c>
      <c r="Y68">
        <v>2</v>
      </c>
      <c r="Z68">
        <v>10</v>
      </c>
    </row>
    <row r="69" spans="1:26" x14ac:dyDescent="0.25">
      <c r="A69">
        <v>2</v>
      </c>
      <c r="B69">
        <v>80</v>
      </c>
      <c r="C69" t="s">
        <v>34</v>
      </c>
      <c r="D69">
        <v>4.7347000000000001</v>
      </c>
      <c r="E69">
        <v>21.12</v>
      </c>
      <c r="F69">
        <v>17.22</v>
      </c>
      <c r="G69">
        <v>21.08</v>
      </c>
      <c r="H69">
        <v>0.33</v>
      </c>
      <c r="I69">
        <v>49</v>
      </c>
      <c r="J69">
        <v>161.97</v>
      </c>
      <c r="K69">
        <v>50.28</v>
      </c>
      <c r="L69">
        <v>3</v>
      </c>
      <c r="M69">
        <v>47</v>
      </c>
      <c r="N69">
        <v>28.69</v>
      </c>
      <c r="O69">
        <v>20210.21</v>
      </c>
      <c r="P69">
        <v>200.18</v>
      </c>
      <c r="Q69">
        <v>793.37</v>
      </c>
      <c r="R69">
        <v>168.38</v>
      </c>
      <c r="S69">
        <v>86.27</v>
      </c>
      <c r="T69">
        <v>30352.48</v>
      </c>
      <c r="U69">
        <v>0.51</v>
      </c>
      <c r="V69">
        <v>0.71</v>
      </c>
      <c r="W69">
        <v>0.3</v>
      </c>
      <c r="X69">
        <v>1.81</v>
      </c>
      <c r="Y69">
        <v>2</v>
      </c>
      <c r="Z69">
        <v>10</v>
      </c>
    </row>
    <row r="70" spans="1:26" x14ac:dyDescent="0.25">
      <c r="A70">
        <v>3</v>
      </c>
      <c r="B70">
        <v>80</v>
      </c>
      <c r="C70" t="s">
        <v>34</v>
      </c>
      <c r="D70">
        <v>4.9946999999999999</v>
      </c>
      <c r="E70">
        <v>20.02</v>
      </c>
      <c r="F70">
        <v>16.57</v>
      </c>
      <c r="G70">
        <v>28.4</v>
      </c>
      <c r="H70">
        <v>0.43</v>
      </c>
      <c r="I70">
        <v>35</v>
      </c>
      <c r="J70">
        <v>163.4</v>
      </c>
      <c r="K70">
        <v>50.28</v>
      </c>
      <c r="L70">
        <v>4</v>
      </c>
      <c r="M70">
        <v>33</v>
      </c>
      <c r="N70">
        <v>29.12</v>
      </c>
      <c r="O70">
        <v>20386.62</v>
      </c>
      <c r="P70">
        <v>188.59</v>
      </c>
      <c r="Q70">
        <v>793.25</v>
      </c>
      <c r="R70">
        <v>146.82</v>
      </c>
      <c r="S70">
        <v>86.27</v>
      </c>
      <c r="T70">
        <v>19641.3</v>
      </c>
      <c r="U70">
        <v>0.59</v>
      </c>
      <c r="V70">
        <v>0.73</v>
      </c>
      <c r="W70">
        <v>0.26</v>
      </c>
      <c r="X70">
        <v>1.1599999999999999</v>
      </c>
      <c r="Y70">
        <v>2</v>
      </c>
      <c r="Z70">
        <v>10</v>
      </c>
    </row>
    <row r="71" spans="1:26" x14ac:dyDescent="0.25">
      <c r="A71">
        <v>4</v>
      </c>
      <c r="B71">
        <v>80</v>
      </c>
      <c r="C71" t="s">
        <v>34</v>
      </c>
      <c r="D71">
        <v>5.0923999999999996</v>
      </c>
      <c r="E71">
        <v>19.64</v>
      </c>
      <c r="F71">
        <v>16.41</v>
      </c>
      <c r="G71">
        <v>35.17</v>
      </c>
      <c r="H71">
        <v>0.54</v>
      </c>
      <c r="I71">
        <v>28</v>
      </c>
      <c r="J71">
        <v>164.83</v>
      </c>
      <c r="K71">
        <v>50.28</v>
      </c>
      <c r="L71">
        <v>5</v>
      </c>
      <c r="M71">
        <v>26</v>
      </c>
      <c r="N71">
        <v>29.55</v>
      </c>
      <c r="O71">
        <v>20563.61</v>
      </c>
      <c r="P71">
        <v>182.7</v>
      </c>
      <c r="Q71">
        <v>793.35</v>
      </c>
      <c r="R71">
        <v>141.36000000000001</v>
      </c>
      <c r="S71">
        <v>86.27</v>
      </c>
      <c r="T71">
        <v>16946.2</v>
      </c>
      <c r="U71">
        <v>0.61</v>
      </c>
      <c r="V71">
        <v>0.74</v>
      </c>
      <c r="W71">
        <v>0.27</v>
      </c>
      <c r="X71">
        <v>1</v>
      </c>
      <c r="Y71">
        <v>2</v>
      </c>
      <c r="Z71">
        <v>10</v>
      </c>
    </row>
    <row r="72" spans="1:26" x14ac:dyDescent="0.25">
      <c r="A72">
        <v>5</v>
      </c>
      <c r="B72">
        <v>80</v>
      </c>
      <c r="C72" t="s">
        <v>34</v>
      </c>
      <c r="D72">
        <v>5.1673</v>
      </c>
      <c r="E72">
        <v>19.350000000000001</v>
      </c>
      <c r="F72">
        <v>16.29</v>
      </c>
      <c r="G72">
        <v>42.49</v>
      </c>
      <c r="H72">
        <v>0.64</v>
      </c>
      <c r="I72">
        <v>23</v>
      </c>
      <c r="J72">
        <v>166.27</v>
      </c>
      <c r="K72">
        <v>50.28</v>
      </c>
      <c r="L72">
        <v>6</v>
      </c>
      <c r="M72">
        <v>21</v>
      </c>
      <c r="N72">
        <v>29.99</v>
      </c>
      <c r="O72">
        <v>20741.2</v>
      </c>
      <c r="P72">
        <v>176.66</v>
      </c>
      <c r="Q72">
        <v>793.25</v>
      </c>
      <c r="R72">
        <v>137.41</v>
      </c>
      <c r="S72">
        <v>86.27</v>
      </c>
      <c r="T72">
        <v>14995.75</v>
      </c>
      <c r="U72">
        <v>0.63</v>
      </c>
      <c r="V72">
        <v>0.75</v>
      </c>
      <c r="W72">
        <v>0.26</v>
      </c>
      <c r="X72">
        <v>0.88</v>
      </c>
      <c r="Y72">
        <v>2</v>
      </c>
      <c r="Z72">
        <v>10</v>
      </c>
    </row>
    <row r="73" spans="1:26" x14ac:dyDescent="0.25">
      <c r="A73">
        <v>6</v>
      </c>
      <c r="B73">
        <v>80</v>
      </c>
      <c r="C73" t="s">
        <v>34</v>
      </c>
      <c r="D73">
        <v>5.2842000000000002</v>
      </c>
      <c r="E73">
        <v>18.920000000000002</v>
      </c>
      <c r="F73">
        <v>15.99</v>
      </c>
      <c r="G73">
        <v>50.49</v>
      </c>
      <c r="H73">
        <v>0.74</v>
      </c>
      <c r="I73">
        <v>19</v>
      </c>
      <c r="J73">
        <v>167.72</v>
      </c>
      <c r="K73">
        <v>50.28</v>
      </c>
      <c r="L73">
        <v>7</v>
      </c>
      <c r="M73">
        <v>17</v>
      </c>
      <c r="N73">
        <v>30.44</v>
      </c>
      <c r="O73">
        <v>20919.39</v>
      </c>
      <c r="P73">
        <v>169.58</v>
      </c>
      <c r="Q73">
        <v>793.23</v>
      </c>
      <c r="R73">
        <v>127.06</v>
      </c>
      <c r="S73">
        <v>86.27</v>
      </c>
      <c r="T73">
        <v>9838.7099999999991</v>
      </c>
      <c r="U73">
        <v>0.68</v>
      </c>
      <c r="V73">
        <v>0.76</v>
      </c>
      <c r="W73">
        <v>0.25</v>
      </c>
      <c r="X73">
        <v>0.57999999999999996</v>
      </c>
      <c r="Y73">
        <v>2</v>
      </c>
      <c r="Z73">
        <v>10</v>
      </c>
    </row>
    <row r="74" spans="1:26" x14ac:dyDescent="0.25">
      <c r="A74">
        <v>7</v>
      </c>
      <c r="B74">
        <v>80</v>
      </c>
      <c r="C74" t="s">
        <v>34</v>
      </c>
      <c r="D74">
        <v>5.3189000000000002</v>
      </c>
      <c r="E74">
        <v>18.8</v>
      </c>
      <c r="F74">
        <v>15.96</v>
      </c>
      <c r="G74">
        <v>59.85</v>
      </c>
      <c r="H74">
        <v>0.84</v>
      </c>
      <c r="I74">
        <v>16</v>
      </c>
      <c r="J74">
        <v>169.17</v>
      </c>
      <c r="K74">
        <v>50.28</v>
      </c>
      <c r="L74">
        <v>8</v>
      </c>
      <c r="M74">
        <v>14</v>
      </c>
      <c r="N74">
        <v>30.89</v>
      </c>
      <c r="O74">
        <v>21098.19</v>
      </c>
      <c r="P74">
        <v>163.88</v>
      </c>
      <c r="Q74">
        <v>793.24</v>
      </c>
      <c r="R74">
        <v>126.4</v>
      </c>
      <c r="S74">
        <v>86.27</v>
      </c>
      <c r="T74">
        <v>9526.8799999999992</v>
      </c>
      <c r="U74">
        <v>0.68</v>
      </c>
      <c r="V74">
        <v>0.76</v>
      </c>
      <c r="W74">
        <v>0.25</v>
      </c>
      <c r="X74">
        <v>0.55000000000000004</v>
      </c>
      <c r="Y74">
        <v>2</v>
      </c>
      <c r="Z74">
        <v>10</v>
      </c>
    </row>
    <row r="75" spans="1:26" x14ac:dyDescent="0.25">
      <c r="A75">
        <v>8</v>
      </c>
      <c r="B75">
        <v>80</v>
      </c>
      <c r="C75" t="s">
        <v>34</v>
      </c>
      <c r="D75">
        <v>5.3529999999999998</v>
      </c>
      <c r="E75">
        <v>18.68</v>
      </c>
      <c r="F75">
        <v>15.91</v>
      </c>
      <c r="G75">
        <v>68.17</v>
      </c>
      <c r="H75">
        <v>0.94</v>
      </c>
      <c r="I75">
        <v>14</v>
      </c>
      <c r="J75">
        <v>170.62</v>
      </c>
      <c r="K75">
        <v>50.28</v>
      </c>
      <c r="L75">
        <v>9</v>
      </c>
      <c r="M75">
        <v>12</v>
      </c>
      <c r="N75">
        <v>31.34</v>
      </c>
      <c r="O75">
        <v>21277.599999999999</v>
      </c>
      <c r="P75">
        <v>158.77000000000001</v>
      </c>
      <c r="Q75">
        <v>793.21</v>
      </c>
      <c r="R75">
        <v>124.63</v>
      </c>
      <c r="S75">
        <v>86.27</v>
      </c>
      <c r="T75">
        <v>8651.74</v>
      </c>
      <c r="U75">
        <v>0.69</v>
      </c>
      <c r="V75">
        <v>0.77</v>
      </c>
      <c r="W75">
        <v>0.24</v>
      </c>
      <c r="X75">
        <v>0.5</v>
      </c>
      <c r="Y75">
        <v>2</v>
      </c>
      <c r="Z75">
        <v>10</v>
      </c>
    </row>
    <row r="76" spans="1:26" x14ac:dyDescent="0.25">
      <c r="A76">
        <v>9</v>
      </c>
      <c r="B76">
        <v>80</v>
      </c>
      <c r="C76" t="s">
        <v>34</v>
      </c>
      <c r="D76">
        <v>5.3906000000000001</v>
      </c>
      <c r="E76">
        <v>18.55</v>
      </c>
      <c r="F76">
        <v>15.84</v>
      </c>
      <c r="G76">
        <v>79.2</v>
      </c>
      <c r="H76">
        <v>1.03</v>
      </c>
      <c r="I76">
        <v>12</v>
      </c>
      <c r="J76">
        <v>172.08</v>
      </c>
      <c r="K76">
        <v>50.28</v>
      </c>
      <c r="L76">
        <v>10</v>
      </c>
      <c r="M76">
        <v>8</v>
      </c>
      <c r="N76">
        <v>31.8</v>
      </c>
      <c r="O76">
        <v>21457.64</v>
      </c>
      <c r="P76">
        <v>151.81</v>
      </c>
      <c r="Q76">
        <v>793.26</v>
      </c>
      <c r="R76">
        <v>122.35</v>
      </c>
      <c r="S76">
        <v>86.27</v>
      </c>
      <c r="T76">
        <v>7517.86</v>
      </c>
      <c r="U76">
        <v>0.71</v>
      </c>
      <c r="V76">
        <v>0.77</v>
      </c>
      <c r="W76">
        <v>0.24</v>
      </c>
      <c r="X76">
        <v>0.43</v>
      </c>
      <c r="Y76">
        <v>2</v>
      </c>
      <c r="Z76">
        <v>10</v>
      </c>
    </row>
    <row r="77" spans="1:26" x14ac:dyDescent="0.25">
      <c r="A77">
        <v>10</v>
      </c>
      <c r="B77">
        <v>80</v>
      </c>
      <c r="C77" t="s">
        <v>34</v>
      </c>
      <c r="D77">
        <v>5.4184999999999999</v>
      </c>
      <c r="E77">
        <v>18.46</v>
      </c>
      <c r="F77">
        <v>15.78</v>
      </c>
      <c r="G77">
        <v>86.05</v>
      </c>
      <c r="H77">
        <v>1.1200000000000001</v>
      </c>
      <c r="I77">
        <v>11</v>
      </c>
      <c r="J77">
        <v>173.55</v>
      </c>
      <c r="K77">
        <v>50.28</v>
      </c>
      <c r="L77">
        <v>11</v>
      </c>
      <c r="M77">
        <v>1</v>
      </c>
      <c r="N77">
        <v>32.270000000000003</v>
      </c>
      <c r="O77">
        <v>21638.31</v>
      </c>
      <c r="P77">
        <v>147.44</v>
      </c>
      <c r="Q77">
        <v>793.22</v>
      </c>
      <c r="R77">
        <v>119.86</v>
      </c>
      <c r="S77">
        <v>86.27</v>
      </c>
      <c r="T77">
        <v>6279.4</v>
      </c>
      <c r="U77">
        <v>0.72</v>
      </c>
      <c r="V77">
        <v>0.77</v>
      </c>
      <c r="W77">
        <v>0.25</v>
      </c>
      <c r="X77">
        <v>0.37</v>
      </c>
      <c r="Y77">
        <v>2</v>
      </c>
      <c r="Z77">
        <v>10</v>
      </c>
    </row>
    <row r="78" spans="1:26" x14ac:dyDescent="0.25">
      <c r="A78">
        <v>11</v>
      </c>
      <c r="B78">
        <v>80</v>
      </c>
      <c r="C78" t="s">
        <v>34</v>
      </c>
      <c r="D78">
        <v>5.4253999999999998</v>
      </c>
      <c r="E78">
        <v>18.43</v>
      </c>
      <c r="F78">
        <v>15.75</v>
      </c>
      <c r="G78">
        <v>85.92</v>
      </c>
      <c r="H78">
        <v>1.22</v>
      </c>
      <c r="I78">
        <v>11</v>
      </c>
      <c r="J78">
        <v>175.02</v>
      </c>
      <c r="K78">
        <v>50.28</v>
      </c>
      <c r="L78">
        <v>12</v>
      </c>
      <c r="M78">
        <v>0</v>
      </c>
      <c r="N78">
        <v>32.74</v>
      </c>
      <c r="O78">
        <v>21819.599999999999</v>
      </c>
      <c r="P78">
        <v>148.54</v>
      </c>
      <c r="Q78">
        <v>793.24</v>
      </c>
      <c r="R78">
        <v>118.96</v>
      </c>
      <c r="S78">
        <v>86.27</v>
      </c>
      <c r="T78">
        <v>5827.81</v>
      </c>
      <c r="U78">
        <v>0.73</v>
      </c>
      <c r="V78">
        <v>0.77</v>
      </c>
      <c r="W78">
        <v>0.25</v>
      </c>
      <c r="X78">
        <v>0.34</v>
      </c>
      <c r="Y78">
        <v>2</v>
      </c>
      <c r="Z78">
        <v>10</v>
      </c>
    </row>
    <row r="79" spans="1:26" x14ac:dyDescent="0.25">
      <c r="A79">
        <v>0</v>
      </c>
      <c r="B79">
        <v>35</v>
      </c>
      <c r="C79" t="s">
        <v>34</v>
      </c>
      <c r="D79">
        <v>4.3517000000000001</v>
      </c>
      <c r="E79">
        <v>22.98</v>
      </c>
      <c r="F79">
        <v>19.28</v>
      </c>
      <c r="G79">
        <v>11.02</v>
      </c>
      <c r="H79">
        <v>0.22</v>
      </c>
      <c r="I79">
        <v>105</v>
      </c>
      <c r="J79">
        <v>80.84</v>
      </c>
      <c r="K79">
        <v>35.1</v>
      </c>
      <c r="L79">
        <v>1</v>
      </c>
      <c r="M79">
        <v>103</v>
      </c>
      <c r="N79">
        <v>9.74</v>
      </c>
      <c r="O79">
        <v>10204.209999999999</v>
      </c>
      <c r="P79">
        <v>143.82</v>
      </c>
      <c r="Q79">
        <v>793.44</v>
      </c>
      <c r="R79">
        <v>237.24</v>
      </c>
      <c r="S79">
        <v>86.27</v>
      </c>
      <c r="T79">
        <v>64498.12</v>
      </c>
      <c r="U79">
        <v>0.36</v>
      </c>
      <c r="V79">
        <v>0.63</v>
      </c>
      <c r="W79">
        <v>0.38</v>
      </c>
      <c r="X79">
        <v>3.87</v>
      </c>
      <c r="Y79">
        <v>2</v>
      </c>
      <c r="Z79">
        <v>10</v>
      </c>
    </row>
    <row r="80" spans="1:26" x14ac:dyDescent="0.25">
      <c r="A80">
        <v>1</v>
      </c>
      <c r="B80">
        <v>35</v>
      </c>
      <c r="C80" t="s">
        <v>34</v>
      </c>
      <c r="D80">
        <v>5.0915999999999997</v>
      </c>
      <c r="E80">
        <v>19.64</v>
      </c>
      <c r="F80">
        <v>16.989999999999998</v>
      </c>
      <c r="G80">
        <v>23.17</v>
      </c>
      <c r="H80">
        <v>0.43</v>
      </c>
      <c r="I80">
        <v>44</v>
      </c>
      <c r="J80">
        <v>82.04</v>
      </c>
      <c r="K80">
        <v>35.1</v>
      </c>
      <c r="L80">
        <v>2</v>
      </c>
      <c r="M80">
        <v>42</v>
      </c>
      <c r="N80">
        <v>9.94</v>
      </c>
      <c r="O80">
        <v>10352.530000000001</v>
      </c>
      <c r="P80">
        <v>117.58</v>
      </c>
      <c r="Q80">
        <v>793.24</v>
      </c>
      <c r="R80">
        <v>160.75</v>
      </c>
      <c r="S80">
        <v>86.27</v>
      </c>
      <c r="T80">
        <v>26559.34</v>
      </c>
      <c r="U80">
        <v>0.54</v>
      </c>
      <c r="V80">
        <v>0.72</v>
      </c>
      <c r="W80">
        <v>0.28999999999999998</v>
      </c>
      <c r="X80">
        <v>1.58</v>
      </c>
      <c r="Y80">
        <v>2</v>
      </c>
      <c r="Z80">
        <v>10</v>
      </c>
    </row>
    <row r="81" spans="1:26" x14ac:dyDescent="0.25">
      <c r="A81">
        <v>2</v>
      </c>
      <c r="B81">
        <v>35</v>
      </c>
      <c r="C81" t="s">
        <v>34</v>
      </c>
      <c r="D81">
        <v>5.3593999999999999</v>
      </c>
      <c r="E81">
        <v>18.66</v>
      </c>
      <c r="F81">
        <v>16.32</v>
      </c>
      <c r="G81">
        <v>37.659999999999997</v>
      </c>
      <c r="H81">
        <v>0.63</v>
      </c>
      <c r="I81">
        <v>26</v>
      </c>
      <c r="J81">
        <v>83.25</v>
      </c>
      <c r="K81">
        <v>35.1</v>
      </c>
      <c r="L81">
        <v>3</v>
      </c>
      <c r="M81">
        <v>18</v>
      </c>
      <c r="N81">
        <v>10.15</v>
      </c>
      <c r="O81">
        <v>10501.19</v>
      </c>
      <c r="P81">
        <v>102.32</v>
      </c>
      <c r="Q81">
        <v>793.31</v>
      </c>
      <c r="R81">
        <v>137.82</v>
      </c>
      <c r="S81">
        <v>86.27</v>
      </c>
      <c r="T81">
        <v>15185.29</v>
      </c>
      <c r="U81">
        <v>0.63</v>
      </c>
      <c r="V81">
        <v>0.75</v>
      </c>
      <c r="W81">
        <v>0.28000000000000003</v>
      </c>
      <c r="X81">
        <v>0.91</v>
      </c>
      <c r="Y81">
        <v>2</v>
      </c>
      <c r="Z81">
        <v>10</v>
      </c>
    </row>
    <row r="82" spans="1:26" x14ac:dyDescent="0.25">
      <c r="A82">
        <v>3</v>
      </c>
      <c r="B82">
        <v>35</v>
      </c>
      <c r="C82" t="s">
        <v>34</v>
      </c>
      <c r="D82">
        <v>5.4074</v>
      </c>
      <c r="E82">
        <v>18.489999999999998</v>
      </c>
      <c r="F82">
        <v>16.190000000000001</v>
      </c>
      <c r="G82">
        <v>40.47</v>
      </c>
      <c r="H82">
        <v>0.83</v>
      </c>
      <c r="I82">
        <v>24</v>
      </c>
      <c r="J82">
        <v>84.46</v>
      </c>
      <c r="K82">
        <v>35.1</v>
      </c>
      <c r="L82">
        <v>4</v>
      </c>
      <c r="M82">
        <v>0</v>
      </c>
      <c r="N82">
        <v>10.36</v>
      </c>
      <c r="O82">
        <v>10650.22</v>
      </c>
      <c r="P82">
        <v>100.82</v>
      </c>
      <c r="Q82">
        <v>793.68</v>
      </c>
      <c r="R82">
        <v>132.9</v>
      </c>
      <c r="S82">
        <v>86.27</v>
      </c>
      <c r="T82">
        <v>12733.84</v>
      </c>
      <c r="U82">
        <v>0.65</v>
      </c>
      <c r="V82">
        <v>0.75</v>
      </c>
      <c r="W82">
        <v>0.28000000000000003</v>
      </c>
      <c r="X82">
        <v>0.78</v>
      </c>
      <c r="Y82">
        <v>2</v>
      </c>
      <c r="Z82">
        <v>10</v>
      </c>
    </row>
    <row r="83" spans="1:26" x14ac:dyDescent="0.25">
      <c r="A83">
        <v>0</v>
      </c>
      <c r="B83">
        <v>50</v>
      </c>
      <c r="C83" t="s">
        <v>34</v>
      </c>
      <c r="D83">
        <v>3.8813</v>
      </c>
      <c r="E83">
        <v>25.76</v>
      </c>
      <c r="F83">
        <v>20.64</v>
      </c>
      <c r="G83">
        <v>8.91</v>
      </c>
      <c r="H83">
        <v>0.16</v>
      </c>
      <c r="I83">
        <v>139</v>
      </c>
      <c r="J83">
        <v>107.41</v>
      </c>
      <c r="K83">
        <v>41.65</v>
      </c>
      <c r="L83">
        <v>1</v>
      </c>
      <c r="M83">
        <v>137</v>
      </c>
      <c r="N83">
        <v>14.77</v>
      </c>
      <c r="O83">
        <v>13481.73</v>
      </c>
      <c r="P83">
        <v>190.52</v>
      </c>
      <c r="Q83">
        <v>793.61</v>
      </c>
      <c r="R83">
        <v>282.52999999999997</v>
      </c>
      <c r="S83">
        <v>86.27</v>
      </c>
      <c r="T83">
        <v>86977.05</v>
      </c>
      <c r="U83">
        <v>0.31</v>
      </c>
      <c r="V83">
        <v>0.59</v>
      </c>
      <c r="W83">
        <v>0.45</v>
      </c>
      <c r="X83">
        <v>5.22</v>
      </c>
      <c r="Y83">
        <v>2</v>
      </c>
      <c r="Z83">
        <v>10</v>
      </c>
    </row>
    <row r="84" spans="1:26" x14ac:dyDescent="0.25">
      <c r="A84">
        <v>1</v>
      </c>
      <c r="B84">
        <v>50</v>
      </c>
      <c r="C84" t="s">
        <v>34</v>
      </c>
      <c r="D84">
        <v>4.7648999999999999</v>
      </c>
      <c r="E84">
        <v>20.99</v>
      </c>
      <c r="F84">
        <v>17.66</v>
      </c>
      <c r="G84">
        <v>18.27</v>
      </c>
      <c r="H84">
        <v>0.32</v>
      </c>
      <c r="I84">
        <v>58</v>
      </c>
      <c r="J84">
        <v>108.68</v>
      </c>
      <c r="K84">
        <v>41.65</v>
      </c>
      <c r="L84">
        <v>2</v>
      </c>
      <c r="M84">
        <v>56</v>
      </c>
      <c r="N84">
        <v>15.03</v>
      </c>
      <c r="O84">
        <v>13638.32</v>
      </c>
      <c r="P84">
        <v>156.57</v>
      </c>
      <c r="Q84">
        <v>793.3</v>
      </c>
      <c r="R84">
        <v>183.48</v>
      </c>
      <c r="S84">
        <v>86.27</v>
      </c>
      <c r="T84">
        <v>37853.769999999997</v>
      </c>
      <c r="U84">
        <v>0.47</v>
      </c>
      <c r="V84">
        <v>0.69</v>
      </c>
      <c r="W84">
        <v>0.31</v>
      </c>
      <c r="X84">
        <v>2.25</v>
      </c>
      <c r="Y84">
        <v>2</v>
      </c>
      <c r="Z84">
        <v>10</v>
      </c>
    </row>
    <row r="85" spans="1:26" x14ac:dyDescent="0.25">
      <c r="A85">
        <v>2</v>
      </c>
      <c r="B85">
        <v>50</v>
      </c>
      <c r="C85" t="s">
        <v>34</v>
      </c>
      <c r="D85">
        <v>5.1368</v>
      </c>
      <c r="E85">
        <v>19.47</v>
      </c>
      <c r="F85">
        <v>16.649999999999999</v>
      </c>
      <c r="G85">
        <v>28.55</v>
      </c>
      <c r="H85">
        <v>0.48</v>
      </c>
      <c r="I85">
        <v>35</v>
      </c>
      <c r="J85">
        <v>109.96</v>
      </c>
      <c r="K85">
        <v>41.65</v>
      </c>
      <c r="L85">
        <v>3</v>
      </c>
      <c r="M85">
        <v>33</v>
      </c>
      <c r="N85">
        <v>15.31</v>
      </c>
      <c r="O85">
        <v>13795.21</v>
      </c>
      <c r="P85">
        <v>140.54</v>
      </c>
      <c r="Q85">
        <v>793.23</v>
      </c>
      <c r="R85">
        <v>150.12</v>
      </c>
      <c r="S85">
        <v>86.27</v>
      </c>
      <c r="T85">
        <v>21288.57</v>
      </c>
      <c r="U85">
        <v>0.56999999999999995</v>
      </c>
      <c r="V85">
        <v>0.73</v>
      </c>
      <c r="W85">
        <v>0.26</v>
      </c>
      <c r="X85">
        <v>1.24</v>
      </c>
      <c r="Y85">
        <v>2</v>
      </c>
      <c r="Z85">
        <v>10</v>
      </c>
    </row>
    <row r="86" spans="1:26" x14ac:dyDescent="0.25">
      <c r="A86">
        <v>3</v>
      </c>
      <c r="B86">
        <v>50</v>
      </c>
      <c r="C86" t="s">
        <v>34</v>
      </c>
      <c r="D86">
        <v>5.3495999999999997</v>
      </c>
      <c r="E86">
        <v>18.690000000000001</v>
      </c>
      <c r="F86">
        <v>16.12</v>
      </c>
      <c r="G86">
        <v>40.31</v>
      </c>
      <c r="H86">
        <v>0.63</v>
      </c>
      <c r="I86">
        <v>24</v>
      </c>
      <c r="J86">
        <v>111.23</v>
      </c>
      <c r="K86">
        <v>41.65</v>
      </c>
      <c r="L86">
        <v>4</v>
      </c>
      <c r="M86">
        <v>22</v>
      </c>
      <c r="N86">
        <v>15.58</v>
      </c>
      <c r="O86">
        <v>13952.52</v>
      </c>
      <c r="P86">
        <v>128.26</v>
      </c>
      <c r="Q86">
        <v>793.27</v>
      </c>
      <c r="R86">
        <v>131.47</v>
      </c>
      <c r="S86">
        <v>86.27</v>
      </c>
      <c r="T86">
        <v>12021.45</v>
      </c>
      <c r="U86">
        <v>0.66</v>
      </c>
      <c r="V86">
        <v>0.76</v>
      </c>
      <c r="W86">
        <v>0.26</v>
      </c>
      <c r="X86">
        <v>0.71</v>
      </c>
      <c r="Y86">
        <v>2</v>
      </c>
      <c r="Z86">
        <v>10</v>
      </c>
    </row>
    <row r="87" spans="1:26" x14ac:dyDescent="0.25">
      <c r="A87">
        <v>4</v>
      </c>
      <c r="B87">
        <v>50</v>
      </c>
      <c r="C87" t="s">
        <v>34</v>
      </c>
      <c r="D87">
        <v>5.4256000000000002</v>
      </c>
      <c r="E87">
        <v>18.43</v>
      </c>
      <c r="F87">
        <v>15.97</v>
      </c>
      <c r="G87">
        <v>50.44</v>
      </c>
      <c r="H87">
        <v>0.78</v>
      </c>
      <c r="I87">
        <v>19</v>
      </c>
      <c r="J87">
        <v>112.51</v>
      </c>
      <c r="K87">
        <v>41.65</v>
      </c>
      <c r="L87">
        <v>5</v>
      </c>
      <c r="M87">
        <v>14</v>
      </c>
      <c r="N87">
        <v>15.86</v>
      </c>
      <c r="O87">
        <v>14110.24</v>
      </c>
      <c r="P87">
        <v>119.71</v>
      </c>
      <c r="Q87">
        <v>793.25</v>
      </c>
      <c r="R87">
        <v>126.43</v>
      </c>
      <c r="S87">
        <v>86.27</v>
      </c>
      <c r="T87">
        <v>9522.66</v>
      </c>
      <c r="U87">
        <v>0.68</v>
      </c>
      <c r="V87">
        <v>0.76</v>
      </c>
      <c r="W87">
        <v>0.25</v>
      </c>
      <c r="X87">
        <v>0.56000000000000005</v>
      </c>
      <c r="Y87">
        <v>2</v>
      </c>
      <c r="Z87">
        <v>10</v>
      </c>
    </row>
    <row r="88" spans="1:26" x14ac:dyDescent="0.25">
      <c r="A88">
        <v>5</v>
      </c>
      <c r="B88">
        <v>50</v>
      </c>
      <c r="C88" t="s">
        <v>34</v>
      </c>
      <c r="D88">
        <v>5.4245999999999999</v>
      </c>
      <c r="E88">
        <v>18.43</v>
      </c>
      <c r="F88">
        <v>16.02</v>
      </c>
      <c r="G88">
        <v>56.54</v>
      </c>
      <c r="H88">
        <v>0.93</v>
      </c>
      <c r="I88">
        <v>17</v>
      </c>
      <c r="J88">
        <v>113.79</v>
      </c>
      <c r="K88">
        <v>41.65</v>
      </c>
      <c r="L88">
        <v>6</v>
      </c>
      <c r="M88">
        <v>0</v>
      </c>
      <c r="N88">
        <v>16.14</v>
      </c>
      <c r="O88">
        <v>14268.39</v>
      </c>
      <c r="P88">
        <v>117.67</v>
      </c>
      <c r="Q88">
        <v>793.43</v>
      </c>
      <c r="R88">
        <v>127.76</v>
      </c>
      <c r="S88">
        <v>86.27</v>
      </c>
      <c r="T88">
        <v>10201.6</v>
      </c>
      <c r="U88">
        <v>0.68</v>
      </c>
      <c r="V88">
        <v>0.76</v>
      </c>
      <c r="W88">
        <v>0.27</v>
      </c>
      <c r="X88">
        <v>0.61</v>
      </c>
      <c r="Y88">
        <v>2</v>
      </c>
      <c r="Z88">
        <v>10</v>
      </c>
    </row>
    <row r="89" spans="1:26" x14ac:dyDescent="0.25">
      <c r="A89">
        <v>0</v>
      </c>
      <c r="B89">
        <v>25</v>
      </c>
      <c r="C89" t="s">
        <v>34</v>
      </c>
      <c r="D89">
        <v>4.8007</v>
      </c>
      <c r="E89">
        <v>20.83</v>
      </c>
      <c r="F89">
        <v>17.95</v>
      </c>
      <c r="G89">
        <v>13.81</v>
      </c>
      <c r="H89">
        <v>0.28000000000000003</v>
      </c>
      <c r="I89">
        <v>78</v>
      </c>
      <c r="J89">
        <v>61.76</v>
      </c>
      <c r="K89">
        <v>28.92</v>
      </c>
      <c r="L89">
        <v>1</v>
      </c>
      <c r="M89">
        <v>76</v>
      </c>
      <c r="N89">
        <v>6.84</v>
      </c>
      <c r="O89">
        <v>7851.41</v>
      </c>
      <c r="P89">
        <v>106.86</v>
      </c>
      <c r="Q89">
        <v>793.33</v>
      </c>
      <c r="R89">
        <v>191.95</v>
      </c>
      <c r="S89">
        <v>86.27</v>
      </c>
      <c r="T89">
        <v>41987.92</v>
      </c>
      <c r="U89">
        <v>0.45</v>
      </c>
      <c r="V89">
        <v>0.68</v>
      </c>
      <c r="W89">
        <v>0.34</v>
      </c>
      <c r="X89">
        <v>2.54</v>
      </c>
      <c r="Y89">
        <v>2</v>
      </c>
      <c r="Z89">
        <v>10</v>
      </c>
    </row>
    <row r="90" spans="1:26" x14ac:dyDescent="0.25">
      <c r="A90">
        <v>1</v>
      </c>
      <c r="B90">
        <v>25</v>
      </c>
      <c r="C90" t="s">
        <v>34</v>
      </c>
      <c r="D90">
        <v>5.2359</v>
      </c>
      <c r="E90">
        <v>19.100000000000001</v>
      </c>
      <c r="F90">
        <v>16.829999999999998</v>
      </c>
      <c r="G90">
        <v>29.7</v>
      </c>
      <c r="H90">
        <v>0.55000000000000004</v>
      </c>
      <c r="I90">
        <v>34</v>
      </c>
      <c r="J90">
        <v>62.92</v>
      </c>
      <c r="K90">
        <v>28.92</v>
      </c>
      <c r="L90">
        <v>2</v>
      </c>
      <c r="M90">
        <v>8</v>
      </c>
      <c r="N90">
        <v>7</v>
      </c>
      <c r="O90">
        <v>7994.37</v>
      </c>
      <c r="P90">
        <v>87.98</v>
      </c>
      <c r="Q90">
        <v>793.6</v>
      </c>
      <c r="R90">
        <v>154.94999999999999</v>
      </c>
      <c r="S90">
        <v>86.27</v>
      </c>
      <c r="T90">
        <v>23710.720000000001</v>
      </c>
      <c r="U90">
        <v>0.56000000000000005</v>
      </c>
      <c r="V90">
        <v>0.72</v>
      </c>
      <c r="W90">
        <v>0.3</v>
      </c>
      <c r="X90">
        <v>1.42</v>
      </c>
      <c r="Y90">
        <v>2</v>
      </c>
      <c r="Z90">
        <v>10</v>
      </c>
    </row>
    <row r="91" spans="1:26" x14ac:dyDescent="0.25">
      <c r="A91">
        <v>2</v>
      </c>
      <c r="B91">
        <v>25</v>
      </c>
      <c r="C91" t="s">
        <v>34</v>
      </c>
      <c r="D91">
        <v>5.2952000000000004</v>
      </c>
      <c r="E91">
        <v>18.89</v>
      </c>
      <c r="F91">
        <v>16.63</v>
      </c>
      <c r="G91">
        <v>30.24</v>
      </c>
      <c r="H91">
        <v>0.81</v>
      </c>
      <c r="I91">
        <v>33</v>
      </c>
      <c r="J91">
        <v>64.08</v>
      </c>
      <c r="K91">
        <v>28.92</v>
      </c>
      <c r="L91">
        <v>3</v>
      </c>
      <c r="M91">
        <v>0</v>
      </c>
      <c r="N91">
        <v>7.16</v>
      </c>
      <c r="O91">
        <v>8137.65</v>
      </c>
      <c r="P91">
        <v>87.72</v>
      </c>
      <c r="Q91">
        <v>793.37</v>
      </c>
      <c r="R91">
        <v>147.47</v>
      </c>
      <c r="S91">
        <v>86.27</v>
      </c>
      <c r="T91">
        <v>19974.400000000001</v>
      </c>
      <c r="U91">
        <v>0.57999999999999996</v>
      </c>
      <c r="V91">
        <v>0.73</v>
      </c>
      <c r="W91">
        <v>0.31</v>
      </c>
      <c r="X91">
        <v>1.22</v>
      </c>
      <c r="Y91">
        <v>2</v>
      </c>
      <c r="Z91">
        <v>10</v>
      </c>
    </row>
    <row r="92" spans="1:26" x14ac:dyDescent="0.25">
      <c r="A92">
        <v>0</v>
      </c>
      <c r="B92">
        <v>85</v>
      </c>
      <c r="C92" t="s">
        <v>34</v>
      </c>
      <c r="D92">
        <v>2.9514999999999998</v>
      </c>
      <c r="E92">
        <v>33.880000000000003</v>
      </c>
      <c r="F92">
        <v>24.02</v>
      </c>
      <c r="G92">
        <v>6.52</v>
      </c>
      <c r="H92">
        <v>0.11</v>
      </c>
      <c r="I92">
        <v>221</v>
      </c>
      <c r="J92">
        <v>167.88</v>
      </c>
      <c r="K92">
        <v>51.39</v>
      </c>
      <c r="L92">
        <v>1</v>
      </c>
      <c r="M92">
        <v>219</v>
      </c>
      <c r="N92">
        <v>30.49</v>
      </c>
      <c r="O92">
        <v>20939.59</v>
      </c>
      <c r="P92">
        <v>301.73</v>
      </c>
      <c r="Q92">
        <v>793.59</v>
      </c>
      <c r="R92">
        <v>396.5</v>
      </c>
      <c r="S92">
        <v>86.27</v>
      </c>
      <c r="T92">
        <v>143550.63</v>
      </c>
      <c r="U92">
        <v>0.22</v>
      </c>
      <c r="V92">
        <v>0.51</v>
      </c>
      <c r="W92">
        <v>0.56999999999999995</v>
      </c>
      <c r="X92">
        <v>8.6</v>
      </c>
      <c r="Y92">
        <v>2</v>
      </c>
      <c r="Z92">
        <v>10</v>
      </c>
    </row>
    <row r="93" spans="1:26" x14ac:dyDescent="0.25">
      <c r="A93">
        <v>1</v>
      </c>
      <c r="B93">
        <v>85</v>
      </c>
      <c r="C93" t="s">
        <v>34</v>
      </c>
      <c r="D93">
        <v>4.2728999999999999</v>
      </c>
      <c r="E93">
        <v>23.4</v>
      </c>
      <c r="F93">
        <v>18.25</v>
      </c>
      <c r="G93">
        <v>13.36</v>
      </c>
      <c r="H93">
        <v>0.21</v>
      </c>
      <c r="I93">
        <v>82</v>
      </c>
      <c r="J93">
        <v>169.33</v>
      </c>
      <c r="K93">
        <v>51.39</v>
      </c>
      <c r="L93">
        <v>2</v>
      </c>
      <c r="M93">
        <v>80</v>
      </c>
      <c r="N93">
        <v>30.94</v>
      </c>
      <c r="O93">
        <v>21118.46</v>
      </c>
      <c r="P93">
        <v>224.93</v>
      </c>
      <c r="Q93">
        <v>793.43</v>
      </c>
      <c r="R93">
        <v>202.28</v>
      </c>
      <c r="S93">
        <v>86.27</v>
      </c>
      <c r="T93">
        <v>47137.48</v>
      </c>
      <c r="U93">
        <v>0.43</v>
      </c>
      <c r="V93">
        <v>0.67</v>
      </c>
      <c r="W93">
        <v>0.35</v>
      </c>
      <c r="X93">
        <v>2.84</v>
      </c>
      <c r="Y93">
        <v>2</v>
      </c>
      <c r="Z93">
        <v>10</v>
      </c>
    </row>
    <row r="94" spans="1:26" x14ac:dyDescent="0.25">
      <c r="A94">
        <v>2</v>
      </c>
      <c r="B94">
        <v>85</v>
      </c>
      <c r="C94" t="s">
        <v>34</v>
      </c>
      <c r="D94">
        <v>4.6502999999999997</v>
      </c>
      <c r="E94">
        <v>21.5</v>
      </c>
      <c r="F94">
        <v>17.37</v>
      </c>
      <c r="G94">
        <v>20.04</v>
      </c>
      <c r="H94">
        <v>0.31</v>
      </c>
      <c r="I94">
        <v>52</v>
      </c>
      <c r="J94">
        <v>170.79</v>
      </c>
      <c r="K94">
        <v>51.39</v>
      </c>
      <c r="L94">
        <v>3</v>
      </c>
      <c r="M94">
        <v>50</v>
      </c>
      <c r="N94">
        <v>31.4</v>
      </c>
      <c r="O94">
        <v>21297.94</v>
      </c>
      <c r="P94">
        <v>210.37</v>
      </c>
      <c r="Q94">
        <v>793.33</v>
      </c>
      <c r="R94">
        <v>173.42</v>
      </c>
      <c r="S94">
        <v>86.27</v>
      </c>
      <c r="T94">
        <v>32855.050000000003</v>
      </c>
      <c r="U94">
        <v>0.5</v>
      </c>
      <c r="V94">
        <v>0.7</v>
      </c>
      <c r="W94">
        <v>0.31</v>
      </c>
      <c r="X94">
        <v>1.96</v>
      </c>
      <c r="Y94">
        <v>2</v>
      </c>
      <c r="Z94">
        <v>10</v>
      </c>
    </row>
    <row r="95" spans="1:26" x14ac:dyDescent="0.25">
      <c r="A95">
        <v>3</v>
      </c>
      <c r="B95">
        <v>85</v>
      </c>
      <c r="C95" t="s">
        <v>34</v>
      </c>
      <c r="D95">
        <v>4.9592999999999998</v>
      </c>
      <c r="E95">
        <v>20.16</v>
      </c>
      <c r="F95">
        <v>16.54</v>
      </c>
      <c r="G95">
        <v>26.82</v>
      </c>
      <c r="H95">
        <v>0.41</v>
      </c>
      <c r="I95">
        <v>37</v>
      </c>
      <c r="J95">
        <v>172.25</v>
      </c>
      <c r="K95">
        <v>51.39</v>
      </c>
      <c r="L95">
        <v>4</v>
      </c>
      <c r="M95">
        <v>35</v>
      </c>
      <c r="N95">
        <v>31.86</v>
      </c>
      <c r="O95">
        <v>21478.05</v>
      </c>
      <c r="P95">
        <v>196.3</v>
      </c>
      <c r="Q95">
        <v>793.38</v>
      </c>
      <c r="R95">
        <v>145.18</v>
      </c>
      <c r="S95">
        <v>86.27</v>
      </c>
      <c r="T95">
        <v>18809.599999999999</v>
      </c>
      <c r="U95">
        <v>0.59</v>
      </c>
      <c r="V95">
        <v>0.74</v>
      </c>
      <c r="W95">
        <v>0.27</v>
      </c>
      <c r="X95">
        <v>1.1299999999999999</v>
      </c>
      <c r="Y95">
        <v>2</v>
      </c>
      <c r="Z95">
        <v>10</v>
      </c>
    </row>
    <row r="96" spans="1:26" x14ac:dyDescent="0.25">
      <c r="A96">
        <v>4</v>
      </c>
      <c r="B96">
        <v>85</v>
      </c>
      <c r="C96" t="s">
        <v>34</v>
      </c>
      <c r="D96">
        <v>5.0461999999999998</v>
      </c>
      <c r="E96">
        <v>19.82</v>
      </c>
      <c r="F96">
        <v>16.46</v>
      </c>
      <c r="G96">
        <v>34.06</v>
      </c>
      <c r="H96">
        <v>0.51</v>
      </c>
      <c r="I96">
        <v>29</v>
      </c>
      <c r="J96">
        <v>173.71</v>
      </c>
      <c r="K96">
        <v>51.39</v>
      </c>
      <c r="L96">
        <v>5</v>
      </c>
      <c r="M96">
        <v>27</v>
      </c>
      <c r="N96">
        <v>32.32</v>
      </c>
      <c r="O96">
        <v>21658.78</v>
      </c>
      <c r="P96">
        <v>191.72</v>
      </c>
      <c r="Q96">
        <v>793.26</v>
      </c>
      <c r="R96">
        <v>143.05000000000001</v>
      </c>
      <c r="S96">
        <v>86.27</v>
      </c>
      <c r="T96">
        <v>17782.650000000001</v>
      </c>
      <c r="U96">
        <v>0.6</v>
      </c>
      <c r="V96">
        <v>0.74</v>
      </c>
      <c r="W96">
        <v>0.27</v>
      </c>
      <c r="X96">
        <v>1.05</v>
      </c>
      <c r="Y96">
        <v>2</v>
      </c>
      <c r="Z96">
        <v>10</v>
      </c>
    </row>
    <row r="97" spans="1:26" x14ac:dyDescent="0.25">
      <c r="A97">
        <v>5</v>
      </c>
      <c r="B97">
        <v>85</v>
      </c>
      <c r="C97" t="s">
        <v>34</v>
      </c>
      <c r="D97">
        <v>5.1037999999999997</v>
      </c>
      <c r="E97">
        <v>19.59</v>
      </c>
      <c r="F97">
        <v>16.41</v>
      </c>
      <c r="G97">
        <v>41.02</v>
      </c>
      <c r="H97">
        <v>0.61</v>
      </c>
      <c r="I97">
        <v>24</v>
      </c>
      <c r="J97">
        <v>175.18</v>
      </c>
      <c r="K97">
        <v>51.39</v>
      </c>
      <c r="L97">
        <v>6</v>
      </c>
      <c r="M97">
        <v>22</v>
      </c>
      <c r="N97">
        <v>32.79</v>
      </c>
      <c r="O97">
        <v>21840.16</v>
      </c>
      <c r="P97">
        <v>186.83</v>
      </c>
      <c r="Q97">
        <v>793.34</v>
      </c>
      <c r="R97">
        <v>142.13999999999999</v>
      </c>
      <c r="S97">
        <v>86.27</v>
      </c>
      <c r="T97">
        <v>17354.25</v>
      </c>
      <c r="U97">
        <v>0.61</v>
      </c>
      <c r="V97">
        <v>0.74</v>
      </c>
      <c r="W97">
        <v>0.25</v>
      </c>
      <c r="X97">
        <v>1</v>
      </c>
      <c r="Y97">
        <v>2</v>
      </c>
      <c r="Z97">
        <v>10</v>
      </c>
    </row>
    <row r="98" spans="1:26" x14ac:dyDescent="0.25">
      <c r="A98">
        <v>6</v>
      </c>
      <c r="B98">
        <v>85</v>
      </c>
      <c r="C98" t="s">
        <v>34</v>
      </c>
      <c r="D98">
        <v>5.2178000000000004</v>
      </c>
      <c r="E98">
        <v>19.16</v>
      </c>
      <c r="F98">
        <v>16.11</v>
      </c>
      <c r="G98">
        <v>48.34</v>
      </c>
      <c r="H98">
        <v>0.7</v>
      </c>
      <c r="I98">
        <v>20</v>
      </c>
      <c r="J98">
        <v>176.66</v>
      </c>
      <c r="K98">
        <v>51.39</v>
      </c>
      <c r="L98">
        <v>7</v>
      </c>
      <c r="M98">
        <v>18</v>
      </c>
      <c r="N98">
        <v>33.270000000000003</v>
      </c>
      <c r="O98">
        <v>22022.17</v>
      </c>
      <c r="P98">
        <v>179.34</v>
      </c>
      <c r="Q98">
        <v>793.38</v>
      </c>
      <c r="R98">
        <v>131.44</v>
      </c>
      <c r="S98">
        <v>86.27</v>
      </c>
      <c r="T98">
        <v>12027.04</v>
      </c>
      <c r="U98">
        <v>0.66</v>
      </c>
      <c r="V98">
        <v>0.76</v>
      </c>
      <c r="W98">
        <v>0.26</v>
      </c>
      <c r="X98">
        <v>0.7</v>
      </c>
      <c r="Y98">
        <v>2</v>
      </c>
      <c r="Z98">
        <v>10</v>
      </c>
    </row>
    <row r="99" spans="1:26" x14ac:dyDescent="0.25">
      <c r="A99">
        <v>7</v>
      </c>
      <c r="B99">
        <v>85</v>
      </c>
      <c r="C99" t="s">
        <v>34</v>
      </c>
      <c r="D99">
        <v>5.2698</v>
      </c>
      <c r="E99">
        <v>18.98</v>
      </c>
      <c r="F99">
        <v>16.03</v>
      </c>
      <c r="G99">
        <v>56.57</v>
      </c>
      <c r="H99">
        <v>0.8</v>
      </c>
      <c r="I99">
        <v>17</v>
      </c>
      <c r="J99">
        <v>178.14</v>
      </c>
      <c r="K99">
        <v>51.39</v>
      </c>
      <c r="L99">
        <v>8</v>
      </c>
      <c r="M99">
        <v>15</v>
      </c>
      <c r="N99">
        <v>33.75</v>
      </c>
      <c r="O99">
        <v>22204.83</v>
      </c>
      <c r="P99">
        <v>174.26</v>
      </c>
      <c r="Q99">
        <v>793.22</v>
      </c>
      <c r="R99">
        <v>128.69999999999999</v>
      </c>
      <c r="S99">
        <v>86.27</v>
      </c>
      <c r="T99">
        <v>10670.09</v>
      </c>
      <c r="U99">
        <v>0.67</v>
      </c>
      <c r="V99">
        <v>0.76</v>
      </c>
      <c r="W99">
        <v>0.25</v>
      </c>
      <c r="X99">
        <v>0.62</v>
      </c>
      <c r="Y99">
        <v>2</v>
      </c>
      <c r="Z99">
        <v>10</v>
      </c>
    </row>
    <row r="100" spans="1:26" x14ac:dyDescent="0.25">
      <c r="A100">
        <v>8</v>
      </c>
      <c r="B100">
        <v>85</v>
      </c>
      <c r="C100" t="s">
        <v>34</v>
      </c>
      <c r="D100">
        <v>5.3067000000000002</v>
      </c>
      <c r="E100">
        <v>18.84</v>
      </c>
      <c r="F100">
        <v>15.96</v>
      </c>
      <c r="G100">
        <v>63.85</v>
      </c>
      <c r="H100">
        <v>0.89</v>
      </c>
      <c r="I100">
        <v>15</v>
      </c>
      <c r="J100">
        <v>179.63</v>
      </c>
      <c r="K100">
        <v>51.39</v>
      </c>
      <c r="L100">
        <v>9</v>
      </c>
      <c r="M100">
        <v>13</v>
      </c>
      <c r="N100">
        <v>34.24</v>
      </c>
      <c r="O100">
        <v>22388.15</v>
      </c>
      <c r="P100">
        <v>168.72</v>
      </c>
      <c r="Q100">
        <v>793.21</v>
      </c>
      <c r="R100">
        <v>126.86</v>
      </c>
      <c r="S100">
        <v>86.27</v>
      </c>
      <c r="T100">
        <v>9762.4699999999993</v>
      </c>
      <c r="U100">
        <v>0.68</v>
      </c>
      <c r="V100">
        <v>0.76</v>
      </c>
      <c r="W100">
        <v>0.24</v>
      </c>
      <c r="X100">
        <v>0.55000000000000004</v>
      </c>
      <c r="Y100">
        <v>2</v>
      </c>
      <c r="Z100">
        <v>10</v>
      </c>
    </row>
    <row r="101" spans="1:26" x14ac:dyDescent="0.25">
      <c r="A101">
        <v>9</v>
      </c>
      <c r="B101">
        <v>85</v>
      </c>
      <c r="C101" t="s">
        <v>34</v>
      </c>
      <c r="D101">
        <v>5.3634000000000004</v>
      </c>
      <c r="E101">
        <v>18.64</v>
      </c>
      <c r="F101">
        <v>15.83</v>
      </c>
      <c r="G101">
        <v>73.069999999999993</v>
      </c>
      <c r="H101">
        <v>0.98</v>
      </c>
      <c r="I101">
        <v>13</v>
      </c>
      <c r="J101">
        <v>181.12</v>
      </c>
      <c r="K101">
        <v>51.39</v>
      </c>
      <c r="L101">
        <v>10</v>
      </c>
      <c r="M101">
        <v>11</v>
      </c>
      <c r="N101">
        <v>34.729999999999997</v>
      </c>
      <c r="O101">
        <v>22572.13</v>
      </c>
      <c r="P101">
        <v>163.81</v>
      </c>
      <c r="Q101">
        <v>793.22</v>
      </c>
      <c r="R101">
        <v>122.06</v>
      </c>
      <c r="S101">
        <v>86.27</v>
      </c>
      <c r="T101">
        <v>7370.13</v>
      </c>
      <c r="U101">
        <v>0.71</v>
      </c>
      <c r="V101">
        <v>0.77</v>
      </c>
      <c r="W101">
        <v>0.24</v>
      </c>
      <c r="X101">
        <v>0.42</v>
      </c>
      <c r="Y101">
        <v>2</v>
      </c>
      <c r="Z101">
        <v>10</v>
      </c>
    </row>
    <row r="102" spans="1:26" x14ac:dyDescent="0.25">
      <c r="A102">
        <v>10</v>
      </c>
      <c r="B102">
        <v>85</v>
      </c>
      <c r="C102" t="s">
        <v>34</v>
      </c>
      <c r="D102">
        <v>5.3766999999999996</v>
      </c>
      <c r="E102">
        <v>18.600000000000001</v>
      </c>
      <c r="F102">
        <v>15.82</v>
      </c>
      <c r="G102">
        <v>79.099999999999994</v>
      </c>
      <c r="H102">
        <v>1.07</v>
      </c>
      <c r="I102">
        <v>12</v>
      </c>
      <c r="J102">
        <v>182.62</v>
      </c>
      <c r="K102">
        <v>51.39</v>
      </c>
      <c r="L102">
        <v>11</v>
      </c>
      <c r="M102">
        <v>9</v>
      </c>
      <c r="N102">
        <v>35.22</v>
      </c>
      <c r="O102">
        <v>22756.91</v>
      </c>
      <c r="P102">
        <v>157.59</v>
      </c>
      <c r="Q102">
        <v>793.3</v>
      </c>
      <c r="R102">
        <v>121.62</v>
      </c>
      <c r="S102">
        <v>86.27</v>
      </c>
      <c r="T102">
        <v>7153.94</v>
      </c>
      <c r="U102">
        <v>0.71</v>
      </c>
      <c r="V102">
        <v>0.77</v>
      </c>
      <c r="W102">
        <v>0.24</v>
      </c>
      <c r="X102">
        <v>0.41</v>
      </c>
      <c r="Y102">
        <v>2</v>
      </c>
      <c r="Z102">
        <v>10</v>
      </c>
    </row>
    <row r="103" spans="1:26" x14ac:dyDescent="0.25">
      <c r="A103">
        <v>11</v>
      </c>
      <c r="B103">
        <v>85</v>
      </c>
      <c r="C103" t="s">
        <v>34</v>
      </c>
      <c r="D103">
        <v>5.3891</v>
      </c>
      <c r="E103">
        <v>18.559999999999999</v>
      </c>
      <c r="F103">
        <v>15.81</v>
      </c>
      <c r="G103">
        <v>86.24</v>
      </c>
      <c r="H103">
        <v>1.1599999999999999</v>
      </c>
      <c r="I103">
        <v>11</v>
      </c>
      <c r="J103">
        <v>184.12</v>
      </c>
      <c r="K103">
        <v>51.39</v>
      </c>
      <c r="L103">
        <v>12</v>
      </c>
      <c r="M103">
        <v>3</v>
      </c>
      <c r="N103">
        <v>35.729999999999997</v>
      </c>
      <c r="O103">
        <v>22942.240000000002</v>
      </c>
      <c r="P103">
        <v>154.99</v>
      </c>
      <c r="Q103">
        <v>793.28</v>
      </c>
      <c r="R103">
        <v>121.21</v>
      </c>
      <c r="S103">
        <v>86.27</v>
      </c>
      <c r="T103">
        <v>6953.64</v>
      </c>
      <c r="U103">
        <v>0.71</v>
      </c>
      <c r="V103">
        <v>0.77</v>
      </c>
      <c r="W103">
        <v>0.25</v>
      </c>
      <c r="X103">
        <v>0.4</v>
      </c>
      <c r="Y103">
        <v>2</v>
      </c>
      <c r="Z103">
        <v>10</v>
      </c>
    </row>
    <row r="104" spans="1:26" x14ac:dyDescent="0.25">
      <c r="A104">
        <v>12</v>
      </c>
      <c r="B104">
        <v>85</v>
      </c>
      <c r="C104" t="s">
        <v>34</v>
      </c>
      <c r="D104">
        <v>5.3893000000000004</v>
      </c>
      <c r="E104">
        <v>18.559999999999999</v>
      </c>
      <c r="F104">
        <v>15.81</v>
      </c>
      <c r="G104">
        <v>86.24</v>
      </c>
      <c r="H104">
        <v>1.24</v>
      </c>
      <c r="I104">
        <v>11</v>
      </c>
      <c r="J104">
        <v>185.63</v>
      </c>
      <c r="K104">
        <v>51.39</v>
      </c>
      <c r="L104">
        <v>13</v>
      </c>
      <c r="M104">
        <v>0</v>
      </c>
      <c r="N104">
        <v>36.24</v>
      </c>
      <c r="O104">
        <v>23128.27</v>
      </c>
      <c r="P104">
        <v>155.9</v>
      </c>
      <c r="Q104">
        <v>793.33</v>
      </c>
      <c r="R104">
        <v>121.01</v>
      </c>
      <c r="S104">
        <v>86.27</v>
      </c>
      <c r="T104">
        <v>6855.32</v>
      </c>
      <c r="U104">
        <v>0.71</v>
      </c>
      <c r="V104">
        <v>0.77</v>
      </c>
      <c r="W104">
        <v>0.25</v>
      </c>
      <c r="X104">
        <v>0.4</v>
      </c>
      <c r="Y104">
        <v>2</v>
      </c>
      <c r="Z104">
        <v>10</v>
      </c>
    </row>
    <row r="105" spans="1:26" x14ac:dyDescent="0.25">
      <c r="A105">
        <v>0</v>
      </c>
      <c r="B105">
        <v>20</v>
      </c>
      <c r="C105" t="s">
        <v>34</v>
      </c>
      <c r="D105">
        <v>4.7690000000000001</v>
      </c>
      <c r="E105">
        <v>20.97</v>
      </c>
      <c r="F105">
        <v>18.39</v>
      </c>
      <c r="G105">
        <v>16.23</v>
      </c>
      <c r="H105">
        <v>0.34</v>
      </c>
      <c r="I105">
        <v>68</v>
      </c>
      <c r="J105">
        <v>51.33</v>
      </c>
      <c r="K105">
        <v>24.83</v>
      </c>
      <c r="L105">
        <v>1</v>
      </c>
      <c r="M105">
        <v>66</v>
      </c>
      <c r="N105">
        <v>5.51</v>
      </c>
      <c r="O105">
        <v>6564.78</v>
      </c>
      <c r="P105">
        <v>92.73</v>
      </c>
      <c r="Q105">
        <v>793.41</v>
      </c>
      <c r="R105">
        <v>210.16</v>
      </c>
      <c r="S105">
        <v>86.27</v>
      </c>
      <c r="T105">
        <v>51142.65</v>
      </c>
      <c r="U105">
        <v>0.41</v>
      </c>
      <c r="V105">
        <v>0.66</v>
      </c>
      <c r="W105">
        <v>0.28999999999999998</v>
      </c>
      <c r="X105">
        <v>2.98</v>
      </c>
      <c r="Y105">
        <v>2</v>
      </c>
      <c r="Z105">
        <v>10</v>
      </c>
    </row>
    <row r="106" spans="1:26" x14ac:dyDescent="0.25">
      <c r="A106">
        <v>1</v>
      </c>
      <c r="B106">
        <v>20</v>
      </c>
      <c r="C106" t="s">
        <v>34</v>
      </c>
      <c r="D106">
        <v>5.2111999999999998</v>
      </c>
      <c r="E106">
        <v>19.190000000000001</v>
      </c>
      <c r="F106">
        <v>16.940000000000001</v>
      </c>
      <c r="G106">
        <v>24.79</v>
      </c>
      <c r="H106">
        <v>0.66</v>
      </c>
      <c r="I106">
        <v>41</v>
      </c>
      <c r="J106">
        <v>52.47</v>
      </c>
      <c r="K106">
        <v>24.83</v>
      </c>
      <c r="L106">
        <v>2</v>
      </c>
      <c r="M106">
        <v>0</v>
      </c>
      <c r="N106">
        <v>5.64</v>
      </c>
      <c r="O106">
        <v>6705.1</v>
      </c>
      <c r="P106">
        <v>78.709999999999994</v>
      </c>
      <c r="Q106">
        <v>793.53</v>
      </c>
      <c r="R106">
        <v>157.37</v>
      </c>
      <c r="S106">
        <v>86.27</v>
      </c>
      <c r="T106">
        <v>24885.05</v>
      </c>
      <c r="U106">
        <v>0.55000000000000004</v>
      </c>
      <c r="V106">
        <v>0.72</v>
      </c>
      <c r="W106">
        <v>0.34</v>
      </c>
      <c r="X106">
        <v>1.53</v>
      </c>
      <c r="Y106">
        <v>2</v>
      </c>
      <c r="Z106">
        <v>10</v>
      </c>
    </row>
    <row r="107" spans="1:26" x14ac:dyDescent="0.25">
      <c r="A107">
        <v>0</v>
      </c>
      <c r="B107">
        <v>65</v>
      </c>
      <c r="C107" t="s">
        <v>34</v>
      </c>
      <c r="D107">
        <v>3.4586999999999999</v>
      </c>
      <c r="E107">
        <v>28.91</v>
      </c>
      <c r="F107">
        <v>22.02</v>
      </c>
      <c r="G107">
        <v>7.64</v>
      </c>
      <c r="H107">
        <v>0.13</v>
      </c>
      <c r="I107">
        <v>173</v>
      </c>
      <c r="J107">
        <v>133.21</v>
      </c>
      <c r="K107">
        <v>46.47</v>
      </c>
      <c r="L107">
        <v>1</v>
      </c>
      <c r="M107">
        <v>171</v>
      </c>
      <c r="N107">
        <v>20.75</v>
      </c>
      <c r="O107">
        <v>16663.419999999998</v>
      </c>
      <c r="P107">
        <v>236.56</v>
      </c>
      <c r="Q107">
        <v>793.48</v>
      </c>
      <c r="R107">
        <v>329.14</v>
      </c>
      <c r="S107">
        <v>86.27</v>
      </c>
      <c r="T107">
        <v>110112.27</v>
      </c>
      <c r="U107">
        <v>0.26</v>
      </c>
      <c r="V107">
        <v>0.55000000000000004</v>
      </c>
      <c r="W107">
        <v>0.5</v>
      </c>
      <c r="X107">
        <v>6.6</v>
      </c>
      <c r="Y107">
        <v>2</v>
      </c>
      <c r="Z107">
        <v>10</v>
      </c>
    </row>
    <row r="108" spans="1:26" x14ac:dyDescent="0.25">
      <c r="A108">
        <v>1</v>
      </c>
      <c r="B108">
        <v>65</v>
      </c>
      <c r="C108" t="s">
        <v>34</v>
      </c>
      <c r="D108">
        <v>4.5354000000000001</v>
      </c>
      <c r="E108">
        <v>22.05</v>
      </c>
      <c r="F108">
        <v>17.989999999999998</v>
      </c>
      <c r="G108">
        <v>15.64</v>
      </c>
      <c r="H108">
        <v>0.26</v>
      </c>
      <c r="I108">
        <v>69</v>
      </c>
      <c r="J108">
        <v>134.55000000000001</v>
      </c>
      <c r="K108">
        <v>46.47</v>
      </c>
      <c r="L108">
        <v>2</v>
      </c>
      <c r="M108">
        <v>67</v>
      </c>
      <c r="N108">
        <v>21.09</v>
      </c>
      <c r="O108">
        <v>16828.84</v>
      </c>
      <c r="P108">
        <v>187.96</v>
      </c>
      <c r="Q108">
        <v>793.54</v>
      </c>
      <c r="R108">
        <v>195.41</v>
      </c>
      <c r="S108">
        <v>86.27</v>
      </c>
      <c r="T108">
        <v>43762.6</v>
      </c>
      <c r="U108">
        <v>0.44</v>
      </c>
      <c r="V108">
        <v>0.68</v>
      </c>
      <c r="W108">
        <v>0.3</v>
      </c>
      <c r="X108">
        <v>2.58</v>
      </c>
      <c r="Y108">
        <v>2</v>
      </c>
      <c r="Z108">
        <v>10</v>
      </c>
    </row>
    <row r="109" spans="1:26" x14ac:dyDescent="0.25">
      <c r="A109">
        <v>2</v>
      </c>
      <c r="B109">
        <v>65</v>
      </c>
      <c r="C109" t="s">
        <v>34</v>
      </c>
      <c r="D109">
        <v>4.9215</v>
      </c>
      <c r="E109">
        <v>20.32</v>
      </c>
      <c r="F109">
        <v>16.97</v>
      </c>
      <c r="G109">
        <v>23.68</v>
      </c>
      <c r="H109">
        <v>0.39</v>
      </c>
      <c r="I109">
        <v>43</v>
      </c>
      <c r="J109">
        <v>135.9</v>
      </c>
      <c r="K109">
        <v>46.47</v>
      </c>
      <c r="L109">
        <v>3</v>
      </c>
      <c r="M109">
        <v>41</v>
      </c>
      <c r="N109">
        <v>21.43</v>
      </c>
      <c r="O109">
        <v>16994.64</v>
      </c>
      <c r="P109">
        <v>171.92</v>
      </c>
      <c r="Q109">
        <v>793.37</v>
      </c>
      <c r="R109">
        <v>159.94</v>
      </c>
      <c r="S109">
        <v>86.27</v>
      </c>
      <c r="T109">
        <v>26158.95</v>
      </c>
      <c r="U109">
        <v>0.54</v>
      </c>
      <c r="V109">
        <v>0.72</v>
      </c>
      <c r="W109">
        <v>0.28999999999999998</v>
      </c>
      <c r="X109">
        <v>1.56</v>
      </c>
      <c r="Y109">
        <v>2</v>
      </c>
      <c r="Z109">
        <v>10</v>
      </c>
    </row>
    <row r="110" spans="1:26" x14ac:dyDescent="0.25">
      <c r="A110">
        <v>3</v>
      </c>
      <c r="B110">
        <v>65</v>
      </c>
      <c r="C110" t="s">
        <v>34</v>
      </c>
      <c r="D110">
        <v>5.1033999999999997</v>
      </c>
      <c r="E110">
        <v>19.59</v>
      </c>
      <c r="F110">
        <v>16.57</v>
      </c>
      <c r="G110">
        <v>32.07</v>
      </c>
      <c r="H110">
        <v>0.52</v>
      </c>
      <c r="I110">
        <v>31</v>
      </c>
      <c r="J110">
        <v>137.25</v>
      </c>
      <c r="K110">
        <v>46.47</v>
      </c>
      <c r="L110">
        <v>4</v>
      </c>
      <c r="M110">
        <v>29</v>
      </c>
      <c r="N110">
        <v>21.78</v>
      </c>
      <c r="O110">
        <v>17160.919999999998</v>
      </c>
      <c r="P110">
        <v>162.74</v>
      </c>
      <c r="Q110">
        <v>793.28</v>
      </c>
      <c r="R110">
        <v>146.88999999999999</v>
      </c>
      <c r="S110">
        <v>86.27</v>
      </c>
      <c r="T110">
        <v>19695.330000000002</v>
      </c>
      <c r="U110">
        <v>0.59</v>
      </c>
      <c r="V110">
        <v>0.73</v>
      </c>
      <c r="W110">
        <v>0.27</v>
      </c>
      <c r="X110">
        <v>1.1599999999999999</v>
      </c>
      <c r="Y110">
        <v>2</v>
      </c>
      <c r="Z110">
        <v>10</v>
      </c>
    </row>
    <row r="111" spans="1:26" x14ac:dyDescent="0.25">
      <c r="A111">
        <v>4</v>
      </c>
      <c r="B111">
        <v>65</v>
      </c>
      <c r="C111" t="s">
        <v>34</v>
      </c>
      <c r="D111">
        <v>5.1897000000000002</v>
      </c>
      <c r="E111">
        <v>19.27</v>
      </c>
      <c r="F111">
        <v>16.440000000000001</v>
      </c>
      <c r="G111">
        <v>41.09</v>
      </c>
      <c r="H111">
        <v>0.64</v>
      </c>
      <c r="I111">
        <v>24</v>
      </c>
      <c r="J111">
        <v>138.6</v>
      </c>
      <c r="K111">
        <v>46.47</v>
      </c>
      <c r="L111">
        <v>5</v>
      </c>
      <c r="M111">
        <v>22</v>
      </c>
      <c r="N111">
        <v>22.13</v>
      </c>
      <c r="O111">
        <v>17327.689999999999</v>
      </c>
      <c r="P111">
        <v>155.72</v>
      </c>
      <c r="Q111">
        <v>793.28</v>
      </c>
      <c r="R111">
        <v>143.19</v>
      </c>
      <c r="S111">
        <v>86.27</v>
      </c>
      <c r="T111">
        <v>17882.259999999998</v>
      </c>
      <c r="U111">
        <v>0.6</v>
      </c>
      <c r="V111">
        <v>0.74</v>
      </c>
      <c r="W111">
        <v>0.24</v>
      </c>
      <c r="X111">
        <v>1.02</v>
      </c>
      <c r="Y111">
        <v>2</v>
      </c>
      <c r="Z111">
        <v>10</v>
      </c>
    </row>
    <row r="112" spans="1:26" x14ac:dyDescent="0.25">
      <c r="A112">
        <v>5</v>
      </c>
      <c r="B112">
        <v>65</v>
      </c>
      <c r="C112" t="s">
        <v>34</v>
      </c>
      <c r="D112">
        <v>5.3484999999999996</v>
      </c>
      <c r="E112">
        <v>18.7</v>
      </c>
      <c r="F112">
        <v>16</v>
      </c>
      <c r="G112">
        <v>50.52</v>
      </c>
      <c r="H112">
        <v>0.76</v>
      </c>
      <c r="I112">
        <v>19</v>
      </c>
      <c r="J112">
        <v>139.94999999999999</v>
      </c>
      <c r="K112">
        <v>46.47</v>
      </c>
      <c r="L112">
        <v>6</v>
      </c>
      <c r="M112">
        <v>17</v>
      </c>
      <c r="N112">
        <v>22.49</v>
      </c>
      <c r="O112">
        <v>17494.97</v>
      </c>
      <c r="P112">
        <v>146.06</v>
      </c>
      <c r="Q112">
        <v>793.33</v>
      </c>
      <c r="R112">
        <v>127.33</v>
      </c>
      <c r="S112">
        <v>86.27</v>
      </c>
      <c r="T112">
        <v>9972.61</v>
      </c>
      <c r="U112">
        <v>0.68</v>
      </c>
      <c r="V112">
        <v>0.76</v>
      </c>
      <c r="W112">
        <v>0.25</v>
      </c>
      <c r="X112">
        <v>0.59</v>
      </c>
      <c r="Y112">
        <v>2</v>
      </c>
      <c r="Z112">
        <v>10</v>
      </c>
    </row>
    <row r="113" spans="1:26" x14ac:dyDescent="0.25">
      <c r="A113">
        <v>6</v>
      </c>
      <c r="B113">
        <v>65</v>
      </c>
      <c r="C113" t="s">
        <v>34</v>
      </c>
      <c r="D113">
        <v>5.3806000000000003</v>
      </c>
      <c r="E113">
        <v>18.59</v>
      </c>
      <c r="F113">
        <v>15.97</v>
      </c>
      <c r="G113">
        <v>59.89</v>
      </c>
      <c r="H113">
        <v>0.88</v>
      </c>
      <c r="I113">
        <v>16</v>
      </c>
      <c r="J113">
        <v>141.31</v>
      </c>
      <c r="K113">
        <v>46.47</v>
      </c>
      <c r="L113">
        <v>7</v>
      </c>
      <c r="M113">
        <v>14</v>
      </c>
      <c r="N113">
        <v>22.85</v>
      </c>
      <c r="O113">
        <v>17662.75</v>
      </c>
      <c r="P113">
        <v>138.5</v>
      </c>
      <c r="Q113">
        <v>793.21</v>
      </c>
      <c r="R113">
        <v>126.65</v>
      </c>
      <c r="S113">
        <v>86.27</v>
      </c>
      <c r="T113">
        <v>9652.33</v>
      </c>
      <c r="U113">
        <v>0.68</v>
      </c>
      <c r="V113">
        <v>0.76</v>
      </c>
      <c r="W113">
        <v>0.25</v>
      </c>
      <c r="X113">
        <v>0.56000000000000005</v>
      </c>
      <c r="Y113">
        <v>2</v>
      </c>
      <c r="Z113">
        <v>10</v>
      </c>
    </row>
    <row r="114" spans="1:26" x14ac:dyDescent="0.25">
      <c r="A114">
        <v>7</v>
      </c>
      <c r="B114">
        <v>65</v>
      </c>
      <c r="C114" t="s">
        <v>34</v>
      </c>
      <c r="D114">
        <v>5.4164000000000003</v>
      </c>
      <c r="E114">
        <v>18.46</v>
      </c>
      <c r="F114">
        <v>15.9</v>
      </c>
      <c r="G114">
        <v>68.150000000000006</v>
      </c>
      <c r="H114">
        <v>0.99</v>
      </c>
      <c r="I114">
        <v>14</v>
      </c>
      <c r="J114">
        <v>142.68</v>
      </c>
      <c r="K114">
        <v>46.47</v>
      </c>
      <c r="L114">
        <v>8</v>
      </c>
      <c r="M114">
        <v>2</v>
      </c>
      <c r="N114">
        <v>23.21</v>
      </c>
      <c r="O114">
        <v>17831.04</v>
      </c>
      <c r="P114">
        <v>133.87</v>
      </c>
      <c r="Q114">
        <v>793.32</v>
      </c>
      <c r="R114">
        <v>123.97</v>
      </c>
      <c r="S114">
        <v>86.27</v>
      </c>
      <c r="T114">
        <v>8321.7800000000007</v>
      </c>
      <c r="U114">
        <v>0.7</v>
      </c>
      <c r="V114">
        <v>0.77</v>
      </c>
      <c r="W114">
        <v>0.26</v>
      </c>
      <c r="X114">
        <v>0.49</v>
      </c>
      <c r="Y114">
        <v>2</v>
      </c>
      <c r="Z114">
        <v>10</v>
      </c>
    </row>
    <row r="115" spans="1:26" x14ac:dyDescent="0.25">
      <c r="A115">
        <v>8</v>
      </c>
      <c r="B115">
        <v>65</v>
      </c>
      <c r="C115" t="s">
        <v>34</v>
      </c>
      <c r="D115">
        <v>5.4145000000000003</v>
      </c>
      <c r="E115">
        <v>18.47</v>
      </c>
      <c r="F115">
        <v>15.91</v>
      </c>
      <c r="G115">
        <v>68.17</v>
      </c>
      <c r="H115">
        <v>1.1100000000000001</v>
      </c>
      <c r="I115">
        <v>14</v>
      </c>
      <c r="J115">
        <v>144.05000000000001</v>
      </c>
      <c r="K115">
        <v>46.47</v>
      </c>
      <c r="L115">
        <v>9</v>
      </c>
      <c r="M115">
        <v>0</v>
      </c>
      <c r="N115">
        <v>23.58</v>
      </c>
      <c r="O115">
        <v>17999.830000000002</v>
      </c>
      <c r="P115">
        <v>134.61000000000001</v>
      </c>
      <c r="Q115">
        <v>793.4</v>
      </c>
      <c r="R115">
        <v>124.05</v>
      </c>
      <c r="S115">
        <v>86.27</v>
      </c>
      <c r="T115">
        <v>8362.2199999999993</v>
      </c>
      <c r="U115">
        <v>0.7</v>
      </c>
      <c r="V115">
        <v>0.77</v>
      </c>
      <c r="W115">
        <v>0.26</v>
      </c>
      <c r="X115">
        <v>0.5</v>
      </c>
      <c r="Y115">
        <v>2</v>
      </c>
      <c r="Z115">
        <v>10</v>
      </c>
    </row>
    <row r="116" spans="1:26" x14ac:dyDescent="0.25">
      <c r="A116">
        <v>0</v>
      </c>
      <c r="B116">
        <v>75</v>
      </c>
      <c r="C116" t="s">
        <v>34</v>
      </c>
      <c r="D116">
        <v>3.1924000000000001</v>
      </c>
      <c r="E116">
        <v>31.32</v>
      </c>
      <c r="F116">
        <v>23.03</v>
      </c>
      <c r="G116">
        <v>7.01</v>
      </c>
      <c r="H116">
        <v>0.12</v>
      </c>
      <c r="I116">
        <v>197</v>
      </c>
      <c r="J116">
        <v>150.44</v>
      </c>
      <c r="K116">
        <v>49.1</v>
      </c>
      <c r="L116">
        <v>1</v>
      </c>
      <c r="M116">
        <v>195</v>
      </c>
      <c r="N116">
        <v>25.34</v>
      </c>
      <c r="O116">
        <v>18787.759999999998</v>
      </c>
      <c r="P116">
        <v>268.8</v>
      </c>
      <c r="Q116">
        <v>793.9</v>
      </c>
      <c r="R116">
        <v>363.02</v>
      </c>
      <c r="S116">
        <v>86.27</v>
      </c>
      <c r="T116">
        <v>126931</v>
      </c>
      <c r="U116">
        <v>0.24</v>
      </c>
      <c r="V116">
        <v>0.53</v>
      </c>
      <c r="W116">
        <v>0.53</v>
      </c>
      <c r="X116">
        <v>7.61</v>
      </c>
      <c r="Y116">
        <v>2</v>
      </c>
      <c r="Z116">
        <v>10</v>
      </c>
    </row>
    <row r="117" spans="1:26" x14ac:dyDescent="0.25">
      <c r="A117">
        <v>1</v>
      </c>
      <c r="B117">
        <v>75</v>
      </c>
      <c r="C117" t="s">
        <v>34</v>
      </c>
      <c r="D117">
        <v>4.4842000000000004</v>
      </c>
      <c r="E117">
        <v>22.3</v>
      </c>
      <c r="F117">
        <v>17.760000000000002</v>
      </c>
      <c r="G117">
        <v>14.4</v>
      </c>
      <c r="H117">
        <v>0.23</v>
      </c>
      <c r="I117">
        <v>74</v>
      </c>
      <c r="J117">
        <v>151.83000000000001</v>
      </c>
      <c r="K117">
        <v>49.1</v>
      </c>
      <c r="L117">
        <v>2</v>
      </c>
      <c r="M117">
        <v>72</v>
      </c>
      <c r="N117">
        <v>25.73</v>
      </c>
      <c r="O117">
        <v>18959.54</v>
      </c>
      <c r="P117">
        <v>202.41</v>
      </c>
      <c r="Q117">
        <v>793.42</v>
      </c>
      <c r="R117">
        <v>186.08</v>
      </c>
      <c r="S117">
        <v>86.27</v>
      </c>
      <c r="T117">
        <v>39076.49</v>
      </c>
      <c r="U117">
        <v>0.46</v>
      </c>
      <c r="V117">
        <v>0.69</v>
      </c>
      <c r="W117">
        <v>0.32</v>
      </c>
      <c r="X117">
        <v>2.35</v>
      </c>
      <c r="Y117">
        <v>2</v>
      </c>
      <c r="Z117">
        <v>10</v>
      </c>
    </row>
    <row r="118" spans="1:26" x14ac:dyDescent="0.25">
      <c r="A118">
        <v>2</v>
      </c>
      <c r="B118">
        <v>75</v>
      </c>
      <c r="C118" t="s">
        <v>34</v>
      </c>
      <c r="D118">
        <v>4.8023999999999996</v>
      </c>
      <c r="E118">
        <v>20.82</v>
      </c>
      <c r="F118">
        <v>17.11</v>
      </c>
      <c r="G118">
        <v>21.84</v>
      </c>
      <c r="H118">
        <v>0.35</v>
      </c>
      <c r="I118">
        <v>47</v>
      </c>
      <c r="J118">
        <v>153.22999999999999</v>
      </c>
      <c r="K118">
        <v>49.1</v>
      </c>
      <c r="L118">
        <v>3</v>
      </c>
      <c r="M118">
        <v>45</v>
      </c>
      <c r="N118">
        <v>26.13</v>
      </c>
      <c r="O118">
        <v>19131.849999999999</v>
      </c>
      <c r="P118">
        <v>190.84</v>
      </c>
      <c r="Q118">
        <v>793.39</v>
      </c>
      <c r="R118">
        <v>164.67</v>
      </c>
      <c r="S118">
        <v>86.27</v>
      </c>
      <c r="T118">
        <v>28506.01</v>
      </c>
      <c r="U118">
        <v>0.52</v>
      </c>
      <c r="V118">
        <v>0.71</v>
      </c>
      <c r="W118">
        <v>0.3</v>
      </c>
      <c r="X118">
        <v>1.7</v>
      </c>
      <c r="Y118">
        <v>2</v>
      </c>
      <c r="Z118">
        <v>10</v>
      </c>
    </row>
    <row r="119" spans="1:26" x14ac:dyDescent="0.25">
      <c r="A119">
        <v>3</v>
      </c>
      <c r="B119">
        <v>75</v>
      </c>
      <c r="C119" t="s">
        <v>34</v>
      </c>
      <c r="D119">
        <v>4.9661</v>
      </c>
      <c r="E119">
        <v>20.14</v>
      </c>
      <c r="F119">
        <v>16.82</v>
      </c>
      <c r="G119">
        <v>29.68</v>
      </c>
      <c r="H119">
        <v>0.46</v>
      </c>
      <c r="I119">
        <v>34</v>
      </c>
      <c r="J119">
        <v>154.63</v>
      </c>
      <c r="K119">
        <v>49.1</v>
      </c>
      <c r="L119">
        <v>4</v>
      </c>
      <c r="M119">
        <v>32</v>
      </c>
      <c r="N119">
        <v>26.53</v>
      </c>
      <c r="O119">
        <v>19304.72</v>
      </c>
      <c r="P119">
        <v>183.14</v>
      </c>
      <c r="Q119">
        <v>793.27</v>
      </c>
      <c r="R119">
        <v>155.80000000000001</v>
      </c>
      <c r="S119">
        <v>86.27</v>
      </c>
      <c r="T119">
        <v>24135.13</v>
      </c>
      <c r="U119">
        <v>0.55000000000000004</v>
      </c>
      <c r="V119">
        <v>0.72</v>
      </c>
      <c r="W119">
        <v>0.27</v>
      </c>
      <c r="X119">
        <v>1.41</v>
      </c>
      <c r="Y119">
        <v>2</v>
      </c>
      <c r="Z119">
        <v>10</v>
      </c>
    </row>
    <row r="120" spans="1:26" x14ac:dyDescent="0.25">
      <c r="A120">
        <v>4</v>
      </c>
      <c r="B120">
        <v>75</v>
      </c>
      <c r="C120" t="s">
        <v>34</v>
      </c>
      <c r="D120">
        <v>5.1605999999999996</v>
      </c>
      <c r="E120">
        <v>19.38</v>
      </c>
      <c r="F120">
        <v>16.309999999999999</v>
      </c>
      <c r="G120">
        <v>37.630000000000003</v>
      </c>
      <c r="H120">
        <v>0.56999999999999995</v>
      </c>
      <c r="I120">
        <v>26</v>
      </c>
      <c r="J120">
        <v>156.03</v>
      </c>
      <c r="K120">
        <v>49.1</v>
      </c>
      <c r="L120">
        <v>5</v>
      </c>
      <c r="M120">
        <v>24</v>
      </c>
      <c r="N120">
        <v>26.94</v>
      </c>
      <c r="O120">
        <v>19478.150000000001</v>
      </c>
      <c r="P120">
        <v>172.95</v>
      </c>
      <c r="Q120">
        <v>793.22</v>
      </c>
      <c r="R120">
        <v>137.94</v>
      </c>
      <c r="S120">
        <v>86.27</v>
      </c>
      <c r="T120">
        <v>15243.75</v>
      </c>
      <c r="U120">
        <v>0.63</v>
      </c>
      <c r="V120">
        <v>0.75</v>
      </c>
      <c r="W120">
        <v>0.26</v>
      </c>
      <c r="X120">
        <v>0.9</v>
      </c>
      <c r="Y120">
        <v>2</v>
      </c>
      <c r="Z120">
        <v>10</v>
      </c>
    </row>
    <row r="121" spans="1:26" x14ac:dyDescent="0.25">
      <c r="A121">
        <v>5</v>
      </c>
      <c r="B121">
        <v>75</v>
      </c>
      <c r="C121" t="s">
        <v>34</v>
      </c>
      <c r="D121">
        <v>5.2432999999999996</v>
      </c>
      <c r="E121">
        <v>19.07</v>
      </c>
      <c r="F121">
        <v>16.149999999999999</v>
      </c>
      <c r="G121">
        <v>46.15</v>
      </c>
      <c r="H121">
        <v>0.67</v>
      </c>
      <c r="I121">
        <v>21</v>
      </c>
      <c r="J121">
        <v>157.44</v>
      </c>
      <c r="K121">
        <v>49.1</v>
      </c>
      <c r="L121">
        <v>6</v>
      </c>
      <c r="M121">
        <v>19</v>
      </c>
      <c r="N121">
        <v>27.35</v>
      </c>
      <c r="O121">
        <v>19652.13</v>
      </c>
      <c r="P121">
        <v>166.14</v>
      </c>
      <c r="Q121">
        <v>793.22</v>
      </c>
      <c r="R121">
        <v>132.93</v>
      </c>
      <c r="S121">
        <v>86.27</v>
      </c>
      <c r="T121">
        <v>12765.17</v>
      </c>
      <c r="U121">
        <v>0.65</v>
      </c>
      <c r="V121">
        <v>0.75</v>
      </c>
      <c r="W121">
        <v>0.25</v>
      </c>
      <c r="X121">
        <v>0.74</v>
      </c>
      <c r="Y121">
        <v>2</v>
      </c>
      <c r="Z121">
        <v>10</v>
      </c>
    </row>
    <row r="122" spans="1:26" x14ac:dyDescent="0.25">
      <c r="A122">
        <v>6</v>
      </c>
      <c r="B122">
        <v>75</v>
      </c>
      <c r="C122" t="s">
        <v>34</v>
      </c>
      <c r="D122">
        <v>5.2690000000000001</v>
      </c>
      <c r="E122">
        <v>18.98</v>
      </c>
      <c r="F122">
        <v>16.149999999999999</v>
      </c>
      <c r="G122">
        <v>53.84</v>
      </c>
      <c r="H122">
        <v>0.78</v>
      </c>
      <c r="I122">
        <v>18</v>
      </c>
      <c r="J122">
        <v>158.86000000000001</v>
      </c>
      <c r="K122">
        <v>49.1</v>
      </c>
      <c r="L122">
        <v>7</v>
      </c>
      <c r="M122">
        <v>16</v>
      </c>
      <c r="N122">
        <v>27.77</v>
      </c>
      <c r="O122">
        <v>19826.68</v>
      </c>
      <c r="P122">
        <v>162.01</v>
      </c>
      <c r="Q122">
        <v>793.23</v>
      </c>
      <c r="R122">
        <v>133.02000000000001</v>
      </c>
      <c r="S122">
        <v>86.27</v>
      </c>
      <c r="T122">
        <v>12824.98</v>
      </c>
      <c r="U122">
        <v>0.65</v>
      </c>
      <c r="V122">
        <v>0.75</v>
      </c>
      <c r="W122">
        <v>0.25</v>
      </c>
      <c r="X122">
        <v>0.74</v>
      </c>
      <c r="Y122">
        <v>2</v>
      </c>
      <c r="Z122">
        <v>10</v>
      </c>
    </row>
    <row r="123" spans="1:26" x14ac:dyDescent="0.25">
      <c r="A123">
        <v>7</v>
      </c>
      <c r="B123">
        <v>75</v>
      </c>
      <c r="C123" t="s">
        <v>34</v>
      </c>
      <c r="D123">
        <v>5.3811999999999998</v>
      </c>
      <c r="E123">
        <v>18.579999999999998</v>
      </c>
      <c r="F123">
        <v>15.85</v>
      </c>
      <c r="G123">
        <v>63.39</v>
      </c>
      <c r="H123">
        <v>0.88</v>
      </c>
      <c r="I123">
        <v>15</v>
      </c>
      <c r="J123">
        <v>160.28</v>
      </c>
      <c r="K123">
        <v>49.1</v>
      </c>
      <c r="L123">
        <v>8</v>
      </c>
      <c r="M123">
        <v>13</v>
      </c>
      <c r="N123">
        <v>28.19</v>
      </c>
      <c r="O123">
        <v>20001.93</v>
      </c>
      <c r="P123">
        <v>153.13999999999999</v>
      </c>
      <c r="Q123">
        <v>793.25</v>
      </c>
      <c r="R123">
        <v>122.42</v>
      </c>
      <c r="S123">
        <v>86.27</v>
      </c>
      <c r="T123">
        <v>7537.7</v>
      </c>
      <c r="U123">
        <v>0.7</v>
      </c>
      <c r="V123">
        <v>0.77</v>
      </c>
      <c r="W123">
        <v>0.25</v>
      </c>
      <c r="X123">
        <v>0.44</v>
      </c>
      <c r="Y123">
        <v>2</v>
      </c>
      <c r="Z123">
        <v>10</v>
      </c>
    </row>
    <row r="124" spans="1:26" x14ac:dyDescent="0.25">
      <c r="A124">
        <v>8</v>
      </c>
      <c r="B124">
        <v>75</v>
      </c>
      <c r="C124" t="s">
        <v>34</v>
      </c>
      <c r="D124">
        <v>5.4010999999999996</v>
      </c>
      <c r="E124">
        <v>18.510000000000002</v>
      </c>
      <c r="F124">
        <v>15.84</v>
      </c>
      <c r="G124">
        <v>73.11</v>
      </c>
      <c r="H124">
        <v>0.99</v>
      </c>
      <c r="I124">
        <v>13</v>
      </c>
      <c r="J124">
        <v>161.71</v>
      </c>
      <c r="K124">
        <v>49.1</v>
      </c>
      <c r="L124">
        <v>9</v>
      </c>
      <c r="M124">
        <v>10</v>
      </c>
      <c r="N124">
        <v>28.61</v>
      </c>
      <c r="O124">
        <v>20177.64</v>
      </c>
      <c r="P124">
        <v>147.80000000000001</v>
      </c>
      <c r="Q124">
        <v>793.22</v>
      </c>
      <c r="R124">
        <v>122.37</v>
      </c>
      <c r="S124">
        <v>86.27</v>
      </c>
      <c r="T124">
        <v>7526.86</v>
      </c>
      <c r="U124">
        <v>0.7</v>
      </c>
      <c r="V124">
        <v>0.77</v>
      </c>
      <c r="W124">
        <v>0.24</v>
      </c>
      <c r="X124">
        <v>0.43</v>
      </c>
      <c r="Y124">
        <v>2</v>
      </c>
      <c r="Z124">
        <v>10</v>
      </c>
    </row>
    <row r="125" spans="1:26" x14ac:dyDescent="0.25">
      <c r="A125">
        <v>9</v>
      </c>
      <c r="B125">
        <v>75</v>
      </c>
      <c r="C125" t="s">
        <v>34</v>
      </c>
      <c r="D125">
        <v>5.4173</v>
      </c>
      <c r="E125">
        <v>18.46</v>
      </c>
      <c r="F125">
        <v>15.82</v>
      </c>
      <c r="G125">
        <v>79.08</v>
      </c>
      <c r="H125">
        <v>1.0900000000000001</v>
      </c>
      <c r="I125">
        <v>12</v>
      </c>
      <c r="J125">
        <v>163.13</v>
      </c>
      <c r="K125">
        <v>49.1</v>
      </c>
      <c r="L125">
        <v>10</v>
      </c>
      <c r="M125">
        <v>3</v>
      </c>
      <c r="N125">
        <v>29.04</v>
      </c>
      <c r="O125">
        <v>20353.939999999999</v>
      </c>
      <c r="P125">
        <v>143.96</v>
      </c>
      <c r="Q125">
        <v>793.23</v>
      </c>
      <c r="R125">
        <v>121.24</v>
      </c>
      <c r="S125">
        <v>86.27</v>
      </c>
      <c r="T125">
        <v>6964.48</v>
      </c>
      <c r="U125">
        <v>0.71</v>
      </c>
      <c r="V125">
        <v>0.77</v>
      </c>
      <c r="W125">
        <v>0.25</v>
      </c>
      <c r="X125">
        <v>0.41</v>
      </c>
      <c r="Y125">
        <v>2</v>
      </c>
      <c r="Z125">
        <v>10</v>
      </c>
    </row>
    <row r="126" spans="1:26" x14ac:dyDescent="0.25">
      <c r="A126">
        <v>10</v>
      </c>
      <c r="B126">
        <v>75</v>
      </c>
      <c r="C126" t="s">
        <v>34</v>
      </c>
      <c r="D126">
        <v>5.4169</v>
      </c>
      <c r="E126">
        <v>18.46</v>
      </c>
      <c r="F126">
        <v>15.82</v>
      </c>
      <c r="G126">
        <v>79.09</v>
      </c>
      <c r="H126">
        <v>1.18</v>
      </c>
      <c r="I126">
        <v>12</v>
      </c>
      <c r="J126">
        <v>164.57</v>
      </c>
      <c r="K126">
        <v>49.1</v>
      </c>
      <c r="L126">
        <v>11</v>
      </c>
      <c r="M126">
        <v>0</v>
      </c>
      <c r="N126">
        <v>29.47</v>
      </c>
      <c r="O126">
        <v>20530.82</v>
      </c>
      <c r="P126">
        <v>144.77000000000001</v>
      </c>
      <c r="Q126">
        <v>793.23</v>
      </c>
      <c r="R126">
        <v>121.18</v>
      </c>
      <c r="S126">
        <v>86.27</v>
      </c>
      <c r="T126">
        <v>6936.46</v>
      </c>
      <c r="U126">
        <v>0.71</v>
      </c>
      <c r="V126">
        <v>0.77</v>
      </c>
      <c r="W126">
        <v>0.25</v>
      </c>
      <c r="X126">
        <v>0.41</v>
      </c>
      <c r="Y126">
        <v>2</v>
      </c>
      <c r="Z126">
        <v>10</v>
      </c>
    </row>
    <row r="127" spans="1:26" x14ac:dyDescent="0.25">
      <c r="A127">
        <v>0</v>
      </c>
      <c r="B127">
        <v>95</v>
      </c>
      <c r="C127" t="s">
        <v>34</v>
      </c>
      <c r="D127">
        <v>2.7204999999999999</v>
      </c>
      <c r="E127">
        <v>36.76</v>
      </c>
      <c r="F127">
        <v>25.1</v>
      </c>
      <c r="G127">
        <v>6.1</v>
      </c>
      <c r="H127">
        <v>0.1</v>
      </c>
      <c r="I127">
        <v>247</v>
      </c>
      <c r="J127">
        <v>185.69</v>
      </c>
      <c r="K127">
        <v>53.44</v>
      </c>
      <c r="L127">
        <v>1</v>
      </c>
      <c r="M127">
        <v>245</v>
      </c>
      <c r="N127">
        <v>36.26</v>
      </c>
      <c r="O127">
        <v>23136.14</v>
      </c>
      <c r="P127">
        <v>337.05</v>
      </c>
      <c r="Q127">
        <v>793.57</v>
      </c>
      <c r="R127">
        <v>432.41</v>
      </c>
      <c r="S127">
        <v>86.27</v>
      </c>
      <c r="T127">
        <v>161374.1</v>
      </c>
      <c r="U127">
        <v>0.2</v>
      </c>
      <c r="V127">
        <v>0.49</v>
      </c>
      <c r="W127">
        <v>0.61</v>
      </c>
      <c r="X127">
        <v>9.67</v>
      </c>
      <c r="Y127">
        <v>2</v>
      </c>
      <c r="Z127">
        <v>10</v>
      </c>
    </row>
    <row r="128" spans="1:26" x14ac:dyDescent="0.25">
      <c r="A128">
        <v>1</v>
      </c>
      <c r="B128">
        <v>95</v>
      </c>
      <c r="C128" t="s">
        <v>34</v>
      </c>
      <c r="D128">
        <v>4.0877999999999997</v>
      </c>
      <c r="E128">
        <v>24.46</v>
      </c>
      <c r="F128">
        <v>18.64</v>
      </c>
      <c r="G128">
        <v>12.43</v>
      </c>
      <c r="H128">
        <v>0.19</v>
      </c>
      <c r="I128">
        <v>90</v>
      </c>
      <c r="J128">
        <v>187.21</v>
      </c>
      <c r="K128">
        <v>53.44</v>
      </c>
      <c r="L128">
        <v>2</v>
      </c>
      <c r="M128">
        <v>88</v>
      </c>
      <c r="N128">
        <v>36.770000000000003</v>
      </c>
      <c r="O128">
        <v>23322.880000000001</v>
      </c>
      <c r="P128">
        <v>246.35</v>
      </c>
      <c r="Q128">
        <v>793.53</v>
      </c>
      <c r="R128">
        <v>215.6</v>
      </c>
      <c r="S128">
        <v>86.27</v>
      </c>
      <c r="T128">
        <v>53753.17</v>
      </c>
      <c r="U128">
        <v>0.4</v>
      </c>
      <c r="V128">
        <v>0.65</v>
      </c>
      <c r="W128">
        <v>0.36</v>
      </c>
      <c r="X128">
        <v>3.23</v>
      </c>
      <c r="Y128">
        <v>2</v>
      </c>
      <c r="Z128">
        <v>10</v>
      </c>
    </row>
    <row r="129" spans="1:26" x14ac:dyDescent="0.25">
      <c r="A129">
        <v>2</v>
      </c>
      <c r="B129">
        <v>95</v>
      </c>
      <c r="C129" t="s">
        <v>34</v>
      </c>
      <c r="D129">
        <v>4.5265000000000004</v>
      </c>
      <c r="E129">
        <v>22.09</v>
      </c>
      <c r="F129">
        <v>17.54</v>
      </c>
      <c r="G129">
        <v>18.79</v>
      </c>
      <c r="H129">
        <v>0.28000000000000003</v>
      </c>
      <c r="I129">
        <v>56</v>
      </c>
      <c r="J129">
        <v>188.73</v>
      </c>
      <c r="K129">
        <v>53.44</v>
      </c>
      <c r="L129">
        <v>3</v>
      </c>
      <c r="M129">
        <v>54</v>
      </c>
      <c r="N129">
        <v>37.29</v>
      </c>
      <c r="O129">
        <v>23510.33</v>
      </c>
      <c r="P129">
        <v>228.54</v>
      </c>
      <c r="Q129">
        <v>793.38</v>
      </c>
      <c r="R129">
        <v>179.2</v>
      </c>
      <c r="S129">
        <v>86.27</v>
      </c>
      <c r="T129">
        <v>35726.519999999997</v>
      </c>
      <c r="U129">
        <v>0.48</v>
      </c>
      <c r="V129">
        <v>0.69</v>
      </c>
      <c r="W129">
        <v>0.31</v>
      </c>
      <c r="X129">
        <v>2.13</v>
      </c>
      <c r="Y129">
        <v>2</v>
      </c>
      <c r="Z129">
        <v>10</v>
      </c>
    </row>
    <row r="130" spans="1:26" x14ac:dyDescent="0.25">
      <c r="A130">
        <v>3</v>
      </c>
      <c r="B130">
        <v>95</v>
      </c>
      <c r="C130" t="s">
        <v>34</v>
      </c>
      <c r="D130">
        <v>4.8140999999999998</v>
      </c>
      <c r="E130">
        <v>20.77</v>
      </c>
      <c r="F130">
        <v>16.82</v>
      </c>
      <c r="G130">
        <v>25.22</v>
      </c>
      <c r="H130">
        <v>0.37</v>
      </c>
      <c r="I130">
        <v>40</v>
      </c>
      <c r="J130">
        <v>190.25</v>
      </c>
      <c r="K130">
        <v>53.44</v>
      </c>
      <c r="L130">
        <v>4</v>
      </c>
      <c r="M130">
        <v>38</v>
      </c>
      <c r="N130">
        <v>37.82</v>
      </c>
      <c r="O130">
        <v>23698.48</v>
      </c>
      <c r="P130">
        <v>215.62</v>
      </c>
      <c r="Q130">
        <v>793.32</v>
      </c>
      <c r="R130">
        <v>154.63999999999999</v>
      </c>
      <c r="S130">
        <v>86.27</v>
      </c>
      <c r="T130">
        <v>23523.97</v>
      </c>
      <c r="U130">
        <v>0.56000000000000005</v>
      </c>
      <c r="V130">
        <v>0.72</v>
      </c>
      <c r="W130">
        <v>0.28999999999999998</v>
      </c>
      <c r="X130">
        <v>1.4</v>
      </c>
      <c r="Y130">
        <v>2</v>
      </c>
      <c r="Z130">
        <v>10</v>
      </c>
    </row>
    <row r="131" spans="1:26" x14ac:dyDescent="0.25">
      <c r="A131">
        <v>4</v>
      </c>
      <c r="B131">
        <v>95</v>
      </c>
      <c r="C131" t="s">
        <v>34</v>
      </c>
      <c r="D131">
        <v>4.9306000000000001</v>
      </c>
      <c r="E131">
        <v>20.28</v>
      </c>
      <c r="F131">
        <v>16.62</v>
      </c>
      <c r="G131">
        <v>31.17</v>
      </c>
      <c r="H131">
        <v>0.46</v>
      </c>
      <c r="I131">
        <v>32</v>
      </c>
      <c r="J131">
        <v>191.78</v>
      </c>
      <c r="K131">
        <v>53.44</v>
      </c>
      <c r="L131">
        <v>5</v>
      </c>
      <c r="M131">
        <v>30</v>
      </c>
      <c r="N131">
        <v>38.35</v>
      </c>
      <c r="O131">
        <v>23887.360000000001</v>
      </c>
      <c r="P131">
        <v>209.89</v>
      </c>
      <c r="Q131">
        <v>793.24</v>
      </c>
      <c r="R131">
        <v>148.6</v>
      </c>
      <c r="S131">
        <v>86.27</v>
      </c>
      <c r="T131">
        <v>20545.07</v>
      </c>
      <c r="U131">
        <v>0.57999999999999996</v>
      </c>
      <c r="V131">
        <v>0.73</v>
      </c>
      <c r="W131">
        <v>0.27</v>
      </c>
      <c r="X131">
        <v>1.21</v>
      </c>
      <c r="Y131">
        <v>2</v>
      </c>
      <c r="Z131">
        <v>10</v>
      </c>
    </row>
    <row r="132" spans="1:26" x14ac:dyDescent="0.25">
      <c r="A132">
        <v>5</v>
      </c>
      <c r="B132">
        <v>95</v>
      </c>
      <c r="C132" t="s">
        <v>34</v>
      </c>
      <c r="D132">
        <v>5.0693000000000001</v>
      </c>
      <c r="E132">
        <v>19.73</v>
      </c>
      <c r="F132">
        <v>16.29</v>
      </c>
      <c r="G132">
        <v>37.590000000000003</v>
      </c>
      <c r="H132">
        <v>0.55000000000000004</v>
      </c>
      <c r="I132">
        <v>26</v>
      </c>
      <c r="J132">
        <v>193.32</v>
      </c>
      <c r="K132">
        <v>53.44</v>
      </c>
      <c r="L132">
        <v>6</v>
      </c>
      <c r="M132">
        <v>24</v>
      </c>
      <c r="N132">
        <v>38.89</v>
      </c>
      <c r="O132">
        <v>24076.95</v>
      </c>
      <c r="P132">
        <v>202.21</v>
      </c>
      <c r="Q132">
        <v>793.21</v>
      </c>
      <c r="R132">
        <v>137.31</v>
      </c>
      <c r="S132">
        <v>86.27</v>
      </c>
      <c r="T132">
        <v>14927.66</v>
      </c>
      <c r="U132">
        <v>0.63</v>
      </c>
      <c r="V132">
        <v>0.75</v>
      </c>
      <c r="W132">
        <v>0.26</v>
      </c>
      <c r="X132">
        <v>0.88</v>
      </c>
      <c r="Y132">
        <v>2</v>
      </c>
      <c r="Z132">
        <v>10</v>
      </c>
    </row>
    <row r="133" spans="1:26" x14ac:dyDescent="0.25">
      <c r="A133">
        <v>6</v>
      </c>
      <c r="B133">
        <v>95</v>
      </c>
      <c r="C133" t="s">
        <v>34</v>
      </c>
      <c r="D133">
        <v>5.1264000000000003</v>
      </c>
      <c r="E133">
        <v>19.510000000000002</v>
      </c>
      <c r="F133">
        <v>16.22</v>
      </c>
      <c r="G133">
        <v>44.23</v>
      </c>
      <c r="H133">
        <v>0.64</v>
      </c>
      <c r="I133">
        <v>22</v>
      </c>
      <c r="J133">
        <v>194.86</v>
      </c>
      <c r="K133">
        <v>53.44</v>
      </c>
      <c r="L133">
        <v>7</v>
      </c>
      <c r="M133">
        <v>20</v>
      </c>
      <c r="N133">
        <v>39.43</v>
      </c>
      <c r="O133">
        <v>24267.279999999999</v>
      </c>
      <c r="P133">
        <v>198.03</v>
      </c>
      <c r="Q133">
        <v>793.31</v>
      </c>
      <c r="R133">
        <v>135.09</v>
      </c>
      <c r="S133">
        <v>86.27</v>
      </c>
      <c r="T133">
        <v>13842.44</v>
      </c>
      <c r="U133">
        <v>0.64</v>
      </c>
      <c r="V133">
        <v>0.75</v>
      </c>
      <c r="W133">
        <v>0.26</v>
      </c>
      <c r="X133">
        <v>0.81</v>
      </c>
      <c r="Y133">
        <v>2</v>
      </c>
      <c r="Z133">
        <v>10</v>
      </c>
    </row>
    <row r="134" spans="1:26" x14ac:dyDescent="0.25">
      <c r="A134">
        <v>7</v>
      </c>
      <c r="B134">
        <v>95</v>
      </c>
      <c r="C134" t="s">
        <v>34</v>
      </c>
      <c r="D134">
        <v>5.2226999999999997</v>
      </c>
      <c r="E134">
        <v>19.149999999999999</v>
      </c>
      <c r="F134">
        <v>15.97</v>
      </c>
      <c r="G134">
        <v>50.44</v>
      </c>
      <c r="H134">
        <v>0.72</v>
      </c>
      <c r="I134">
        <v>19</v>
      </c>
      <c r="J134">
        <v>196.41</v>
      </c>
      <c r="K134">
        <v>53.44</v>
      </c>
      <c r="L134">
        <v>8</v>
      </c>
      <c r="M134">
        <v>17</v>
      </c>
      <c r="N134">
        <v>39.979999999999997</v>
      </c>
      <c r="O134">
        <v>24458.36</v>
      </c>
      <c r="P134">
        <v>190.91</v>
      </c>
      <c r="Q134">
        <v>793.25</v>
      </c>
      <c r="R134">
        <v>126.49</v>
      </c>
      <c r="S134">
        <v>86.27</v>
      </c>
      <c r="T134">
        <v>9556.98</v>
      </c>
      <c r="U134">
        <v>0.68</v>
      </c>
      <c r="V134">
        <v>0.76</v>
      </c>
      <c r="W134">
        <v>0.25</v>
      </c>
      <c r="X134">
        <v>0.56000000000000005</v>
      </c>
      <c r="Y134">
        <v>2</v>
      </c>
      <c r="Z134">
        <v>10</v>
      </c>
    </row>
    <row r="135" spans="1:26" x14ac:dyDescent="0.25">
      <c r="A135">
        <v>8</v>
      </c>
      <c r="B135">
        <v>95</v>
      </c>
      <c r="C135" t="s">
        <v>34</v>
      </c>
      <c r="D135">
        <v>5.2629999999999999</v>
      </c>
      <c r="E135">
        <v>19</v>
      </c>
      <c r="F135">
        <v>15.94</v>
      </c>
      <c r="G135">
        <v>59.76</v>
      </c>
      <c r="H135">
        <v>0.81</v>
      </c>
      <c r="I135">
        <v>16</v>
      </c>
      <c r="J135">
        <v>197.97</v>
      </c>
      <c r="K135">
        <v>53.44</v>
      </c>
      <c r="L135">
        <v>9</v>
      </c>
      <c r="M135">
        <v>14</v>
      </c>
      <c r="N135">
        <v>40.53</v>
      </c>
      <c r="O135">
        <v>24650.18</v>
      </c>
      <c r="P135">
        <v>187.22</v>
      </c>
      <c r="Q135">
        <v>793.21</v>
      </c>
      <c r="R135">
        <v>125.57</v>
      </c>
      <c r="S135">
        <v>86.27</v>
      </c>
      <c r="T135">
        <v>9112.1</v>
      </c>
      <c r="U135">
        <v>0.69</v>
      </c>
      <c r="V135">
        <v>0.76</v>
      </c>
      <c r="W135">
        <v>0.25</v>
      </c>
      <c r="X135">
        <v>0.53</v>
      </c>
      <c r="Y135">
        <v>2</v>
      </c>
      <c r="Z135">
        <v>10</v>
      </c>
    </row>
    <row r="136" spans="1:26" x14ac:dyDescent="0.25">
      <c r="A136">
        <v>9</v>
      </c>
      <c r="B136">
        <v>95</v>
      </c>
      <c r="C136" t="s">
        <v>34</v>
      </c>
      <c r="D136">
        <v>5.2573999999999996</v>
      </c>
      <c r="E136">
        <v>19.02</v>
      </c>
      <c r="F136">
        <v>15.99</v>
      </c>
      <c r="G136">
        <v>63.98</v>
      </c>
      <c r="H136">
        <v>0.89</v>
      </c>
      <c r="I136">
        <v>15</v>
      </c>
      <c r="J136">
        <v>199.53</v>
      </c>
      <c r="K136">
        <v>53.44</v>
      </c>
      <c r="L136">
        <v>10</v>
      </c>
      <c r="M136">
        <v>13</v>
      </c>
      <c r="N136">
        <v>41.1</v>
      </c>
      <c r="O136">
        <v>24842.77</v>
      </c>
      <c r="P136">
        <v>184.16</v>
      </c>
      <c r="Q136">
        <v>793.23</v>
      </c>
      <c r="R136">
        <v>127.77</v>
      </c>
      <c r="S136">
        <v>86.27</v>
      </c>
      <c r="T136">
        <v>10215.98</v>
      </c>
      <c r="U136">
        <v>0.68</v>
      </c>
      <c r="V136">
        <v>0.76</v>
      </c>
      <c r="W136">
        <v>0.24</v>
      </c>
      <c r="X136">
        <v>0.57999999999999996</v>
      </c>
      <c r="Y136">
        <v>2</v>
      </c>
      <c r="Z136">
        <v>10</v>
      </c>
    </row>
    <row r="137" spans="1:26" x14ac:dyDescent="0.25">
      <c r="A137">
        <v>10</v>
      </c>
      <c r="B137">
        <v>95</v>
      </c>
      <c r="C137" t="s">
        <v>34</v>
      </c>
      <c r="D137">
        <v>5.3243999999999998</v>
      </c>
      <c r="E137">
        <v>18.78</v>
      </c>
      <c r="F137">
        <v>15.83</v>
      </c>
      <c r="G137">
        <v>73.06</v>
      </c>
      <c r="H137">
        <v>0.97</v>
      </c>
      <c r="I137">
        <v>13</v>
      </c>
      <c r="J137">
        <v>201.1</v>
      </c>
      <c r="K137">
        <v>53.44</v>
      </c>
      <c r="L137">
        <v>11</v>
      </c>
      <c r="M137">
        <v>11</v>
      </c>
      <c r="N137">
        <v>41.66</v>
      </c>
      <c r="O137">
        <v>25036.12</v>
      </c>
      <c r="P137">
        <v>178.95</v>
      </c>
      <c r="Q137">
        <v>793.21</v>
      </c>
      <c r="R137">
        <v>121.96</v>
      </c>
      <c r="S137">
        <v>86.27</v>
      </c>
      <c r="T137">
        <v>7322.13</v>
      </c>
      <c r="U137">
        <v>0.71</v>
      </c>
      <c r="V137">
        <v>0.77</v>
      </c>
      <c r="W137">
        <v>0.24</v>
      </c>
      <c r="X137">
        <v>0.42</v>
      </c>
      <c r="Y137">
        <v>2</v>
      </c>
      <c r="Z137">
        <v>10</v>
      </c>
    </row>
    <row r="138" spans="1:26" x14ac:dyDescent="0.25">
      <c r="A138">
        <v>11</v>
      </c>
      <c r="B138">
        <v>95</v>
      </c>
      <c r="C138" t="s">
        <v>34</v>
      </c>
      <c r="D138">
        <v>5.3410000000000002</v>
      </c>
      <c r="E138">
        <v>18.72</v>
      </c>
      <c r="F138">
        <v>15.81</v>
      </c>
      <c r="G138">
        <v>79.040000000000006</v>
      </c>
      <c r="H138">
        <v>1.05</v>
      </c>
      <c r="I138">
        <v>12</v>
      </c>
      <c r="J138">
        <v>202.67</v>
      </c>
      <c r="K138">
        <v>53.44</v>
      </c>
      <c r="L138">
        <v>12</v>
      </c>
      <c r="M138">
        <v>10</v>
      </c>
      <c r="N138">
        <v>42.24</v>
      </c>
      <c r="O138">
        <v>25230.25</v>
      </c>
      <c r="P138">
        <v>173.33</v>
      </c>
      <c r="Q138">
        <v>793.22</v>
      </c>
      <c r="R138">
        <v>121.32</v>
      </c>
      <c r="S138">
        <v>86.27</v>
      </c>
      <c r="T138">
        <v>7005.69</v>
      </c>
      <c r="U138">
        <v>0.71</v>
      </c>
      <c r="V138">
        <v>0.77</v>
      </c>
      <c r="W138">
        <v>0.24</v>
      </c>
      <c r="X138">
        <v>0.4</v>
      </c>
      <c r="Y138">
        <v>2</v>
      </c>
      <c r="Z138">
        <v>10</v>
      </c>
    </row>
    <row r="139" spans="1:26" x14ac:dyDescent="0.25">
      <c r="A139">
        <v>12</v>
      </c>
      <c r="B139">
        <v>95</v>
      </c>
      <c r="C139" t="s">
        <v>34</v>
      </c>
      <c r="D139">
        <v>5.3621999999999996</v>
      </c>
      <c r="E139">
        <v>18.649999999999999</v>
      </c>
      <c r="F139">
        <v>15.77</v>
      </c>
      <c r="G139">
        <v>86.02</v>
      </c>
      <c r="H139">
        <v>1.1299999999999999</v>
      </c>
      <c r="I139">
        <v>11</v>
      </c>
      <c r="J139">
        <v>204.25</v>
      </c>
      <c r="K139">
        <v>53.44</v>
      </c>
      <c r="L139">
        <v>13</v>
      </c>
      <c r="M139">
        <v>8</v>
      </c>
      <c r="N139">
        <v>42.82</v>
      </c>
      <c r="O139">
        <v>25425.3</v>
      </c>
      <c r="P139">
        <v>170.2</v>
      </c>
      <c r="Q139">
        <v>793.21</v>
      </c>
      <c r="R139">
        <v>120.01</v>
      </c>
      <c r="S139">
        <v>86.27</v>
      </c>
      <c r="T139">
        <v>6354.1</v>
      </c>
      <c r="U139">
        <v>0.72</v>
      </c>
      <c r="V139">
        <v>0.77</v>
      </c>
      <c r="W139">
        <v>0.24</v>
      </c>
      <c r="X139">
        <v>0.36</v>
      </c>
      <c r="Y139">
        <v>2</v>
      </c>
      <c r="Z139">
        <v>10</v>
      </c>
    </row>
    <row r="140" spans="1:26" x14ac:dyDescent="0.25">
      <c r="A140">
        <v>13</v>
      </c>
      <c r="B140">
        <v>95</v>
      </c>
      <c r="C140" t="s">
        <v>34</v>
      </c>
      <c r="D140">
        <v>5.3775000000000004</v>
      </c>
      <c r="E140">
        <v>18.600000000000001</v>
      </c>
      <c r="F140">
        <v>15.76</v>
      </c>
      <c r="G140">
        <v>94.53</v>
      </c>
      <c r="H140">
        <v>1.21</v>
      </c>
      <c r="I140">
        <v>10</v>
      </c>
      <c r="J140">
        <v>205.84</v>
      </c>
      <c r="K140">
        <v>53.44</v>
      </c>
      <c r="L140">
        <v>14</v>
      </c>
      <c r="M140">
        <v>6</v>
      </c>
      <c r="N140">
        <v>43.4</v>
      </c>
      <c r="O140">
        <v>25621.03</v>
      </c>
      <c r="P140">
        <v>165.43</v>
      </c>
      <c r="Q140">
        <v>793.21</v>
      </c>
      <c r="R140">
        <v>119.56</v>
      </c>
      <c r="S140">
        <v>86.27</v>
      </c>
      <c r="T140">
        <v>6136.12</v>
      </c>
      <c r="U140">
        <v>0.72</v>
      </c>
      <c r="V140">
        <v>0.77</v>
      </c>
      <c r="W140">
        <v>0.24</v>
      </c>
      <c r="X140">
        <v>0.35</v>
      </c>
      <c r="Y140">
        <v>2</v>
      </c>
      <c r="Z140">
        <v>10</v>
      </c>
    </row>
    <row r="141" spans="1:26" x14ac:dyDescent="0.25">
      <c r="A141">
        <v>14</v>
      </c>
      <c r="B141">
        <v>95</v>
      </c>
      <c r="C141" t="s">
        <v>34</v>
      </c>
      <c r="D141">
        <v>5.3826000000000001</v>
      </c>
      <c r="E141">
        <v>18.579999999999998</v>
      </c>
      <c r="F141">
        <v>15.74</v>
      </c>
      <c r="G141">
        <v>94.42</v>
      </c>
      <c r="H141">
        <v>1.28</v>
      </c>
      <c r="I141">
        <v>10</v>
      </c>
      <c r="J141">
        <v>207.43</v>
      </c>
      <c r="K141">
        <v>53.44</v>
      </c>
      <c r="L141">
        <v>15</v>
      </c>
      <c r="M141">
        <v>0</v>
      </c>
      <c r="N141">
        <v>44</v>
      </c>
      <c r="O141">
        <v>25817.56</v>
      </c>
      <c r="P141">
        <v>165.86</v>
      </c>
      <c r="Q141">
        <v>793.24</v>
      </c>
      <c r="R141">
        <v>118.58</v>
      </c>
      <c r="S141">
        <v>86.27</v>
      </c>
      <c r="T141">
        <v>5645.51</v>
      </c>
      <c r="U141">
        <v>0.73</v>
      </c>
      <c r="V141">
        <v>0.77</v>
      </c>
      <c r="W141">
        <v>0.25</v>
      </c>
      <c r="X141">
        <v>0.33</v>
      </c>
      <c r="Y141">
        <v>2</v>
      </c>
      <c r="Z141">
        <v>10</v>
      </c>
    </row>
    <row r="142" spans="1:26" x14ac:dyDescent="0.25">
      <c r="A142">
        <v>0</v>
      </c>
      <c r="B142">
        <v>55</v>
      </c>
      <c r="C142" t="s">
        <v>34</v>
      </c>
      <c r="D142">
        <v>3.7412000000000001</v>
      </c>
      <c r="E142">
        <v>26.73</v>
      </c>
      <c r="F142">
        <v>21.06</v>
      </c>
      <c r="G142">
        <v>8.42</v>
      </c>
      <c r="H142">
        <v>0.15</v>
      </c>
      <c r="I142">
        <v>150</v>
      </c>
      <c r="J142">
        <v>116.05</v>
      </c>
      <c r="K142">
        <v>43.4</v>
      </c>
      <c r="L142">
        <v>1</v>
      </c>
      <c r="M142">
        <v>148</v>
      </c>
      <c r="N142">
        <v>16.649999999999999</v>
      </c>
      <c r="O142">
        <v>14546.17</v>
      </c>
      <c r="P142">
        <v>205.44</v>
      </c>
      <c r="Q142">
        <v>793.57</v>
      </c>
      <c r="R142">
        <v>296.69</v>
      </c>
      <c r="S142">
        <v>86.27</v>
      </c>
      <c r="T142">
        <v>93998.79</v>
      </c>
      <c r="U142">
        <v>0.28999999999999998</v>
      </c>
      <c r="V142">
        <v>0.57999999999999996</v>
      </c>
      <c r="W142">
        <v>0.46</v>
      </c>
      <c r="X142">
        <v>5.64</v>
      </c>
      <c r="Y142">
        <v>2</v>
      </c>
      <c r="Z142">
        <v>10</v>
      </c>
    </row>
    <row r="143" spans="1:26" x14ac:dyDescent="0.25">
      <c r="A143">
        <v>1</v>
      </c>
      <c r="B143">
        <v>55</v>
      </c>
      <c r="C143" t="s">
        <v>34</v>
      </c>
      <c r="D143">
        <v>4.6599000000000004</v>
      </c>
      <c r="E143">
        <v>21.46</v>
      </c>
      <c r="F143">
        <v>17.89</v>
      </c>
      <c r="G143">
        <v>17.32</v>
      </c>
      <c r="H143">
        <v>0.3</v>
      </c>
      <c r="I143">
        <v>62</v>
      </c>
      <c r="J143">
        <v>117.34</v>
      </c>
      <c r="K143">
        <v>43.4</v>
      </c>
      <c r="L143">
        <v>2</v>
      </c>
      <c r="M143">
        <v>60</v>
      </c>
      <c r="N143">
        <v>16.940000000000001</v>
      </c>
      <c r="O143">
        <v>14705.49</v>
      </c>
      <c r="P143">
        <v>168.5</v>
      </c>
      <c r="Q143">
        <v>793.5</v>
      </c>
      <c r="R143">
        <v>191.53</v>
      </c>
      <c r="S143">
        <v>86.27</v>
      </c>
      <c r="T143">
        <v>41860.959999999999</v>
      </c>
      <c r="U143">
        <v>0.45</v>
      </c>
      <c r="V143">
        <v>0.68</v>
      </c>
      <c r="W143">
        <v>0.31</v>
      </c>
      <c r="X143">
        <v>2.48</v>
      </c>
      <c r="Y143">
        <v>2</v>
      </c>
      <c r="Z143">
        <v>10</v>
      </c>
    </row>
    <row r="144" spans="1:26" x14ac:dyDescent="0.25">
      <c r="A144">
        <v>2</v>
      </c>
      <c r="B144">
        <v>55</v>
      </c>
      <c r="C144" t="s">
        <v>34</v>
      </c>
      <c r="D144">
        <v>5.1219000000000001</v>
      </c>
      <c r="E144">
        <v>19.52</v>
      </c>
      <c r="F144">
        <v>16.559999999999999</v>
      </c>
      <c r="G144">
        <v>26.85</v>
      </c>
      <c r="H144">
        <v>0.45</v>
      </c>
      <c r="I144">
        <v>37</v>
      </c>
      <c r="J144">
        <v>118.63</v>
      </c>
      <c r="K144">
        <v>43.4</v>
      </c>
      <c r="L144">
        <v>3</v>
      </c>
      <c r="M144">
        <v>35</v>
      </c>
      <c r="N144">
        <v>17.23</v>
      </c>
      <c r="O144">
        <v>14865.24</v>
      </c>
      <c r="P144">
        <v>149.25</v>
      </c>
      <c r="Q144">
        <v>793.29</v>
      </c>
      <c r="R144">
        <v>145.79</v>
      </c>
      <c r="S144">
        <v>86.27</v>
      </c>
      <c r="T144">
        <v>19113.39</v>
      </c>
      <c r="U144">
        <v>0.59</v>
      </c>
      <c r="V144">
        <v>0.74</v>
      </c>
      <c r="W144">
        <v>0.28000000000000003</v>
      </c>
      <c r="X144">
        <v>1.1399999999999999</v>
      </c>
      <c r="Y144">
        <v>2</v>
      </c>
      <c r="Z144">
        <v>10</v>
      </c>
    </row>
    <row r="145" spans="1:26" x14ac:dyDescent="0.25">
      <c r="A145">
        <v>3</v>
      </c>
      <c r="B145">
        <v>55</v>
      </c>
      <c r="C145" t="s">
        <v>34</v>
      </c>
      <c r="D145">
        <v>5.2377000000000002</v>
      </c>
      <c r="E145">
        <v>19.09</v>
      </c>
      <c r="F145">
        <v>16.36</v>
      </c>
      <c r="G145">
        <v>36.36</v>
      </c>
      <c r="H145">
        <v>0.59</v>
      </c>
      <c r="I145">
        <v>27</v>
      </c>
      <c r="J145">
        <v>119.93</v>
      </c>
      <c r="K145">
        <v>43.4</v>
      </c>
      <c r="L145">
        <v>4</v>
      </c>
      <c r="M145">
        <v>25</v>
      </c>
      <c r="N145">
        <v>17.53</v>
      </c>
      <c r="O145">
        <v>15025.44</v>
      </c>
      <c r="P145">
        <v>141.55000000000001</v>
      </c>
      <c r="Q145">
        <v>793.29</v>
      </c>
      <c r="R145">
        <v>139.93</v>
      </c>
      <c r="S145">
        <v>86.27</v>
      </c>
      <c r="T145">
        <v>16235.27</v>
      </c>
      <c r="U145">
        <v>0.62</v>
      </c>
      <c r="V145">
        <v>0.74</v>
      </c>
      <c r="W145">
        <v>0.26</v>
      </c>
      <c r="X145">
        <v>0.95</v>
      </c>
      <c r="Y145">
        <v>2</v>
      </c>
      <c r="Z145">
        <v>10</v>
      </c>
    </row>
    <row r="146" spans="1:26" x14ac:dyDescent="0.25">
      <c r="A146">
        <v>4</v>
      </c>
      <c r="B146">
        <v>55</v>
      </c>
      <c r="C146" t="s">
        <v>34</v>
      </c>
      <c r="D146">
        <v>5.3621999999999996</v>
      </c>
      <c r="E146">
        <v>18.649999999999999</v>
      </c>
      <c r="F146">
        <v>16.09</v>
      </c>
      <c r="G146">
        <v>48.26</v>
      </c>
      <c r="H146">
        <v>0.73</v>
      </c>
      <c r="I146">
        <v>20</v>
      </c>
      <c r="J146">
        <v>121.23</v>
      </c>
      <c r="K146">
        <v>43.4</v>
      </c>
      <c r="L146">
        <v>5</v>
      </c>
      <c r="M146">
        <v>18</v>
      </c>
      <c r="N146">
        <v>17.829999999999998</v>
      </c>
      <c r="O146">
        <v>15186.08</v>
      </c>
      <c r="P146">
        <v>131.53</v>
      </c>
      <c r="Q146">
        <v>793.26</v>
      </c>
      <c r="R146">
        <v>130.66999999999999</v>
      </c>
      <c r="S146">
        <v>86.27</v>
      </c>
      <c r="T146">
        <v>11640.68</v>
      </c>
      <c r="U146">
        <v>0.66</v>
      </c>
      <c r="V146">
        <v>0.76</v>
      </c>
      <c r="W146">
        <v>0.25</v>
      </c>
      <c r="X146">
        <v>0.68</v>
      </c>
      <c r="Y146">
        <v>2</v>
      </c>
      <c r="Z146">
        <v>10</v>
      </c>
    </row>
    <row r="147" spans="1:26" x14ac:dyDescent="0.25">
      <c r="A147">
        <v>5</v>
      </c>
      <c r="B147">
        <v>55</v>
      </c>
      <c r="C147" t="s">
        <v>34</v>
      </c>
      <c r="D147">
        <v>5.4242999999999997</v>
      </c>
      <c r="E147">
        <v>18.440000000000001</v>
      </c>
      <c r="F147">
        <v>15.97</v>
      </c>
      <c r="G147">
        <v>59.88</v>
      </c>
      <c r="H147">
        <v>0.86</v>
      </c>
      <c r="I147">
        <v>16</v>
      </c>
      <c r="J147">
        <v>122.54</v>
      </c>
      <c r="K147">
        <v>43.4</v>
      </c>
      <c r="L147">
        <v>6</v>
      </c>
      <c r="M147">
        <v>8</v>
      </c>
      <c r="N147">
        <v>18.14</v>
      </c>
      <c r="O147">
        <v>15347.16</v>
      </c>
      <c r="P147">
        <v>123.54</v>
      </c>
      <c r="Q147">
        <v>793.3</v>
      </c>
      <c r="R147">
        <v>126.45</v>
      </c>
      <c r="S147">
        <v>86.27</v>
      </c>
      <c r="T147">
        <v>9549.77</v>
      </c>
      <c r="U147">
        <v>0.68</v>
      </c>
      <c r="V147">
        <v>0.76</v>
      </c>
      <c r="W147">
        <v>0.25</v>
      </c>
      <c r="X147">
        <v>0.56000000000000005</v>
      </c>
      <c r="Y147">
        <v>2</v>
      </c>
      <c r="Z147">
        <v>10</v>
      </c>
    </row>
    <row r="148" spans="1:26" x14ac:dyDescent="0.25">
      <c r="A148">
        <v>6</v>
      </c>
      <c r="B148">
        <v>55</v>
      </c>
      <c r="C148" t="s">
        <v>34</v>
      </c>
      <c r="D148">
        <v>5.4168000000000003</v>
      </c>
      <c r="E148">
        <v>18.46</v>
      </c>
      <c r="F148">
        <v>15.99</v>
      </c>
      <c r="G148">
        <v>59.98</v>
      </c>
      <c r="H148">
        <v>1</v>
      </c>
      <c r="I148">
        <v>16</v>
      </c>
      <c r="J148">
        <v>123.85</v>
      </c>
      <c r="K148">
        <v>43.4</v>
      </c>
      <c r="L148">
        <v>7</v>
      </c>
      <c r="M148">
        <v>0</v>
      </c>
      <c r="N148">
        <v>18.45</v>
      </c>
      <c r="O148">
        <v>15508.69</v>
      </c>
      <c r="P148">
        <v>123.96</v>
      </c>
      <c r="Q148">
        <v>793.32</v>
      </c>
      <c r="R148">
        <v>126.91</v>
      </c>
      <c r="S148">
        <v>86.27</v>
      </c>
      <c r="T148">
        <v>9780.7099999999991</v>
      </c>
      <c r="U148">
        <v>0.68</v>
      </c>
      <c r="V148">
        <v>0.76</v>
      </c>
      <c r="W148">
        <v>0.27</v>
      </c>
      <c r="X148">
        <v>0.57999999999999996</v>
      </c>
      <c r="Y148">
        <v>2</v>
      </c>
      <c r="Z14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153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INDEX(resultados!$A$2:$ZZ$148, 1, MATCH($B$1, resultados!$A$1:$ZZ$1, 0))</f>
        <v>#N/A</v>
      </c>
      <c r="B7" t="e">
        <f>INDEX(resultados!$A$2:$ZZ$148, 1, MATCH($B$2, resultados!$A$1:$ZZ$1, 0))</f>
        <v>#N/A</v>
      </c>
      <c r="C7" t="e">
        <f>INDEX(resultados!$A$2:$ZZ$148, 1, MATCH($B$3, resultados!$A$1:$ZZ$1, 0))</f>
        <v>#N/A</v>
      </c>
    </row>
    <row r="8" spans="1:3" x14ac:dyDescent="0.25">
      <c r="A8" t="e">
        <f>INDEX(resultados!$A$2:$ZZ$148, 2, MATCH($B$1, resultados!$A$1:$ZZ$1, 0))</f>
        <v>#N/A</v>
      </c>
      <c r="B8" t="e">
        <f>INDEX(resultados!$A$2:$ZZ$148, 2, MATCH($B$2, resultados!$A$1:$ZZ$1, 0))</f>
        <v>#N/A</v>
      </c>
      <c r="C8" t="e">
        <f>INDEX(resultados!$A$2:$ZZ$148, 2, MATCH($B$3, resultados!$A$1:$ZZ$1, 0))</f>
        <v>#N/A</v>
      </c>
    </row>
    <row r="9" spans="1:3" x14ac:dyDescent="0.25">
      <c r="A9" t="e">
        <f>INDEX(resultados!$A$2:$ZZ$148, 3, MATCH($B$1, resultados!$A$1:$ZZ$1, 0))</f>
        <v>#N/A</v>
      </c>
      <c r="B9" t="e">
        <f>INDEX(resultados!$A$2:$ZZ$148, 3, MATCH($B$2, resultados!$A$1:$ZZ$1, 0))</f>
        <v>#N/A</v>
      </c>
      <c r="C9" t="e">
        <f>INDEX(resultados!$A$2:$ZZ$148, 3, MATCH($B$3, resultados!$A$1:$ZZ$1, 0))</f>
        <v>#N/A</v>
      </c>
    </row>
    <row r="10" spans="1:3" x14ac:dyDescent="0.25">
      <c r="A10" t="e">
        <f>INDEX(resultados!$A$2:$ZZ$148, 4, MATCH($B$1, resultados!$A$1:$ZZ$1, 0))</f>
        <v>#N/A</v>
      </c>
      <c r="B10" t="e">
        <f>INDEX(resultados!$A$2:$ZZ$148, 4, MATCH($B$2, resultados!$A$1:$ZZ$1, 0))</f>
        <v>#N/A</v>
      </c>
      <c r="C10" t="e">
        <f>INDEX(resultados!$A$2:$ZZ$148, 4, MATCH($B$3, resultados!$A$1:$ZZ$1, 0))</f>
        <v>#N/A</v>
      </c>
    </row>
    <row r="11" spans="1:3" x14ac:dyDescent="0.25">
      <c r="A11" t="e">
        <f>INDEX(resultados!$A$2:$ZZ$148, 5, MATCH($B$1, resultados!$A$1:$ZZ$1, 0))</f>
        <v>#N/A</v>
      </c>
      <c r="B11" t="e">
        <f>INDEX(resultados!$A$2:$ZZ$148, 5, MATCH($B$2, resultados!$A$1:$ZZ$1, 0))</f>
        <v>#N/A</v>
      </c>
      <c r="C11" t="e">
        <f>INDEX(resultados!$A$2:$ZZ$148, 5, MATCH($B$3, resultados!$A$1:$ZZ$1, 0))</f>
        <v>#N/A</v>
      </c>
    </row>
    <row r="12" spans="1:3" x14ac:dyDescent="0.25">
      <c r="A12" t="e">
        <f>INDEX(resultados!$A$2:$ZZ$148, 6, MATCH($B$1, resultados!$A$1:$ZZ$1, 0))</f>
        <v>#N/A</v>
      </c>
      <c r="B12" t="e">
        <f>INDEX(resultados!$A$2:$ZZ$148, 6, MATCH($B$2, resultados!$A$1:$ZZ$1, 0))</f>
        <v>#N/A</v>
      </c>
      <c r="C12" t="e">
        <f>INDEX(resultados!$A$2:$ZZ$148, 6, MATCH($B$3, resultados!$A$1:$ZZ$1, 0))</f>
        <v>#N/A</v>
      </c>
    </row>
    <row r="13" spans="1:3" x14ac:dyDescent="0.25">
      <c r="A13" t="e">
        <f>INDEX(resultados!$A$2:$ZZ$148, 7, MATCH($B$1, resultados!$A$1:$ZZ$1, 0))</f>
        <v>#N/A</v>
      </c>
      <c r="B13" t="e">
        <f>INDEX(resultados!$A$2:$ZZ$148, 7, MATCH($B$2, resultados!$A$1:$ZZ$1, 0))</f>
        <v>#N/A</v>
      </c>
      <c r="C13" t="e">
        <f>INDEX(resultados!$A$2:$ZZ$148, 7, MATCH($B$3, resultados!$A$1:$ZZ$1, 0))</f>
        <v>#N/A</v>
      </c>
    </row>
    <row r="14" spans="1:3" x14ac:dyDescent="0.25">
      <c r="A14" t="e">
        <f>INDEX(resultados!$A$2:$ZZ$148, 8, MATCH($B$1, resultados!$A$1:$ZZ$1, 0))</f>
        <v>#N/A</v>
      </c>
      <c r="B14" t="e">
        <f>INDEX(resultados!$A$2:$ZZ$148, 8, MATCH($B$2, resultados!$A$1:$ZZ$1, 0))</f>
        <v>#N/A</v>
      </c>
      <c r="C14" t="e">
        <f>INDEX(resultados!$A$2:$ZZ$148, 8, MATCH($B$3, resultados!$A$1:$ZZ$1, 0))</f>
        <v>#N/A</v>
      </c>
    </row>
    <row r="15" spans="1:3" x14ac:dyDescent="0.25">
      <c r="A15" t="e">
        <f>INDEX(resultados!$A$2:$ZZ$148, 9, MATCH($B$1, resultados!$A$1:$ZZ$1, 0))</f>
        <v>#N/A</v>
      </c>
      <c r="B15" t="e">
        <f>INDEX(resultados!$A$2:$ZZ$148, 9, MATCH($B$2, resultados!$A$1:$ZZ$1, 0))</f>
        <v>#N/A</v>
      </c>
      <c r="C15" t="e">
        <f>INDEX(resultados!$A$2:$ZZ$148, 9, MATCH($B$3, resultados!$A$1:$ZZ$1, 0))</f>
        <v>#N/A</v>
      </c>
    </row>
    <row r="16" spans="1:3" x14ac:dyDescent="0.25">
      <c r="A16" t="e">
        <f>INDEX(resultados!$A$2:$ZZ$148, 10, MATCH($B$1, resultados!$A$1:$ZZ$1, 0))</f>
        <v>#N/A</v>
      </c>
      <c r="B16" t="e">
        <f>INDEX(resultados!$A$2:$ZZ$148, 10, MATCH($B$2, resultados!$A$1:$ZZ$1, 0))</f>
        <v>#N/A</v>
      </c>
      <c r="C16" t="e">
        <f>INDEX(resultados!$A$2:$ZZ$148, 10, MATCH($B$3, resultados!$A$1:$ZZ$1, 0))</f>
        <v>#N/A</v>
      </c>
    </row>
    <row r="17" spans="1:3" x14ac:dyDescent="0.25">
      <c r="A17" t="e">
        <f>INDEX(resultados!$A$2:$ZZ$148, 11, MATCH($B$1, resultados!$A$1:$ZZ$1, 0))</f>
        <v>#N/A</v>
      </c>
      <c r="B17" t="e">
        <f>INDEX(resultados!$A$2:$ZZ$148, 11, MATCH($B$2, resultados!$A$1:$ZZ$1, 0))</f>
        <v>#N/A</v>
      </c>
      <c r="C17" t="e">
        <f>INDEX(resultados!$A$2:$ZZ$148, 11, MATCH($B$3, resultados!$A$1:$ZZ$1, 0))</f>
        <v>#N/A</v>
      </c>
    </row>
    <row r="18" spans="1:3" x14ac:dyDescent="0.25">
      <c r="A18" t="e">
        <f>INDEX(resultados!$A$2:$ZZ$148, 12, MATCH($B$1, resultados!$A$1:$ZZ$1, 0))</f>
        <v>#N/A</v>
      </c>
      <c r="B18" t="e">
        <f>INDEX(resultados!$A$2:$ZZ$148, 12, MATCH($B$2, resultados!$A$1:$ZZ$1, 0))</f>
        <v>#N/A</v>
      </c>
      <c r="C18" t="e">
        <f>INDEX(resultados!$A$2:$ZZ$148, 12, MATCH($B$3, resultados!$A$1:$ZZ$1, 0))</f>
        <v>#N/A</v>
      </c>
    </row>
    <row r="19" spans="1:3" x14ac:dyDescent="0.25">
      <c r="A19" t="e">
        <f>INDEX(resultados!$A$2:$ZZ$148, 13, MATCH($B$1, resultados!$A$1:$ZZ$1, 0))</f>
        <v>#N/A</v>
      </c>
      <c r="B19" t="e">
        <f>INDEX(resultados!$A$2:$ZZ$148, 13, MATCH($B$2, resultados!$A$1:$ZZ$1, 0))</f>
        <v>#N/A</v>
      </c>
      <c r="C19" t="e">
        <f>INDEX(resultados!$A$2:$ZZ$148, 13, MATCH($B$3, resultados!$A$1:$ZZ$1, 0))</f>
        <v>#N/A</v>
      </c>
    </row>
    <row r="20" spans="1:3" x14ac:dyDescent="0.25">
      <c r="A20" t="e">
        <f>INDEX(resultados!$A$2:$ZZ$148, 14, MATCH($B$1, resultados!$A$1:$ZZ$1, 0))</f>
        <v>#N/A</v>
      </c>
      <c r="B20" t="e">
        <f>INDEX(resultados!$A$2:$ZZ$148, 14, MATCH($B$2, resultados!$A$1:$ZZ$1, 0))</f>
        <v>#N/A</v>
      </c>
      <c r="C20" t="e">
        <f>INDEX(resultados!$A$2:$ZZ$148, 14, MATCH($B$3, resultados!$A$1:$ZZ$1, 0))</f>
        <v>#N/A</v>
      </c>
    </row>
    <row r="21" spans="1:3" x14ac:dyDescent="0.25">
      <c r="A21" t="e">
        <f>INDEX(resultados!$A$2:$ZZ$148, 15, MATCH($B$1, resultados!$A$1:$ZZ$1, 0))</f>
        <v>#N/A</v>
      </c>
      <c r="B21" t="e">
        <f>INDEX(resultados!$A$2:$ZZ$148, 15, MATCH($B$2, resultados!$A$1:$ZZ$1, 0))</f>
        <v>#N/A</v>
      </c>
      <c r="C21" t="e">
        <f>INDEX(resultados!$A$2:$ZZ$148, 15, MATCH($B$3, resultados!$A$1:$ZZ$1, 0))</f>
        <v>#N/A</v>
      </c>
    </row>
    <row r="22" spans="1:3" x14ac:dyDescent="0.25">
      <c r="A22" t="e">
        <f>INDEX(resultados!$A$2:$ZZ$148, 16, MATCH($B$1, resultados!$A$1:$ZZ$1, 0))</f>
        <v>#N/A</v>
      </c>
      <c r="B22" t="e">
        <f>INDEX(resultados!$A$2:$ZZ$148, 16, MATCH($B$2, resultados!$A$1:$ZZ$1, 0))</f>
        <v>#N/A</v>
      </c>
      <c r="C22" t="e">
        <f>INDEX(resultados!$A$2:$ZZ$148, 16, MATCH($B$3, resultados!$A$1:$ZZ$1, 0))</f>
        <v>#N/A</v>
      </c>
    </row>
    <row r="23" spans="1:3" x14ac:dyDescent="0.25">
      <c r="A23" t="e">
        <f>INDEX(resultados!$A$2:$ZZ$148, 17, MATCH($B$1, resultados!$A$1:$ZZ$1, 0))</f>
        <v>#N/A</v>
      </c>
      <c r="B23" t="e">
        <f>INDEX(resultados!$A$2:$ZZ$148, 17, MATCH($B$2, resultados!$A$1:$ZZ$1, 0))</f>
        <v>#N/A</v>
      </c>
      <c r="C23" t="e">
        <f>INDEX(resultados!$A$2:$ZZ$148, 17, MATCH($B$3, resultados!$A$1:$ZZ$1, 0))</f>
        <v>#N/A</v>
      </c>
    </row>
    <row r="24" spans="1:3" x14ac:dyDescent="0.25">
      <c r="A24" t="e">
        <f>INDEX(resultados!$A$2:$ZZ$148, 18, MATCH($B$1, resultados!$A$1:$ZZ$1, 0))</f>
        <v>#N/A</v>
      </c>
      <c r="B24" t="e">
        <f>INDEX(resultados!$A$2:$ZZ$148, 18, MATCH($B$2, resultados!$A$1:$ZZ$1, 0))</f>
        <v>#N/A</v>
      </c>
      <c r="C24" t="e">
        <f>INDEX(resultados!$A$2:$ZZ$148, 18, MATCH($B$3, resultados!$A$1:$ZZ$1, 0))</f>
        <v>#N/A</v>
      </c>
    </row>
    <row r="25" spans="1:3" x14ac:dyDescent="0.25">
      <c r="A25" t="e">
        <f>INDEX(resultados!$A$2:$ZZ$148, 19, MATCH($B$1, resultados!$A$1:$ZZ$1, 0))</f>
        <v>#N/A</v>
      </c>
      <c r="B25" t="e">
        <f>INDEX(resultados!$A$2:$ZZ$148, 19, MATCH($B$2, resultados!$A$1:$ZZ$1, 0))</f>
        <v>#N/A</v>
      </c>
      <c r="C25" t="e">
        <f>INDEX(resultados!$A$2:$ZZ$148, 19, MATCH($B$3, resultados!$A$1:$ZZ$1, 0))</f>
        <v>#N/A</v>
      </c>
    </row>
    <row r="26" spans="1:3" x14ac:dyDescent="0.25">
      <c r="A26" t="e">
        <f>INDEX(resultados!$A$2:$ZZ$148, 20, MATCH($B$1, resultados!$A$1:$ZZ$1, 0))</f>
        <v>#N/A</v>
      </c>
      <c r="B26" t="e">
        <f>INDEX(resultados!$A$2:$ZZ$148, 20, MATCH($B$2, resultados!$A$1:$ZZ$1, 0))</f>
        <v>#N/A</v>
      </c>
      <c r="C26" t="e">
        <f>INDEX(resultados!$A$2:$ZZ$148, 20, MATCH($B$3, resultados!$A$1:$ZZ$1, 0))</f>
        <v>#N/A</v>
      </c>
    </row>
    <row r="27" spans="1:3" x14ac:dyDescent="0.25">
      <c r="A27" t="e">
        <f>INDEX(resultados!$A$2:$ZZ$148, 21, MATCH($B$1, resultados!$A$1:$ZZ$1, 0))</f>
        <v>#N/A</v>
      </c>
      <c r="B27" t="e">
        <f>INDEX(resultados!$A$2:$ZZ$148, 21, MATCH($B$2, resultados!$A$1:$ZZ$1, 0))</f>
        <v>#N/A</v>
      </c>
      <c r="C27" t="e">
        <f>INDEX(resultados!$A$2:$ZZ$148, 21, MATCH($B$3, resultados!$A$1:$ZZ$1, 0))</f>
        <v>#N/A</v>
      </c>
    </row>
    <row r="28" spans="1:3" x14ac:dyDescent="0.25">
      <c r="A28" t="e">
        <f>INDEX(resultados!$A$2:$ZZ$148, 22, MATCH($B$1, resultados!$A$1:$ZZ$1, 0))</f>
        <v>#N/A</v>
      </c>
      <c r="B28" t="e">
        <f>INDEX(resultados!$A$2:$ZZ$148, 22, MATCH($B$2, resultados!$A$1:$ZZ$1, 0))</f>
        <v>#N/A</v>
      </c>
      <c r="C28" t="e">
        <f>INDEX(resultados!$A$2:$ZZ$148, 22, MATCH($B$3, resultados!$A$1:$ZZ$1, 0))</f>
        <v>#N/A</v>
      </c>
    </row>
    <row r="29" spans="1:3" x14ac:dyDescent="0.25">
      <c r="A29" t="e">
        <f>INDEX(resultados!$A$2:$ZZ$148, 23, MATCH($B$1, resultados!$A$1:$ZZ$1, 0))</f>
        <v>#N/A</v>
      </c>
      <c r="B29" t="e">
        <f>INDEX(resultados!$A$2:$ZZ$148, 23, MATCH($B$2, resultados!$A$1:$ZZ$1, 0))</f>
        <v>#N/A</v>
      </c>
      <c r="C29" t="e">
        <f>INDEX(resultados!$A$2:$ZZ$148, 23, MATCH($B$3, resultados!$A$1:$ZZ$1, 0))</f>
        <v>#N/A</v>
      </c>
    </row>
    <row r="30" spans="1:3" x14ac:dyDescent="0.25">
      <c r="A30" t="e">
        <f>INDEX(resultados!$A$2:$ZZ$148, 24, MATCH($B$1, resultados!$A$1:$ZZ$1, 0))</f>
        <v>#N/A</v>
      </c>
      <c r="B30" t="e">
        <f>INDEX(resultados!$A$2:$ZZ$148, 24, MATCH($B$2, resultados!$A$1:$ZZ$1, 0))</f>
        <v>#N/A</v>
      </c>
      <c r="C30" t="e">
        <f>INDEX(resultados!$A$2:$ZZ$148, 24, MATCH($B$3, resultados!$A$1:$ZZ$1, 0))</f>
        <v>#N/A</v>
      </c>
    </row>
    <row r="31" spans="1:3" x14ac:dyDescent="0.25">
      <c r="A31" t="e">
        <f>INDEX(resultados!$A$2:$ZZ$148, 25, MATCH($B$1, resultados!$A$1:$ZZ$1, 0))</f>
        <v>#N/A</v>
      </c>
      <c r="B31" t="e">
        <f>INDEX(resultados!$A$2:$ZZ$148, 25, MATCH($B$2, resultados!$A$1:$ZZ$1, 0))</f>
        <v>#N/A</v>
      </c>
      <c r="C31" t="e">
        <f>INDEX(resultados!$A$2:$ZZ$148, 25, MATCH($B$3, resultados!$A$1:$ZZ$1, 0))</f>
        <v>#N/A</v>
      </c>
    </row>
    <row r="32" spans="1:3" x14ac:dyDescent="0.25">
      <c r="A32" t="e">
        <f>INDEX(resultados!$A$2:$ZZ$148, 26, MATCH($B$1, resultados!$A$1:$ZZ$1, 0))</f>
        <v>#N/A</v>
      </c>
      <c r="B32" t="e">
        <f>INDEX(resultados!$A$2:$ZZ$148, 26, MATCH($B$2, resultados!$A$1:$ZZ$1, 0))</f>
        <v>#N/A</v>
      </c>
      <c r="C32" t="e">
        <f>INDEX(resultados!$A$2:$ZZ$148, 26, MATCH($B$3, resultados!$A$1:$ZZ$1, 0))</f>
        <v>#N/A</v>
      </c>
    </row>
    <row r="33" spans="1:3" x14ac:dyDescent="0.25">
      <c r="A33" t="e">
        <f>INDEX(resultados!$A$2:$ZZ$148, 27, MATCH($B$1, resultados!$A$1:$ZZ$1, 0))</f>
        <v>#N/A</v>
      </c>
      <c r="B33" t="e">
        <f>INDEX(resultados!$A$2:$ZZ$148, 27, MATCH($B$2, resultados!$A$1:$ZZ$1, 0))</f>
        <v>#N/A</v>
      </c>
      <c r="C33" t="e">
        <f>INDEX(resultados!$A$2:$ZZ$148, 27, MATCH($B$3, resultados!$A$1:$ZZ$1, 0))</f>
        <v>#N/A</v>
      </c>
    </row>
    <row r="34" spans="1:3" x14ac:dyDescent="0.25">
      <c r="A34" t="e">
        <f>INDEX(resultados!$A$2:$ZZ$148, 28, MATCH($B$1, resultados!$A$1:$ZZ$1, 0))</f>
        <v>#N/A</v>
      </c>
      <c r="B34" t="e">
        <f>INDEX(resultados!$A$2:$ZZ$148, 28, MATCH($B$2, resultados!$A$1:$ZZ$1, 0))</f>
        <v>#N/A</v>
      </c>
      <c r="C34" t="e">
        <f>INDEX(resultados!$A$2:$ZZ$148, 28, MATCH($B$3, resultados!$A$1:$ZZ$1, 0))</f>
        <v>#N/A</v>
      </c>
    </row>
    <row r="35" spans="1:3" x14ac:dyDescent="0.25">
      <c r="A35" t="e">
        <f>INDEX(resultados!$A$2:$ZZ$148, 29, MATCH($B$1, resultados!$A$1:$ZZ$1, 0))</f>
        <v>#N/A</v>
      </c>
      <c r="B35" t="e">
        <f>INDEX(resultados!$A$2:$ZZ$148, 29, MATCH($B$2, resultados!$A$1:$ZZ$1, 0))</f>
        <v>#N/A</v>
      </c>
      <c r="C35" t="e">
        <f>INDEX(resultados!$A$2:$ZZ$148, 29, MATCH($B$3, resultados!$A$1:$ZZ$1, 0))</f>
        <v>#N/A</v>
      </c>
    </row>
    <row r="36" spans="1:3" x14ac:dyDescent="0.25">
      <c r="A36" t="e">
        <f>INDEX(resultados!$A$2:$ZZ$148, 30, MATCH($B$1, resultados!$A$1:$ZZ$1, 0))</f>
        <v>#N/A</v>
      </c>
      <c r="B36" t="e">
        <f>INDEX(resultados!$A$2:$ZZ$148, 30, MATCH($B$2, resultados!$A$1:$ZZ$1, 0))</f>
        <v>#N/A</v>
      </c>
      <c r="C36" t="e">
        <f>INDEX(resultados!$A$2:$ZZ$148, 30, MATCH($B$3, resultados!$A$1:$ZZ$1, 0))</f>
        <v>#N/A</v>
      </c>
    </row>
    <row r="37" spans="1:3" x14ac:dyDescent="0.25">
      <c r="A37" t="e">
        <f>INDEX(resultados!$A$2:$ZZ$148, 31, MATCH($B$1, resultados!$A$1:$ZZ$1, 0))</f>
        <v>#N/A</v>
      </c>
      <c r="B37" t="e">
        <f>INDEX(resultados!$A$2:$ZZ$148, 31, MATCH($B$2, resultados!$A$1:$ZZ$1, 0))</f>
        <v>#N/A</v>
      </c>
      <c r="C37" t="e">
        <f>INDEX(resultados!$A$2:$ZZ$148, 31, MATCH($B$3, resultados!$A$1:$ZZ$1, 0))</f>
        <v>#N/A</v>
      </c>
    </row>
    <row r="38" spans="1:3" x14ac:dyDescent="0.25">
      <c r="A38" t="e">
        <f>INDEX(resultados!$A$2:$ZZ$148, 32, MATCH($B$1, resultados!$A$1:$ZZ$1, 0))</f>
        <v>#N/A</v>
      </c>
      <c r="B38" t="e">
        <f>INDEX(resultados!$A$2:$ZZ$148, 32, MATCH($B$2, resultados!$A$1:$ZZ$1, 0))</f>
        <v>#N/A</v>
      </c>
      <c r="C38" t="e">
        <f>INDEX(resultados!$A$2:$ZZ$148, 32, MATCH($B$3, resultados!$A$1:$ZZ$1, 0))</f>
        <v>#N/A</v>
      </c>
    </row>
    <row r="39" spans="1:3" x14ac:dyDescent="0.25">
      <c r="A39" t="e">
        <f>INDEX(resultados!$A$2:$ZZ$148, 33, MATCH($B$1, resultados!$A$1:$ZZ$1, 0))</f>
        <v>#N/A</v>
      </c>
      <c r="B39" t="e">
        <f>INDEX(resultados!$A$2:$ZZ$148, 33, MATCH($B$2, resultados!$A$1:$ZZ$1, 0))</f>
        <v>#N/A</v>
      </c>
      <c r="C39" t="e">
        <f>INDEX(resultados!$A$2:$ZZ$148, 33, MATCH($B$3, resultados!$A$1:$ZZ$1, 0))</f>
        <v>#N/A</v>
      </c>
    </row>
    <row r="40" spans="1:3" x14ac:dyDescent="0.25">
      <c r="A40" t="e">
        <f>INDEX(resultados!$A$2:$ZZ$148, 34, MATCH($B$1, resultados!$A$1:$ZZ$1, 0))</f>
        <v>#N/A</v>
      </c>
      <c r="B40" t="e">
        <f>INDEX(resultados!$A$2:$ZZ$148, 34, MATCH($B$2, resultados!$A$1:$ZZ$1, 0))</f>
        <v>#N/A</v>
      </c>
      <c r="C40" t="e">
        <f>INDEX(resultados!$A$2:$ZZ$148, 34, MATCH($B$3, resultados!$A$1:$ZZ$1, 0))</f>
        <v>#N/A</v>
      </c>
    </row>
    <row r="41" spans="1:3" x14ac:dyDescent="0.25">
      <c r="A41" t="e">
        <f>INDEX(resultados!$A$2:$ZZ$148, 35, MATCH($B$1, resultados!$A$1:$ZZ$1, 0))</f>
        <v>#N/A</v>
      </c>
      <c r="B41" t="e">
        <f>INDEX(resultados!$A$2:$ZZ$148, 35, MATCH($B$2, resultados!$A$1:$ZZ$1, 0))</f>
        <v>#N/A</v>
      </c>
      <c r="C41" t="e">
        <f>INDEX(resultados!$A$2:$ZZ$148, 35, MATCH($B$3, resultados!$A$1:$ZZ$1, 0))</f>
        <v>#N/A</v>
      </c>
    </row>
    <row r="42" spans="1:3" x14ac:dyDescent="0.25">
      <c r="A42" t="e">
        <f>INDEX(resultados!$A$2:$ZZ$148, 36, MATCH($B$1, resultados!$A$1:$ZZ$1, 0))</f>
        <v>#N/A</v>
      </c>
      <c r="B42" t="e">
        <f>INDEX(resultados!$A$2:$ZZ$148, 36, MATCH($B$2, resultados!$A$1:$ZZ$1, 0))</f>
        <v>#N/A</v>
      </c>
      <c r="C42" t="e">
        <f>INDEX(resultados!$A$2:$ZZ$148, 36, MATCH($B$3, resultados!$A$1:$ZZ$1, 0))</f>
        <v>#N/A</v>
      </c>
    </row>
    <row r="43" spans="1:3" x14ac:dyDescent="0.25">
      <c r="A43" t="e">
        <f>INDEX(resultados!$A$2:$ZZ$148, 37, MATCH($B$1, resultados!$A$1:$ZZ$1, 0))</f>
        <v>#N/A</v>
      </c>
      <c r="B43" t="e">
        <f>INDEX(resultados!$A$2:$ZZ$148, 37, MATCH($B$2, resultados!$A$1:$ZZ$1, 0))</f>
        <v>#N/A</v>
      </c>
      <c r="C43" t="e">
        <f>INDEX(resultados!$A$2:$ZZ$148, 37, MATCH($B$3, resultados!$A$1:$ZZ$1, 0))</f>
        <v>#N/A</v>
      </c>
    </row>
    <row r="44" spans="1:3" x14ac:dyDescent="0.25">
      <c r="A44" t="e">
        <f>INDEX(resultados!$A$2:$ZZ$148, 38, MATCH($B$1, resultados!$A$1:$ZZ$1, 0))</f>
        <v>#N/A</v>
      </c>
      <c r="B44" t="e">
        <f>INDEX(resultados!$A$2:$ZZ$148, 38, MATCH($B$2, resultados!$A$1:$ZZ$1, 0))</f>
        <v>#N/A</v>
      </c>
      <c r="C44" t="e">
        <f>INDEX(resultados!$A$2:$ZZ$148, 38, MATCH($B$3, resultados!$A$1:$ZZ$1, 0))</f>
        <v>#N/A</v>
      </c>
    </row>
    <row r="45" spans="1:3" x14ac:dyDescent="0.25">
      <c r="A45" t="e">
        <f>INDEX(resultados!$A$2:$ZZ$148, 39, MATCH($B$1, resultados!$A$1:$ZZ$1, 0))</f>
        <v>#N/A</v>
      </c>
      <c r="B45" t="e">
        <f>INDEX(resultados!$A$2:$ZZ$148, 39, MATCH($B$2, resultados!$A$1:$ZZ$1, 0))</f>
        <v>#N/A</v>
      </c>
      <c r="C45" t="e">
        <f>INDEX(resultados!$A$2:$ZZ$148, 39, MATCH($B$3, resultados!$A$1:$ZZ$1, 0))</f>
        <v>#N/A</v>
      </c>
    </row>
    <row r="46" spans="1:3" x14ac:dyDescent="0.25">
      <c r="A46" t="e">
        <f>INDEX(resultados!$A$2:$ZZ$148, 40, MATCH($B$1, resultados!$A$1:$ZZ$1, 0))</f>
        <v>#N/A</v>
      </c>
      <c r="B46" t="e">
        <f>INDEX(resultados!$A$2:$ZZ$148, 40, MATCH($B$2, resultados!$A$1:$ZZ$1, 0))</f>
        <v>#N/A</v>
      </c>
      <c r="C46" t="e">
        <f>INDEX(resultados!$A$2:$ZZ$148, 40, MATCH($B$3, resultados!$A$1:$ZZ$1, 0))</f>
        <v>#N/A</v>
      </c>
    </row>
    <row r="47" spans="1:3" x14ac:dyDescent="0.25">
      <c r="A47" t="e">
        <f>INDEX(resultados!$A$2:$ZZ$148, 41, MATCH($B$1, resultados!$A$1:$ZZ$1, 0))</f>
        <v>#N/A</v>
      </c>
      <c r="B47" t="e">
        <f>INDEX(resultados!$A$2:$ZZ$148, 41, MATCH($B$2, resultados!$A$1:$ZZ$1, 0))</f>
        <v>#N/A</v>
      </c>
      <c r="C47" t="e">
        <f>INDEX(resultados!$A$2:$ZZ$148, 41, MATCH($B$3, resultados!$A$1:$ZZ$1, 0))</f>
        <v>#N/A</v>
      </c>
    </row>
    <row r="48" spans="1:3" x14ac:dyDescent="0.25">
      <c r="A48" t="e">
        <f>INDEX(resultados!$A$2:$ZZ$148, 42, MATCH($B$1, resultados!$A$1:$ZZ$1, 0))</f>
        <v>#N/A</v>
      </c>
      <c r="B48" t="e">
        <f>INDEX(resultados!$A$2:$ZZ$148, 42, MATCH($B$2, resultados!$A$1:$ZZ$1, 0))</f>
        <v>#N/A</v>
      </c>
      <c r="C48" t="e">
        <f>INDEX(resultados!$A$2:$ZZ$148, 42, MATCH($B$3, resultados!$A$1:$ZZ$1, 0))</f>
        <v>#N/A</v>
      </c>
    </row>
    <row r="49" spans="1:3" x14ac:dyDescent="0.25">
      <c r="A49" t="e">
        <f>INDEX(resultados!$A$2:$ZZ$148, 43, MATCH($B$1, resultados!$A$1:$ZZ$1, 0))</f>
        <v>#N/A</v>
      </c>
      <c r="B49" t="e">
        <f>INDEX(resultados!$A$2:$ZZ$148, 43, MATCH($B$2, resultados!$A$1:$ZZ$1, 0))</f>
        <v>#N/A</v>
      </c>
      <c r="C49" t="e">
        <f>INDEX(resultados!$A$2:$ZZ$148, 43, MATCH($B$3, resultados!$A$1:$ZZ$1, 0))</f>
        <v>#N/A</v>
      </c>
    </row>
    <row r="50" spans="1:3" x14ac:dyDescent="0.25">
      <c r="A50" t="e">
        <f>INDEX(resultados!$A$2:$ZZ$148, 44, MATCH($B$1, resultados!$A$1:$ZZ$1, 0))</f>
        <v>#N/A</v>
      </c>
      <c r="B50" t="e">
        <f>INDEX(resultados!$A$2:$ZZ$148, 44, MATCH($B$2, resultados!$A$1:$ZZ$1, 0))</f>
        <v>#N/A</v>
      </c>
      <c r="C50" t="e">
        <f>INDEX(resultados!$A$2:$ZZ$148, 44, MATCH($B$3, resultados!$A$1:$ZZ$1, 0))</f>
        <v>#N/A</v>
      </c>
    </row>
    <row r="51" spans="1:3" x14ac:dyDescent="0.25">
      <c r="A51" t="e">
        <f>INDEX(resultados!$A$2:$ZZ$148, 45, MATCH($B$1, resultados!$A$1:$ZZ$1, 0))</f>
        <v>#N/A</v>
      </c>
      <c r="B51" t="e">
        <f>INDEX(resultados!$A$2:$ZZ$148, 45, MATCH($B$2, resultados!$A$1:$ZZ$1, 0))</f>
        <v>#N/A</v>
      </c>
      <c r="C51" t="e">
        <f>INDEX(resultados!$A$2:$ZZ$148, 45, MATCH($B$3, resultados!$A$1:$ZZ$1, 0))</f>
        <v>#N/A</v>
      </c>
    </row>
    <row r="52" spans="1:3" x14ac:dyDescent="0.25">
      <c r="A52" t="e">
        <f>INDEX(resultados!$A$2:$ZZ$148, 46, MATCH($B$1, resultados!$A$1:$ZZ$1, 0))</f>
        <v>#N/A</v>
      </c>
      <c r="B52" t="e">
        <f>INDEX(resultados!$A$2:$ZZ$148, 46, MATCH($B$2, resultados!$A$1:$ZZ$1, 0))</f>
        <v>#N/A</v>
      </c>
      <c r="C52" t="e">
        <f>INDEX(resultados!$A$2:$ZZ$148, 46, MATCH($B$3, resultados!$A$1:$ZZ$1, 0))</f>
        <v>#N/A</v>
      </c>
    </row>
    <row r="53" spans="1:3" x14ac:dyDescent="0.25">
      <c r="A53" t="e">
        <f>INDEX(resultados!$A$2:$ZZ$148, 47, MATCH($B$1, resultados!$A$1:$ZZ$1, 0))</f>
        <v>#N/A</v>
      </c>
      <c r="B53" t="e">
        <f>INDEX(resultados!$A$2:$ZZ$148, 47, MATCH($B$2, resultados!$A$1:$ZZ$1, 0))</f>
        <v>#N/A</v>
      </c>
      <c r="C53" t="e">
        <f>INDEX(resultados!$A$2:$ZZ$148, 47, MATCH($B$3, resultados!$A$1:$ZZ$1, 0))</f>
        <v>#N/A</v>
      </c>
    </row>
    <row r="54" spans="1:3" x14ac:dyDescent="0.25">
      <c r="A54" t="e">
        <f>INDEX(resultados!$A$2:$ZZ$148, 48, MATCH($B$1, resultados!$A$1:$ZZ$1, 0))</f>
        <v>#N/A</v>
      </c>
      <c r="B54" t="e">
        <f>INDEX(resultados!$A$2:$ZZ$148, 48, MATCH($B$2, resultados!$A$1:$ZZ$1, 0))</f>
        <v>#N/A</v>
      </c>
      <c r="C54" t="e">
        <f>INDEX(resultados!$A$2:$ZZ$148, 48, MATCH($B$3, resultados!$A$1:$ZZ$1, 0))</f>
        <v>#N/A</v>
      </c>
    </row>
    <row r="55" spans="1:3" x14ac:dyDescent="0.25">
      <c r="A55" t="e">
        <f>INDEX(resultados!$A$2:$ZZ$148, 49, MATCH($B$1, resultados!$A$1:$ZZ$1, 0))</f>
        <v>#N/A</v>
      </c>
      <c r="B55" t="e">
        <f>INDEX(resultados!$A$2:$ZZ$148, 49, MATCH($B$2, resultados!$A$1:$ZZ$1, 0))</f>
        <v>#N/A</v>
      </c>
      <c r="C55" t="e">
        <f>INDEX(resultados!$A$2:$ZZ$148, 49, MATCH($B$3, resultados!$A$1:$ZZ$1, 0))</f>
        <v>#N/A</v>
      </c>
    </row>
    <row r="56" spans="1:3" x14ac:dyDescent="0.25">
      <c r="A56" t="e">
        <f>INDEX(resultados!$A$2:$ZZ$148, 50, MATCH($B$1, resultados!$A$1:$ZZ$1, 0))</f>
        <v>#N/A</v>
      </c>
      <c r="B56" t="e">
        <f>INDEX(resultados!$A$2:$ZZ$148, 50, MATCH($B$2, resultados!$A$1:$ZZ$1, 0))</f>
        <v>#N/A</v>
      </c>
      <c r="C56" t="e">
        <f>INDEX(resultados!$A$2:$ZZ$148, 50, MATCH($B$3, resultados!$A$1:$ZZ$1, 0))</f>
        <v>#N/A</v>
      </c>
    </row>
    <row r="57" spans="1:3" x14ac:dyDescent="0.25">
      <c r="A57" t="e">
        <f>INDEX(resultados!$A$2:$ZZ$148, 51, MATCH($B$1, resultados!$A$1:$ZZ$1, 0))</f>
        <v>#N/A</v>
      </c>
      <c r="B57" t="e">
        <f>INDEX(resultados!$A$2:$ZZ$148, 51, MATCH($B$2, resultados!$A$1:$ZZ$1, 0))</f>
        <v>#N/A</v>
      </c>
      <c r="C57" t="e">
        <f>INDEX(resultados!$A$2:$ZZ$148, 51, MATCH($B$3, resultados!$A$1:$ZZ$1, 0))</f>
        <v>#N/A</v>
      </c>
    </row>
    <row r="58" spans="1:3" x14ac:dyDescent="0.25">
      <c r="A58" t="e">
        <f>INDEX(resultados!$A$2:$ZZ$148, 52, MATCH($B$1, resultados!$A$1:$ZZ$1, 0))</f>
        <v>#N/A</v>
      </c>
      <c r="B58" t="e">
        <f>INDEX(resultados!$A$2:$ZZ$148, 52, MATCH($B$2, resultados!$A$1:$ZZ$1, 0))</f>
        <v>#N/A</v>
      </c>
      <c r="C58" t="e">
        <f>INDEX(resultados!$A$2:$ZZ$148, 52, MATCH($B$3, resultados!$A$1:$ZZ$1, 0))</f>
        <v>#N/A</v>
      </c>
    </row>
    <row r="59" spans="1:3" x14ac:dyDescent="0.25">
      <c r="A59" t="e">
        <f>INDEX(resultados!$A$2:$ZZ$148, 53, MATCH($B$1, resultados!$A$1:$ZZ$1, 0))</f>
        <v>#N/A</v>
      </c>
      <c r="B59" t="e">
        <f>INDEX(resultados!$A$2:$ZZ$148, 53, MATCH($B$2, resultados!$A$1:$ZZ$1, 0))</f>
        <v>#N/A</v>
      </c>
      <c r="C59" t="e">
        <f>INDEX(resultados!$A$2:$ZZ$148, 53, MATCH($B$3, resultados!$A$1:$ZZ$1, 0))</f>
        <v>#N/A</v>
      </c>
    </row>
    <row r="60" spans="1:3" x14ac:dyDescent="0.25">
      <c r="A60" t="e">
        <f>INDEX(resultados!$A$2:$ZZ$148, 54, MATCH($B$1, resultados!$A$1:$ZZ$1, 0))</f>
        <v>#N/A</v>
      </c>
      <c r="B60" t="e">
        <f>INDEX(resultados!$A$2:$ZZ$148, 54, MATCH($B$2, resultados!$A$1:$ZZ$1, 0))</f>
        <v>#N/A</v>
      </c>
      <c r="C60" t="e">
        <f>INDEX(resultados!$A$2:$ZZ$148, 54, MATCH($B$3, resultados!$A$1:$ZZ$1, 0))</f>
        <v>#N/A</v>
      </c>
    </row>
    <row r="61" spans="1:3" x14ac:dyDescent="0.25">
      <c r="A61" t="e">
        <f>INDEX(resultados!$A$2:$ZZ$148, 55, MATCH($B$1, resultados!$A$1:$ZZ$1, 0))</f>
        <v>#N/A</v>
      </c>
      <c r="B61" t="e">
        <f>INDEX(resultados!$A$2:$ZZ$148, 55, MATCH($B$2, resultados!$A$1:$ZZ$1, 0))</f>
        <v>#N/A</v>
      </c>
      <c r="C61" t="e">
        <f>INDEX(resultados!$A$2:$ZZ$148, 55, MATCH($B$3, resultados!$A$1:$ZZ$1, 0))</f>
        <v>#N/A</v>
      </c>
    </row>
    <row r="62" spans="1:3" x14ac:dyDescent="0.25">
      <c r="A62" t="e">
        <f>INDEX(resultados!$A$2:$ZZ$148, 56, MATCH($B$1, resultados!$A$1:$ZZ$1, 0))</f>
        <v>#N/A</v>
      </c>
      <c r="B62" t="e">
        <f>INDEX(resultados!$A$2:$ZZ$148, 56, MATCH($B$2, resultados!$A$1:$ZZ$1, 0))</f>
        <v>#N/A</v>
      </c>
      <c r="C62" t="e">
        <f>INDEX(resultados!$A$2:$ZZ$148, 56, MATCH($B$3, resultados!$A$1:$ZZ$1, 0))</f>
        <v>#N/A</v>
      </c>
    </row>
    <row r="63" spans="1:3" x14ac:dyDescent="0.25">
      <c r="A63" t="e">
        <f>INDEX(resultados!$A$2:$ZZ$148, 57, MATCH($B$1, resultados!$A$1:$ZZ$1, 0))</f>
        <v>#N/A</v>
      </c>
      <c r="B63" t="e">
        <f>INDEX(resultados!$A$2:$ZZ$148, 57, MATCH($B$2, resultados!$A$1:$ZZ$1, 0))</f>
        <v>#N/A</v>
      </c>
      <c r="C63" t="e">
        <f>INDEX(resultados!$A$2:$ZZ$148, 57, MATCH($B$3, resultados!$A$1:$ZZ$1, 0))</f>
        <v>#N/A</v>
      </c>
    </row>
    <row r="64" spans="1:3" x14ac:dyDescent="0.25">
      <c r="A64" t="e">
        <f>INDEX(resultados!$A$2:$ZZ$148, 58, MATCH($B$1, resultados!$A$1:$ZZ$1, 0))</f>
        <v>#N/A</v>
      </c>
      <c r="B64" t="e">
        <f>INDEX(resultados!$A$2:$ZZ$148, 58, MATCH($B$2, resultados!$A$1:$ZZ$1, 0))</f>
        <v>#N/A</v>
      </c>
      <c r="C64" t="e">
        <f>INDEX(resultados!$A$2:$ZZ$148, 58, MATCH($B$3, resultados!$A$1:$ZZ$1, 0))</f>
        <v>#N/A</v>
      </c>
    </row>
    <row r="65" spans="1:3" x14ac:dyDescent="0.25">
      <c r="A65" t="e">
        <f>INDEX(resultados!$A$2:$ZZ$148, 59, MATCH($B$1, resultados!$A$1:$ZZ$1, 0))</f>
        <v>#N/A</v>
      </c>
      <c r="B65" t="e">
        <f>INDEX(resultados!$A$2:$ZZ$148, 59, MATCH($B$2, resultados!$A$1:$ZZ$1, 0))</f>
        <v>#N/A</v>
      </c>
      <c r="C65" t="e">
        <f>INDEX(resultados!$A$2:$ZZ$148, 59, MATCH($B$3, resultados!$A$1:$ZZ$1, 0))</f>
        <v>#N/A</v>
      </c>
    </row>
    <row r="66" spans="1:3" x14ac:dyDescent="0.25">
      <c r="A66" t="e">
        <f>INDEX(resultados!$A$2:$ZZ$148, 60, MATCH($B$1, resultados!$A$1:$ZZ$1, 0))</f>
        <v>#N/A</v>
      </c>
      <c r="B66" t="e">
        <f>INDEX(resultados!$A$2:$ZZ$148, 60, MATCH($B$2, resultados!$A$1:$ZZ$1, 0))</f>
        <v>#N/A</v>
      </c>
      <c r="C66" t="e">
        <f>INDEX(resultados!$A$2:$ZZ$148, 60, MATCH($B$3, resultados!$A$1:$ZZ$1, 0))</f>
        <v>#N/A</v>
      </c>
    </row>
    <row r="67" spans="1:3" x14ac:dyDescent="0.25">
      <c r="A67" t="e">
        <f>INDEX(resultados!$A$2:$ZZ$148, 61, MATCH($B$1, resultados!$A$1:$ZZ$1, 0))</f>
        <v>#N/A</v>
      </c>
      <c r="B67" t="e">
        <f>INDEX(resultados!$A$2:$ZZ$148, 61, MATCH($B$2, resultados!$A$1:$ZZ$1, 0))</f>
        <v>#N/A</v>
      </c>
      <c r="C67" t="e">
        <f>INDEX(resultados!$A$2:$ZZ$148, 61, MATCH($B$3, resultados!$A$1:$ZZ$1, 0))</f>
        <v>#N/A</v>
      </c>
    </row>
    <row r="68" spans="1:3" x14ac:dyDescent="0.25">
      <c r="A68" t="e">
        <f>INDEX(resultados!$A$2:$ZZ$148, 62, MATCH($B$1, resultados!$A$1:$ZZ$1, 0))</f>
        <v>#N/A</v>
      </c>
      <c r="B68" t="e">
        <f>INDEX(resultados!$A$2:$ZZ$148, 62, MATCH($B$2, resultados!$A$1:$ZZ$1, 0))</f>
        <v>#N/A</v>
      </c>
      <c r="C68" t="e">
        <f>INDEX(resultados!$A$2:$ZZ$148, 62, MATCH($B$3, resultados!$A$1:$ZZ$1, 0))</f>
        <v>#N/A</v>
      </c>
    </row>
    <row r="69" spans="1:3" x14ac:dyDescent="0.25">
      <c r="A69" t="e">
        <f>INDEX(resultados!$A$2:$ZZ$148, 63, MATCH($B$1, resultados!$A$1:$ZZ$1, 0))</f>
        <v>#N/A</v>
      </c>
      <c r="B69" t="e">
        <f>INDEX(resultados!$A$2:$ZZ$148, 63, MATCH($B$2, resultados!$A$1:$ZZ$1, 0))</f>
        <v>#N/A</v>
      </c>
      <c r="C69" t="e">
        <f>INDEX(resultados!$A$2:$ZZ$148, 63, MATCH($B$3, resultados!$A$1:$ZZ$1, 0))</f>
        <v>#N/A</v>
      </c>
    </row>
    <row r="70" spans="1:3" x14ac:dyDescent="0.25">
      <c r="A70" t="e">
        <f>INDEX(resultados!$A$2:$ZZ$148, 64, MATCH($B$1, resultados!$A$1:$ZZ$1, 0))</f>
        <v>#N/A</v>
      </c>
      <c r="B70" t="e">
        <f>INDEX(resultados!$A$2:$ZZ$148, 64, MATCH($B$2, resultados!$A$1:$ZZ$1, 0))</f>
        <v>#N/A</v>
      </c>
      <c r="C70" t="e">
        <f>INDEX(resultados!$A$2:$ZZ$148, 64, MATCH($B$3, resultados!$A$1:$ZZ$1, 0))</f>
        <v>#N/A</v>
      </c>
    </row>
    <row r="71" spans="1:3" x14ac:dyDescent="0.25">
      <c r="A71" t="e">
        <f>INDEX(resultados!$A$2:$ZZ$148, 65, MATCH($B$1, resultados!$A$1:$ZZ$1, 0))</f>
        <v>#N/A</v>
      </c>
      <c r="B71" t="e">
        <f>INDEX(resultados!$A$2:$ZZ$148, 65, MATCH($B$2, resultados!$A$1:$ZZ$1, 0))</f>
        <v>#N/A</v>
      </c>
      <c r="C71" t="e">
        <f>INDEX(resultados!$A$2:$ZZ$148, 65, MATCH($B$3, resultados!$A$1:$ZZ$1, 0))</f>
        <v>#N/A</v>
      </c>
    </row>
    <row r="72" spans="1:3" x14ac:dyDescent="0.25">
      <c r="A72" t="e">
        <f>INDEX(resultados!$A$2:$ZZ$148, 66, MATCH($B$1, resultados!$A$1:$ZZ$1, 0))</f>
        <v>#N/A</v>
      </c>
      <c r="B72" t="e">
        <f>INDEX(resultados!$A$2:$ZZ$148, 66, MATCH($B$2, resultados!$A$1:$ZZ$1, 0))</f>
        <v>#N/A</v>
      </c>
      <c r="C72" t="e">
        <f>INDEX(resultados!$A$2:$ZZ$148, 66, MATCH($B$3, resultados!$A$1:$ZZ$1, 0))</f>
        <v>#N/A</v>
      </c>
    </row>
    <row r="73" spans="1:3" x14ac:dyDescent="0.25">
      <c r="A73" t="e">
        <f>INDEX(resultados!$A$2:$ZZ$148, 67, MATCH($B$1, resultados!$A$1:$ZZ$1, 0))</f>
        <v>#N/A</v>
      </c>
      <c r="B73" t="e">
        <f>INDEX(resultados!$A$2:$ZZ$148, 67, MATCH($B$2, resultados!$A$1:$ZZ$1, 0))</f>
        <v>#N/A</v>
      </c>
      <c r="C73" t="e">
        <f>INDEX(resultados!$A$2:$ZZ$148, 67, MATCH($B$3, resultados!$A$1:$ZZ$1, 0))</f>
        <v>#N/A</v>
      </c>
    </row>
    <row r="74" spans="1:3" x14ac:dyDescent="0.25">
      <c r="A74" t="e">
        <f>INDEX(resultados!$A$2:$ZZ$148, 68, MATCH($B$1, resultados!$A$1:$ZZ$1, 0))</f>
        <v>#N/A</v>
      </c>
      <c r="B74" t="e">
        <f>INDEX(resultados!$A$2:$ZZ$148, 68, MATCH($B$2, resultados!$A$1:$ZZ$1, 0))</f>
        <v>#N/A</v>
      </c>
      <c r="C74" t="e">
        <f>INDEX(resultados!$A$2:$ZZ$148, 68, MATCH($B$3, resultados!$A$1:$ZZ$1, 0))</f>
        <v>#N/A</v>
      </c>
    </row>
    <row r="75" spans="1:3" x14ac:dyDescent="0.25">
      <c r="A75" t="e">
        <f>INDEX(resultados!$A$2:$ZZ$148, 69, MATCH($B$1, resultados!$A$1:$ZZ$1, 0))</f>
        <v>#N/A</v>
      </c>
      <c r="B75" t="e">
        <f>INDEX(resultados!$A$2:$ZZ$148, 69, MATCH($B$2, resultados!$A$1:$ZZ$1, 0))</f>
        <v>#N/A</v>
      </c>
      <c r="C75" t="e">
        <f>INDEX(resultados!$A$2:$ZZ$148, 69, MATCH($B$3, resultados!$A$1:$ZZ$1, 0))</f>
        <v>#N/A</v>
      </c>
    </row>
    <row r="76" spans="1:3" x14ac:dyDescent="0.25">
      <c r="A76" t="e">
        <f>INDEX(resultados!$A$2:$ZZ$148, 70, MATCH($B$1, resultados!$A$1:$ZZ$1, 0))</f>
        <v>#N/A</v>
      </c>
      <c r="B76" t="e">
        <f>INDEX(resultados!$A$2:$ZZ$148, 70, MATCH($B$2, resultados!$A$1:$ZZ$1, 0))</f>
        <v>#N/A</v>
      </c>
      <c r="C76" t="e">
        <f>INDEX(resultados!$A$2:$ZZ$148, 70, MATCH($B$3, resultados!$A$1:$ZZ$1, 0))</f>
        <v>#N/A</v>
      </c>
    </row>
    <row r="77" spans="1:3" x14ac:dyDescent="0.25">
      <c r="A77" t="e">
        <f>INDEX(resultados!$A$2:$ZZ$148, 71, MATCH($B$1, resultados!$A$1:$ZZ$1, 0))</f>
        <v>#N/A</v>
      </c>
      <c r="B77" t="e">
        <f>INDEX(resultados!$A$2:$ZZ$148, 71, MATCH($B$2, resultados!$A$1:$ZZ$1, 0))</f>
        <v>#N/A</v>
      </c>
      <c r="C77" t="e">
        <f>INDEX(resultados!$A$2:$ZZ$148, 71, MATCH($B$3, resultados!$A$1:$ZZ$1, 0))</f>
        <v>#N/A</v>
      </c>
    </row>
    <row r="78" spans="1:3" x14ac:dyDescent="0.25">
      <c r="A78" t="e">
        <f>INDEX(resultados!$A$2:$ZZ$148, 72, MATCH($B$1, resultados!$A$1:$ZZ$1, 0))</f>
        <v>#N/A</v>
      </c>
      <c r="B78" t="e">
        <f>INDEX(resultados!$A$2:$ZZ$148, 72, MATCH($B$2, resultados!$A$1:$ZZ$1, 0))</f>
        <v>#N/A</v>
      </c>
      <c r="C78" t="e">
        <f>INDEX(resultados!$A$2:$ZZ$148, 72, MATCH($B$3, resultados!$A$1:$ZZ$1, 0))</f>
        <v>#N/A</v>
      </c>
    </row>
    <row r="79" spans="1:3" x14ac:dyDescent="0.25">
      <c r="A79" t="e">
        <f>INDEX(resultados!$A$2:$ZZ$148, 73, MATCH($B$1, resultados!$A$1:$ZZ$1, 0))</f>
        <v>#N/A</v>
      </c>
      <c r="B79" t="e">
        <f>INDEX(resultados!$A$2:$ZZ$148, 73, MATCH($B$2, resultados!$A$1:$ZZ$1, 0))</f>
        <v>#N/A</v>
      </c>
      <c r="C79" t="e">
        <f>INDEX(resultados!$A$2:$ZZ$148, 73, MATCH($B$3, resultados!$A$1:$ZZ$1, 0))</f>
        <v>#N/A</v>
      </c>
    </row>
    <row r="80" spans="1:3" x14ac:dyDescent="0.25">
      <c r="A80" t="e">
        <f>INDEX(resultados!$A$2:$ZZ$148, 74, MATCH($B$1, resultados!$A$1:$ZZ$1, 0))</f>
        <v>#N/A</v>
      </c>
      <c r="B80" t="e">
        <f>INDEX(resultados!$A$2:$ZZ$148, 74, MATCH($B$2, resultados!$A$1:$ZZ$1, 0))</f>
        <v>#N/A</v>
      </c>
      <c r="C80" t="e">
        <f>INDEX(resultados!$A$2:$ZZ$148, 74, MATCH($B$3, resultados!$A$1:$ZZ$1, 0))</f>
        <v>#N/A</v>
      </c>
    </row>
    <row r="81" spans="1:3" x14ac:dyDescent="0.25">
      <c r="A81" t="e">
        <f>INDEX(resultados!$A$2:$ZZ$148, 75, MATCH($B$1, resultados!$A$1:$ZZ$1, 0))</f>
        <v>#N/A</v>
      </c>
      <c r="B81" t="e">
        <f>INDEX(resultados!$A$2:$ZZ$148, 75, MATCH($B$2, resultados!$A$1:$ZZ$1, 0))</f>
        <v>#N/A</v>
      </c>
      <c r="C81" t="e">
        <f>INDEX(resultados!$A$2:$ZZ$148, 75, MATCH($B$3, resultados!$A$1:$ZZ$1, 0))</f>
        <v>#N/A</v>
      </c>
    </row>
    <row r="82" spans="1:3" x14ac:dyDescent="0.25">
      <c r="A82" t="e">
        <f>INDEX(resultados!$A$2:$ZZ$148, 76, MATCH($B$1, resultados!$A$1:$ZZ$1, 0))</f>
        <v>#N/A</v>
      </c>
      <c r="B82" t="e">
        <f>INDEX(resultados!$A$2:$ZZ$148, 76, MATCH($B$2, resultados!$A$1:$ZZ$1, 0))</f>
        <v>#N/A</v>
      </c>
      <c r="C82" t="e">
        <f>INDEX(resultados!$A$2:$ZZ$148, 76, MATCH($B$3, resultados!$A$1:$ZZ$1, 0))</f>
        <v>#N/A</v>
      </c>
    </row>
    <row r="83" spans="1:3" x14ac:dyDescent="0.25">
      <c r="A83" t="e">
        <f>INDEX(resultados!$A$2:$ZZ$148, 77, MATCH($B$1, resultados!$A$1:$ZZ$1, 0))</f>
        <v>#N/A</v>
      </c>
      <c r="B83" t="e">
        <f>INDEX(resultados!$A$2:$ZZ$148, 77, MATCH($B$2, resultados!$A$1:$ZZ$1, 0))</f>
        <v>#N/A</v>
      </c>
      <c r="C83" t="e">
        <f>INDEX(resultados!$A$2:$ZZ$148, 77, MATCH($B$3, resultados!$A$1:$ZZ$1, 0))</f>
        <v>#N/A</v>
      </c>
    </row>
    <row r="84" spans="1:3" x14ac:dyDescent="0.25">
      <c r="A84" t="e">
        <f>INDEX(resultados!$A$2:$ZZ$148, 78, MATCH($B$1, resultados!$A$1:$ZZ$1, 0))</f>
        <v>#N/A</v>
      </c>
      <c r="B84" t="e">
        <f>INDEX(resultados!$A$2:$ZZ$148, 78, MATCH($B$2, resultados!$A$1:$ZZ$1, 0))</f>
        <v>#N/A</v>
      </c>
      <c r="C84" t="e">
        <f>INDEX(resultados!$A$2:$ZZ$148, 78, MATCH($B$3, resultados!$A$1:$ZZ$1, 0))</f>
        <v>#N/A</v>
      </c>
    </row>
    <row r="85" spans="1:3" x14ac:dyDescent="0.25">
      <c r="A85" t="e">
        <f>INDEX(resultados!$A$2:$ZZ$148, 79, MATCH($B$1, resultados!$A$1:$ZZ$1, 0))</f>
        <v>#N/A</v>
      </c>
      <c r="B85" t="e">
        <f>INDEX(resultados!$A$2:$ZZ$148, 79, MATCH($B$2, resultados!$A$1:$ZZ$1, 0))</f>
        <v>#N/A</v>
      </c>
      <c r="C85" t="e">
        <f>INDEX(resultados!$A$2:$ZZ$148, 79, MATCH($B$3, resultados!$A$1:$ZZ$1, 0))</f>
        <v>#N/A</v>
      </c>
    </row>
    <row r="86" spans="1:3" x14ac:dyDescent="0.25">
      <c r="A86" t="e">
        <f>INDEX(resultados!$A$2:$ZZ$148, 80, MATCH($B$1, resultados!$A$1:$ZZ$1, 0))</f>
        <v>#N/A</v>
      </c>
      <c r="B86" t="e">
        <f>INDEX(resultados!$A$2:$ZZ$148, 80, MATCH($B$2, resultados!$A$1:$ZZ$1, 0))</f>
        <v>#N/A</v>
      </c>
      <c r="C86" t="e">
        <f>INDEX(resultados!$A$2:$ZZ$148, 80, MATCH($B$3, resultados!$A$1:$ZZ$1, 0))</f>
        <v>#N/A</v>
      </c>
    </row>
    <row r="87" spans="1:3" x14ac:dyDescent="0.25">
      <c r="A87" t="e">
        <f>INDEX(resultados!$A$2:$ZZ$148, 81, MATCH($B$1, resultados!$A$1:$ZZ$1, 0))</f>
        <v>#N/A</v>
      </c>
      <c r="B87" t="e">
        <f>INDEX(resultados!$A$2:$ZZ$148, 81, MATCH($B$2, resultados!$A$1:$ZZ$1, 0))</f>
        <v>#N/A</v>
      </c>
      <c r="C87" t="e">
        <f>INDEX(resultados!$A$2:$ZZ$148, 81, MATCH($B$3, resultados!$A$1:$ZZ$1, 0))</f>
        <v>#N/A</v>
      </c>
    </row>
    <row r="88" spans="1:3" x14ac:dyDescent="0.25">
      <c r="A88" t="e">
        <f>INDEX(resultados!$A$2:$ZZ$148, 82, MATCH($B$1, resultados!$A$1:$ZZ$1, 0))</f>
        <v>#N/A</v>
      </c>
      <c r="B88" t="e">
        <f>INDEX(resultados!$A$2:$ZZ$148, 82, MATCH($B$2, resultados!$A$1:$ZZ$1, 0))</f>
        <v>#N/A</v>
      </c>
      <c r="C88" t="e">
        <f>INDEX(resultados!$A$2:$ZZ$148, 82, MATCH($B$3, resultados!$A$1:$ZZ$1, 0))</f>
        <v>#N/A</v>
      </c>
    </row>
    <row r="89" spans="1:3" x14ac:dyDescent="0.25">
      <c r="A89" t="e">
        <f>INDEX(resultados!$A$2:$ZZ$148, 83, MATCH($B$1, resultados!$A$1:$ZZ$1, 0))</f>
        <v>#N/A</v>
      </c>
      <c r="B89" t="e">
        <f>INDEX(resultados!$A$2:$ZZ$148, 83, MATCH($B$2, resultados!$A$1:$ZZ$1, 0))</f>
        <v>#N/A</v>
      </c>
      <c r="C89" t="e">
        <f>INDEX(resultados!$A$2:$ZZ$148, 83, MATCH($B$3, resultados!$A$1:$ZZ$1, 0))</f>
        <v>#N/A</v>
      </c>
    </row>
    <row r="90" spans="1:3" x14ac:dyDescent="0.25">
      <c r="A90" t="e">
        <f>INDEX(resultados!$A$2:$ZZ$148, 84, MATCH($B$1, resultados!$A$1:$ZZ$1, 0))</f>
        <v>#N/A</v>
      </c>
      <c r="B90" t="e">
        <f>INDEX(resultados!$A$2:$ZZ$148, 84, MATCH($B$2, resultados!$A$1:$ZZ$1, 0))</f>
        <v>#N/A</v>
      </c>
      <c r="C90" t="e">
        <f>INDEX(resultados!$A$2:$ZZ$148, 84, MATCH($B$3, resultados!$A$1:$ZZ$1, 0))</f>
        <v>#N/A</v>
      </c>
    </row>
    <row r="91" spans="1:3" x14ac:dyDescent="0.25">
      <c r="A91" t="e">
        <f>INDEX(resultados!$A$2:$ZZ$148, 85, MATCH($B$1, resultados!$A$1:$ZZ$1, 0))</f>
        <v>#N/A</v>
      </c>
      <c r="B91" t="e">
        <f>INDEX(resultados!$A$2:$ZZ$148, 85, MATCH($B$2, resultados!$A$1:$ZZ$1, 0))</f>
        <v>#N/A</v>
      </c>
      <c r="C91" t="e">
        <f>INDEX(resultados!$A$2:$ZZ$148, 85, MATCH($B$3, resultados!$A$1:$ZZ$1, 0))</f>
        <v>#N/A</v>
      </c>
    </row>
    <row r="92" spans="1:3" x14ac:dyDescent="0.25">
      <c r="A92" t="e">
        <f>INDEX(resultados!$A$2:$ZZ$148, 86, MATCH($B$1, resultados!$A$1:$ZZ$1, 0))</f>
        <v>#N/A</v>
      </c>
      <c r="B92" t="e">
        <f>INDEX(resultados!$A$2:$ZZ$148, 86, MATCH($B$2, resultados!$A$1:$ZZ$1, 0))</f>
        <v>#N/A</v>
      </c>
      <c r="C92" t="e">
        <f>INDEX(resultados!$A$2:$ZZ$148, 86, MATCH($B$3, resultados!$A$1:$ZZ$1, 0))</f>
        <v>#N/A</v>
      </c>
    </row>
    <row r="93" spans="1:3" x14ac:dyDescent="0.25">
      <c r="A93" t="e">
        <f>INDEX(resultados!$A$2:$ZZ$148, 87, MATCH($B$1, resultados!$A$1:$ZZ$1, 0))</f>
        <v>#N/A</v>
      </c>
      <c r="B93" t="e">
        <f>INDEX(resultados!$A$2:$ZZ$148, 87, MATCH($B$2, resultados!$A$1:$ZZ$1, 0))</f>
        <v>#N/A</v>
      </c>
      <c r="C93" t="e">
        <f>INDEX(resultados!$A$2:$ZZ$148, 87, MATCH($B$3, resultados!$A$1:$ZZ$1, 0))</f>
        <v>#N/A</v>
      </c>
    </row>
    <row r="94" spans="1:3" x14ac:dyDescent="0.25">
      <c r="A94" t="e">
        <f>INDEX(resultados!$A$2:$ZZ$148, 88, MATCH($B$1, resultados!$A$1:$ZZ$1, 0))</f>
        <v>#N/A</v>
      </c>
      <c r="B94" t="e">
        <f>INDEX(resultados!$A$2:$ZZ$148, 88, MATCH($B$2, resultados!$A$1:$ZZ$1, 0))</f>
        <v>#N/A</v>
      </c>
      <c r="C94" t="e">
        <f>INDEX(resultados!$A$2:$ZZ$148, 88, MATCH($B$3, resultados!$A$1:$ZZ$1, 0))</f>
        <v>#N/A</v>
      </c>
    </row>
    <row r="95" spans="1:3" x14ac:dyDescent="0.25">
      <c r="A95" t="e">
        <f>INDEX(resultados!$A$2:$ZZ$148, 89, MATCH($B$1, resultados!$A$1:$ZZ$1, 0))</f>
        <v>#N/A</v>
      </c>
      <c r="B95" t="e">
        <f>INDEX(resultados!$A$2:$ZZ$148, 89, MATCH($B$2, resultados!$A$1:$ZZ$1, 0))</f>
        <v>#N/A</v>
      </c>
      <c r="C95" t="e">
        <f>INDEX(resultados!$A$2:$ZZ$148, 89, MATCH($B$3, resultados!$A$1:$ZZ$1, 0))</f>
        <v>#N/A</v>
      </c>
    </row>
    <row r="96" spans="1:3" x14ac:dyDescent="0.25">
      <c r="A96" t="e">
        <f>INDEX(resultados!$A$2:$ZZ$148, 90, MATCH($B$1, resultados!$A$1:$ZZ$1, 0))</f>
        <v>#N/A</v>
      </c>
      <c r="B96" t="e">
        <f>INDEX(resultados!$A$2:$ZZ$148, 90, MATCH($B$2, resultados!$A$1:$ZZ$1, 0))</f>
        <v>#N/A</v>
      </c>
      <c r="C96" t="e">
        <f>INDEX(resultados!$A$2:$ZZ$148, 90, MATCH($B$3, resultados!$A$1:$ZZ$1, 0))</f>
        <v>#N/A</v>
      </c>
    </row>
    <row r="97" spans="1:3" x14ac:dyDescent="0.25">
      <c r="A97" t="e">
        <f>INDEX(resultados!$A$2:$ZZ$148, 91, MATCH($B$1, resultados!$A$1:$ZZ$1, 0))</f>
        <v>#N/A</v>
      </c>
      <c r="B97" t="e">
        <f>INDEX(resultados!$A$2:$ZZ$148, 91, MATCH($B$2, resultados!$A$1:$ZZ$1, 0))</f>
        <v>#N/A</v>
      </c>
      <c r="C97" t="e">
        <f>INDEX(resultados!$A$2:$ZZ$148, 91, MATCH($B$3, resultados!$A$1:$ZZ$1, 0))</f>
        <v>#N/A</v>
      </c>
    </row>
    <row r="98" spans="1:3" x14ac:dyDescent="0.25">
      <c r="A98" t="e">
        <f>INDEX(resultados!$A$2:$ZZ$148, 92, MATCH($B$1, resultados!$A$1:$ZZ$1, 0))</f>
        <v>#N/A</v>
      </c>
      <c r="B98" t="e">
        <f>INDEX(resultados!$A$2:$ZZ$148, 92, MATCH($B$2, resultados!$A$1:$ZZ$1, 0))</f>
        <v>#N/A</v>
      </c>
      <c r="C98" t="e">
        <f>INDEX(resultados!$A$2:$ZZ$148, 92, MATCH($B$3, resultados!$A$1:$ZZ$1, 0))</f>
        <v>#N/A</v>
      </c>
    </row>
    <row r="99" spans="1:3" x14ac:dyDescent="0.25">
      <c r="A99" t="e">
        <f>INDEX(resultados!$A$2:$ZZ$148, 93, MATCH($B$1, resultados!$A$1:$ZZ$1, 0))</f>
        <v>#N/A</v>
      </c>
      <c r="B99" t="e">
        <f>INDEX(resultados!$A$2:$ZZ$148, 93, MATCH($B$2, resultados!$A$1:$ZZ$1, 0))</f>
        <v>#N/A</v>
      </c>
      <c r="C99" t="e">
        <f>INDEX(resultados!$A$2:$ZZ$148, 93, MATCH($B$3, resultados!$A$1:$ZZ$1, 0))</f>
        <v>#N/A</v>
      </c>
    </row>
    <row r="100" spans="1:3" x14ac:dyDescent="0.25">
      <c r="A100" t="e">
        <f>INDEX(resultados!$A$2:$ZZ$148, 94, MATCH($B$1, resultados!$A$1:$ZZ$1, 0))</f>
        <v>#N/A</v>
      </c>
      <c r="B100" t="e">
        <f>INDEX(resultados!$A$2:$ZZ$148, 94, MATCH($B$2, resultados!$A$1:$ZZ$1, 0))</f>
        <v>#N/A</v>
      </c>
      <c r="C100" t="e">
        <f>INDEX(resultados!$A$2:$ZZ$148, 94, MATCH($B$3, resultados!$A$1:$ZZ$1, 0))</f>
        <v>#N/A</v>
      </c>
    </row>
    <row r="101" spans="1:3" x14ac:dyDescent="0.25">
      <c r="A101" t="e">
        <f>INDEX(resultados!$A$2:$ZZ$148, 95, MATCH($B$1, resultados!$A$1:$ZZ$1, 0))</f>
        <v>#N/A</v>
      </c>
      <c r="B101" t="e">
        <f>INDEX(resultados!$A$2:$ZZ$148, 95, MATCH($B$2, resultados!$A$1:$ZZ$1, 0))</f>
        <v>#N/A</v>
      </c>
      <c r="C101" t="e">
        <f>INDEX(resultados!$A$2:$ZZ$148, 95, MATCH($B$3, resultados!$A$1:$ZZ$1, 0))</f>
        <v>#N/A</v>
      </c>
    </row>
    <row r="102" spans="1:3" x14ac:dyDescent="0.25">
      <c r="A102" t="e">
        <f>INDEX(resultados!$A$2:$ZZ$148, 96, MATCH($B$1, resultados!$A$1:$ZZ$1, 0))</f>
        <v>#N/A</v>
      </c>
      <c r="B102" t="e">
        <f>INDEX(resultados!$A$2:$ZZ$148, 96, MATCH($B$2, resultados!$A$1:$ZZ$1, 0))</f>
        <v>#N/A</v>
      </c>
      <c r="C102" t="e">
        <f>INDEX(resultados!$A$2:$ZZ$148, 96, MATCH($B$3, resultados!$A$1:$ZZ$1, 0))</f>
        <v>#N/A</v>
      </c>
    </row>
    <row r="103" spans="1:3" x14ac:dyDescent="0.25">
      <c r="A103" t="e">
        <f>INDEX(resultados!$A$2:$ZZ$148, 97, MATCH($B$1, resultados!$A$1:$ZZ$1, 0))</f>
        <v>#N/A</v>
      </c>
      <c r="B103" t="e">
        <f>INDEX(resultados!$A$2:$ZZ$148, 97, MATCH($B$2, resultados!$A$1:$ZZ$1, 0))</f>
        <v>#N/A</v>
      </c>
      <c r="C103" t="e">
        <f>INDEX(resultados!$A$2:$ZZ$148, 97, MATCH($B$3, resultados!$A$1:$ZZ$1, 0))</f>
        <v>#N/A</v>
      </c>
    </row>
    <row r="104" spans="1:3" x14ac:dyDescent="0.25">
      <c r="A104" t="e">
        <f>INDEX(resultados!$A$2:$ZZ$148, 98, MATCH($B$1, resultados!$A$1:$ZZ$1, 0))</f>
        <v>#N/A</v>
      </c>
      <c r="B104" t="e">
        <f>INDEX(resultados!$A$2:$ZZ$148, 98, MATCH($B$2, resultados!$A$1:$ZZ$1, 0))</f>
        <v>#N/A</v>
      </c>
      <c r="C104" t="e">
        <f>INDEX(resultados!$A$2:$ZZ$148, 98, MATCH($B$3, resultados!$A$1:$ZZ$1, 0))</f>
        <v>#N/A</v>
      </c>
    </row>
    <row r="105" spans="1:3" x14ac:dyDescent="0.25">
      <c r="A105" t="e">
        <f>INDEX(resultados!$A$2:$ZZ$148, 99, MATCH($B$1, resultados!$A$1:$ZZ$1, 0))</f>
        <v>#N/A</v>
      </c>
      <c r="B105" t="e">
        <f>INDEX(resultados!$A$2:$ZZ$148, 99, MATCH($B$2, resultados!$A$1:$ZZ$1, 0))</f>
        <v>#N/A</v>
      </c>
      <c r="C105" t="e">
        <f>INDEX(resultados!$A$2:$ZZ$148, 99, MATCH($B$3, resultados!$A$1:$ZZ$1, 0))</f>
        <v>#N/A</v>
      </c>
    </row>
    <row r="106" spans="1:3" x14ac:dyDescent="0.25">
      <c r="A106" t="e">
        <f>INDEX(resultados!$A$2:$ZZ$148, 100, MATCH($B$1, resultados!$A$1:$ZZ$1, 0))</f>
        <v>#N/A</v>
      </c>
      <c r="B106" t="e">
        <f>INDEX(resultados!$A$2:$ZZ$148, 100, MATCH($B$2, resultados!$A$1:$ZZ$1, 0))</f>
        <v>#N/A</v>
      </c>
      <c r="C106" t="e">
        <f>INDEX(resultados!$A$2:$ZZ$148, 100, MATCH($B$3, resultados!$A$1:$ZZ$1, 0))</f>
        <v>#N/A</v>
      </c>
    </row>
    <row r="107" spans="1:3" x14ac:dyDescent="0.25">
      <c r="A107" t="e">
        <f>INDEX(resultados!$A$2:$ZZ$148, 101, MATCH($B$1, resultados!$A$1:$ZZ$1, 0))</f>
        <v>#N/A</v>
      </c>
      <c r="B107" t="e">
        <f>INDEX(resultados!$A$2:$ZZ$148, 101, MATCH($B$2, resultados!$A$1:$ZZ$1, 0))</f>
        <v>#N/A</v>
      </c>
      <c r="C107" t="e">
        <f>INDEX(resultados!$A$2:$ZZ$148, 101, MATCH($B$3, resultados!$A$1:$ZZ$1, 0))</f>
        <v>#N/A</v>
      </c>
    </row>
    <row r="108" spans="1:3" x14ac:dyDescent="0.25">
      <c r="A108" t="e">
        <f>INDEX(resultados!$A$2:$ZZ$148, 102, MATCH($B$1, resultados!$A$1:$ZZ$1, 0))</f>
        <v>#N/A</v>
      </c>
      <c r="B108" t="e">
        <f>INDEX(resultados!$A$2:$ZZ$148, 102, MATCH($B$2, resultados!$A$1:$ZZ$1, 0))</f>
        <v>#N/A</v>
      </c>
      <c r="C108" t="e">
        <f>INDEX(resultados!$A$2:$ZZ$148, 102, MATCH($B$3, resultados!$A$1:$ZZ$1, 0))</f>
        <v>#N/A</v>
      </c>
    </row>
    <row r="109" spans="1:3" x14ac:dyDescent="0.25">
      <c r="A109" t="e">
        <f>INDEX(resultados!$A$2:$ZZ$148, 103, MATCH($B$1, resultados!$A$1:$ZZ$1, 0))</f>
        <v>#N/A</v>
      </c>
      <c r="B109" t="e">
        <f>INDEX(resultados!$A$2:$ZZ$148, 103, MATCH($B$2, resultados!$A$1:$ZZ$1, 0))</f>
        <v>#N/A</v>
      </c>
      <c r="C109" t="e">
        <f>INDEX(resultados!$A$2:$ZZ$148, 103, MATCH($B$3, resultados!$A$1:$ZZ$1, 0))</f>
        <v>#N/A</v>
      </c>
    </row>
    <row r="110" spans="1:3" x14ac:dyDescent="0.25">
      <c r="A110" t="e">
        <f>INDEX(resultados!$A$2:$ZZ$148, 104, MATCH($B$1, resultados!$A$1:$ZZ$1, 0))</f>
        <v>#N/A</v>
      </c>
      <c r="B110" t="e">
        <f>INDEX(resultados!$A$2:$ZZ$148, 104, MATCH($B$2, resultados!$A$1:$ZZ$1, 0))</f>
        <v>#N/A</v>
      </c>
      <c r="C110" t="e">
        <f>INDEX(resultados!$A$2:$ZZ$148, 104, MATCH($B$3, resultados!$A$1:$ZZ$1, 0))</f>
        <v>#N/A</v>
      </c>
    </row>
    <row r="111" spans="1:3" x14ac:dyDescent="0.25">
      <c r="A111" t="e">
        <f>INDEX(resultados!$A$2:$ZZ$148, 105, MATCH($B$1, resultados!$A$1:$ZZ$1, 0))</f>
        <v>#N/A</v>
      </c>
      <c r="B111" t="e">
        <f>INDEX(resultados!$A$2:$ZZ$148, 105, MATCH($B$2, resultados!$A$1:$ZZ$1, 0))</f>
        <v>#N/A</v>
      </c>
      <c r="C111" t="e">
        <f>INDEX(resultados!$A$2:$ZZ$148, 105, MATCH($B$3, resultados!$A$1:$ZZ$1, 0))</f>
        <v>#N/A</v>
      </c>
    </row>
    <row r="112" spans="1:3" x14ac:dyDescent="0.25">
      <c r="A112" t="e">
        <f>INDEX(resultados!$A$2:$ZZ$148, 106, MATCH($B$1, resultados!$A$1:$ZZ$1, 0))</f>
        <v>#N/A</v>
      </c>
      <c r="B112" t="e">
        <f>INDEX(resultados!$A$2:$ZZ$148, 106, MATCH($B$2, resultados!$A$1:$ZZ$1, 0))</f>
        <v>#N/A</v>
      </c>
      <c r="C112" t="e">
        <f>INDEX(resultados!$A$2:$ZZ$148, 106, MATCH($B$3, resultados!$A$1:$ZZ$1, 0))</f>
        <v>#N/A</v>
      </c>
    </row>
    <row r="113" spans="1:3" x14ac:dyDescent="0.25">
      <c r="A113" t="e">
        <f>INDEX(resultados!$A$2:$ZZ$148, 107, MATCH($B$1, resultados!$A$1:$ZZ$1, 0))</f>
        <v>#N/A</v>
      </c>
      <c r="B113" t="e">
        <f>INDEX(resultados!$A$2:$ZZ$148, 107, MATCH($B$2, resultados!$A$1:$ZZ$1, 0))</f>
        <v>#N/A</v>
      </c>
      <c r="C113" t="e">
        <f>INDEX(resultados!$A$2:$ZZ$148, 107, MATCH($B$3, resultados!$A$1:$ZZ$1, 0))</f>
        <v>#N/A</v>
      </c>
    </row>
    <row r="114" spans="1:3" x14ac:dyDescent="0.25">
      <c r="A114" t="e">
        <f>INDEX(resultados!$A$2:$ZZ$148, 108, MATCH($B$1, resultados!$A$1:$ZZ$1, 0))</f>
        <v>#N/A</v>
      </c>
      <c r="B114" t="e">
        <f>INDEX(resultados!$A$2:$ZZ$148, 108, MATCH($B$2, resultados!$A$1:$ZZ$1, 0))</f>
        <v>#N/A</v>
      </c>
      <c r="C114" t="e">
        <f>INDEX(resultados!$A$2:$ZZ$148, 108, MATCH($B$3, resultados!$A$1:$ZZ$1, 0))</f>
        <v>#N/A</v>
      </c>
    </row>
    <row r="115" spans="1:3" x14ac:dyDescent="0.25">
      <c r="A115" t="e">
        <f>INDEX(resultados!$A$2:$ZZ$148, 109, MATCH($B$1, resultados!$A$1:$ZZ$1, 0))</f>
        <v>#N/A</v>
      </c>
      <c r="B115" t="e">
        <f>INDEX(resultados!$A$2:$ZZ$148, 109, MATCH($B$2, resultados!$A$1:$ZZ$1, 0))</f>
        <v>#N/A</v>
      </c>
      <c r="C115" t="e">
        <f>INDEX(resultados!$A$2:$ZZ$148, 109, MATCH($B$3, resultados!$A$1:$ZZ$1, 0))</f>
        <v>#N/A</v>
      </c>
    </row>
    <row r="116" spans="1:3" x14ac:dyDescent="0.25">
      <c r="A116" t="e">
        <f>INDEX(resultados!$A$2:$ZZ$148, 110, MATCH($B$1, resultados!$A$1:$ZZ$1, 0))</f>
        <v>#N/A</v>
      </c>
      <c r="B116" t="e">
        <f>INDEX(resultados!$A$2:$ZZ$148, 110, MATCH($B$2, resultados!$A$1:$ZZ$1, 0))</f>
        <v>#N/A</v>
      </c>
      <c r="C116" t="e">
        <f>INDEX(resultados!$A$2:$ZZ$148, 110, MATCH($B$3, resultados!$A$1:$ZZ$1, 0))</f>
        <v>#N/A</v>
      </c>
    </row>
    <row r="117" spans="1:3" x14ac:dyDescent="0.25">
      <c r="A117" t="e">
        <f>INDEX(resultados!$A$2:$ZZ$148, 111, MATCH($B$1, resultados!$A$1:$ZZ$1, 0))</f>
        <v>#N/A</v>
      </c>
      <c r="B117" t="e">
        <f>INDEX(resultados!$A$2:$ZZ$148, 111, MATCH($B$2, resultados!$A$1:$ZZ$1, 0))</f>
        <v>#N/A</v>
      </c>
      <c r="C117" t="e">
        <f>INDEX(resultados!$A$2:$ZZ$148, 111, MATCH($B$3, resultados!$A$1:$ZZ$1, 0))</f>
        <v>#N/A</v>
      </c>
    </row>
    <row r="118" spans="1:3" x14ac:dyDescent="0.25">
      <c r="A118" t="e">
        <f>INDEX(resultados!$A$2:$ZZ$148, 112, MATCH($B$1, resultados!$A$1:$ZZ$1, 0))</f>
        <v>#N/A</v>
      </c>
      <c r="B118" t="e">
        <f>INDEX(resultados!$A$2:$ZZ$148, 112, MATCH($B$2, resultados!$A$1:$ZZ$1, 0))</f>
        <v>#N/A</v>
      </c>
      <c r="C118" t="e">
        <f>INDEX(resultados!$A$2:$ZZ$148, 112, MATCH($B$3, resultados!$A$1:$ZZ$1, 0))</f>
        <v>#N/A</v>
      </c>
    </row>
    <row r="119" spans="1:3" x14ac:dyDescent="0.25">
      <c r="A119" t="e">
        <f>INDEX(resultados!$A$2:$ZZ$148, 113, MATCH($B$1, resultados!$A$1:$ZZ$1, 0))</f>
        <v>#N/A</v>
      </c>
      <c r="B119" t="e">
        <f>INDEX(resultados!$A$2:$ZZ$148, 113, MATCH($B$2, resultados!$A$1:$ZZ$1, 0))</f>
        <v>#N/A</v>
      </c>
      <c r="C119" t="e">
        <f>INDEX(resultados!$A$2:$ZZ$148, 113, MATCH($B$3, resultados!$A$1:$ZZ$1, 0))</f>
        <v>#N/A</v>
      </c>
    </row>
    <row r="120" spans="1:3" x14ac:dyDescent="0.25">
      <c r="A120" t="e">
        <f>INDEX(resultados!$A$2:$ZZ$148, 114, MATCH($B$1, resultados!$A$1:$ZZ$1, 0))</f>
        <v>#N/A</v>
      </c>
      <c r="B120" t="e">
        <f>INDEX(resultados!$A$2:$ZZ$148, 114, MATCH($B$2, resultados!$A$1:$ZZ$1, 0))</f>
        <v>#N/A</v>
      </c>
      <c r="C120" t="e">
        <f>INDEX(resultados!$A$2:$ZZ$148, 114, MATCH($B$3, resultados!$A$1:$ZZ$1, 0))</f>
        <v>#N/A</v>
      </c>
    </row>
    <row r="121" spans="1:3" x14ac:dyDescent="0.25">
      <c r="A121" t="e">
        <f>INDEX(resultados!$A$2:$ZZ$148, 115, MATCH($B$1, resultados!$A$1:$ZZ$1, 0))</f>
        <v>#N/A</v>
      </c>
      <c r="B121" t="e">
        <f>INDEX(resultados!$A$2:$ZZ$148, 115, MATCH($B$2, resultados!$A$1:$ZZ$1, 0))</f>
        <v>#N/A</v>
      </c>
      <c r="C121" t="e">
        <f>INDEX(resultados!$A$2:$ZZ$148, 115, MATCH($B$3, resultados!$A$1:$ZZ$1, 0))</f>
        <v>#N/A</v>
      </c>
    </row>
    <row r="122" spans="1:3" x14ac:dyDescent="0.25">
      <c r="A122" t="e">
        <f>INDEX(resultados!$A$2:$ZZ$148, 116, MATCH($B$1, resultados!$A$1:$ZZ$1, 0))</f>
        <v>#N/A</v>
      </c>
      <c r="B122" t="e">
        <f>INDEX(resultados!$A$2:$ZZ$148, 116, MATCH($B$2, resultados!$A$1:$ZZ$1, 0))</f>
        <v>#N/A</v>
      </c>
      <c r="C122" t="e">
        <f>INDEX(resultados!$A$2:$ZZ$148, 116, MATCH($B$3, resultados!$A$1:$ZZ$1, 0))</f>
        <v>#N/A</v>
      </c>
    </row>
    <row r="123" spans="1:3" x14ac:dyDescent="0.25">
      <c r="A123" t="e">
        <f>INDEX(resultados!$A$2:$ZZ$148, 117, MATCH($B$1, resultados!$A$1:$ZZ$1, 0))</f>
        <v>#N/A</v>
      </c>
      <c r="B123" t="e">
        <f>INDEX(resultados!$A$2:$ZZ$148, 117, MATCH($B$2, resultados!$A$1:$ZZ$1, 0))</f>
        <v>#N/A</v>
      </c>
      <c r="C123" t="e">
        <f>INDEX(resultados!$A$2:$ZZ$148, 117, MATCH($B$3, resultados!$A$1:$ZZ$1, 0))</f>
        <v>#N/A</v>
      </c>
    </row>
    <row r="124" spans="1:3" x14ac:dyDescent="0.25">
      <c r="A124" t="e">
        <f>INDEX(resultados!$A$2:$ZZ$148, 118, MATCH($B$1, resultados!$A$1:$ZZ$1, 0))</f>
        <v>#N/A</v>
      </c>
      <c r="B124" t="e">
        <f>INDEX(resultados!$A$2:$ZZ$148, 118, MATCH($B$2, resultados!$A$1:$ZZ$1, 0))</f>
        <v>#N/A</v>
      </c>
      <c r="C124" t="e">
        <f>INDEX(resultados!$A$2:$ZZ$148, 118, MATCH($B$3, resultados!$A$1:$ZZ$1, 0))</f>
        <v>#N/A</v>
      </c>
    </row>
    <row r="125" spans="1:3" x14ac:dyDescent="0.25">
      <c r="A125" t="e">
        <f>INDEX(resultados!$A$2:$ZZ$148, 119, MATCH($B$1, resultados!$A$1:$ZZ$1, 0))</f>
        <v>#N/A</v>
      </c>
      <c r="B125" t="e">
        <f>INDEX(resultados!$A$2:$ZZ$148, 119, MATCH($B$2, resultados!$A$1:$ZZ$1, 0))</f>
        <v>#N/A</v>
      </c>
      <c r="C125" t="e">
        <f>INDEX(resultados!$A$2:$ZZ$148, 119, MATCH($B$3, resultados!$A$1:$ZZ$1, 0))</f>
        <v>#N/A</v>
      </c>
    </row>
    <row r="126" spans="1:3" x14ac:dyDescent="0.25">
      <c r="A126" t="e">
        <f>INDEX(resultados!$A$2:$ZZ$148, 120, MATCH($B$1, resultados!$A$1:$ZZ$1, 0))</f>
        <v>#N/A</v>
      </c>
      <c r="B126" t="e">
        <f>INDEX(resultados!$A$2:$ZZ$148, 120, MATCH($B$2, resultados!$A$1:$ZZ$1, 0))</f>
        <v>#N/A</v>
      </c>
      <c r="C126" t="e">
        <f>INDEX(resultados!$A$2:$ZZ$148, 120, MATCH($B$3, resultados!$A$1:$ZZ$1, 0))</f>
        <v>#N/A</v>
      </c>
    </row>
    <row r="127" spans="1:3" x14ac:dyDescent="0.25">
      <c r="A127" t="e">
        <f>INDEX(resultados!$A$2:$ZZ$148, 121, MATCH($B$1, resultados!$A$1:$ZZ$1, 0))</f>
        <v>#N/A</v>
      </c>
      <c r="B127" t="e">
        <f>INDEX(resultados!$A$2:$ZZ$148, 121, MATCH($B$2, resultados!$A$1:$ZZ$1, 0))</f>
        <v>#N/A</v>
      </c>
      <c r="C127" t="e">
        <f>INDEX(resultados!$A$2:$ZZ$148, 121, MATCH($B$3, resultados!$A$1:$ZZ$1, 0))</f>
        <v>#N/A</v>
      </c>
    </row>
    <row r="128" spans="1:3" x14ac:dyDescent="0.25">
      <c r="A128" t="e">
        <f>INDEX(resultados!$A$2:$ZZ$148, 122, MATCH($B$1, resultados!$A$1:$ZZ$1, 0))</f>
        <v>#N/A</v>
      </c>
      <c r="B128" t="e">
        <f>INDEX(resultados!$A$2:$ZZ$148, 122, MATCH($B$2, resultados!$A$1:$ZZ$1, 0))</f>
        <v>#N/A</v>
      </c>
      <c r="C128" t="e">
        <f>INDEX(resultados!$A$2:$ZZ$148, 122, MATCH($B$3, resultados!$A$1:$ZZ$1, 0))</f>
        <v>#N/A</v>
      </c>
    </row>
    <row r="129" spans="1:3" x14ac:dyDescent="0.25">
      <c r="A129" t="e">
        <f>INDEX(resultados!$A$2:$ZZ$148, 123, MATCH($B$1, resultados!$A$1:$ZZ$1, 0))</f>
        <v>#N/A</v>
      </c>
      <c r="B129" t="e">
        <f>INDEX(resultados!$A$2:$ZZ$148, 123, MATCH($B$2, resultados!$A$1:$ZZ$1, 0))</f>
        <v>#N/A</v>
      </c>
      <c r="C129" t="e">
        <f>INDEX(resultados!$A$2:$ZZ$148, 123, MATCH($B$3, resultados!$A$1:$ZZ$1, 0))</f>
        <v>#N/A</v>
      </c>
    </row>
    <row r="130" spans="1:3" x14ac:dyDescent="0.25">
      <c r="A130" t="e">
        <f>INDEX(resultados!$A$2:$ZZ$148, 124, MATCH($B$1, resultados!$A$1:$ZZ$1, 0))</f>
        <v>#N/A</v>
      </c>
      <c r="B130" t="e">
        <f>INDEX(resultados!$A$2:$ZZ$148, 124, MATCH($B$2, resultados!$A$1:$ZZ$1, 0))</f>
        <v>#N/A</v>
      </c>
      <c r="C130" t="e">
        <f>INDEX(resultados!$A$2:$ZZ$148, 124, MATCH($B$3, resultados!$A$1:$ZZ$1, 0))</f>
        <v>#N/A</v>
      </c>
    </row>
    <row r="131" spans="1:3" x14ac:dyDescent="0.25">
      <c r="A131" t="e">
        <f>INDEX(resultados!$A$2:$ZZ$148, 125, MATCH($B$1, resultados!$A$1:$ZZ$1, 0))</f>
        <v>#N/A</v>
      </c>
      <c r="B131" t="e">
        <f>INDEX(resultados!$A$2:$ZZ$148, 125, MATCH($B$2, resultados!$A$1:$ZZ$1, 0))</f>
        <v>#N/A</v>
      </c>
      <c r="C131" t="e">
        <f>INDEX(resultados!$A$2:$ZZ$148, 125, MATCH($B$3, resultados!$A$1:$ZZ$1, 0))</f>
        <v>#N/A</v>
      </c>
    </row>
    <row r="132" spans="1:3" x14ac:dyDescent="0.25">
      <c r="A132" t="e">
        <f>INDEX(resultados!$A$2:$ZZ$148, 126, MATCH($B$1, resultados!$A$1:$ZZ$1, 0))</f>
        <v>#N/A</v>
      </c>
      <c r="B132" t="e">
        <f>INDEX(resultados!$A$2:$ZZ$148, 126, MATCH($B$2, resultados!$A$1:$ZZ$1, 0))</f>
        <v>#N/A</v>
      </c>
      <c r="C132" t="e">
        <f>INDEX(resultados!$A$2:$ZZ$148, 126, MATCH($B$3, resultados!$A$1:$ZZ$1, 0))</f>
        <v>#N/A</v>
      </c>
    </row>
    <row r="133" spans="1:3" x14ac:dyDescent="0.25">
      <c r="A133" t="e">
        <f>INDEX(resultados!$A$2:$ZZ$148, 127, MATCH($B$1, resultados!$A$1:$ZZ$1, 0))</f>
        <v>#N/A</v>
      </c>
      <c r="B133" t="e">
        <f>INDEX(resultados!$A$2:$ZZ$148, 127, MATCH($B$2, resultados!$A$1:$ZZ$1, 0))</f>
        <v>#N/A</v>
      </c>
      <c r="C133" t="e">
        <f>INDEX(resultados!$A$2:$ZZ$148, 127, MATCH($B$3, resultados!$A$1:$ZZ$1, 0))</f>
        <v>#N/A</v>
      </c>
    </row>
    <row r="134" spans="1:3" x14ac:dyDescent="0.25">
      <c r="A134" t="e">
        <f>INDEX(resultados!$A$2:$ZZ$148, 128, MATCH($B$1, resultados!$A$1:$ZZ$1, 0))</f>
        <v>#N/A</v>
      </c>
      <c r="B134" t="e">
        <f>INDEX(resultados!$A$2:$ZZ$148, 128, MATCH($B$2, resultados!$A$1:$ZZ$1, 0))</f>
        <v>#N/A</v>
      </c>
      <c r="C134" t="e">
        <f>INDEX(resultados!$A$2:$ZZ$148, 128, MATCH($B$3, resultados!$A$1:$ZZ$1, 0))</f>
        <v>#N/A</v>
      </c>
    </row>
    <row r="135" spans="1:3" x14ac:dyDescent="0.25">
      <c r="A135" t="e">
        <f>INDEX(resultados!$A$2:$ZZ$148, 129, MATCH($B$1, resultados!$A$1:$ZZ$1, 0))</f>
        <v>#N/A</v>
      </c>
      <c r="B135" t="e">
        <f>INDEX(resultados!$A$2:$ZZ$148, 129, MATCH($B$2, resultados!$A$1:$ZZ$1, 0))</f>
        <v>#N/A</v>
      </c>
      <c r="C135" t="e">
        <f>INDEX(resultados!$A$2:$ZZ$148, 129, MATCH($B$3, resultados!$A$1:$ZZ$1, 0))</f>
        <v>#N/A</v>
      </c>
    </row>
    <row r="136" spans="1:3" x14ac:dyDescent="0.25">
      <c r="A136" t="e">
        <f>INDEX(resultados!$A$2:$ZZ$148, 130, MATCH($B$1, resultados!$A$1:$ZZ$1, 0))</f>
        <v>#N/A</v>
      </c>
      <c r="B136" t="e">
        <f>INDEX(resultados!$A$2:$ZZ$148, 130, MATCH($B$2, resultados!$A$1:$ZZ$1, 0))</f>
        <v>#N/A</v>
      </c>
      <c r="C136" t="e">
        <f>INDEX(resultados!$A$2:$ZZ$148, 130, MATCH($B$3, resultados!$A$1:$ZZ$1, 0))</f>
        <v>#N/A</v>
      </c>
    </row>
    <row r="137" spans="1:3" x14ac:dyDescent="0.25">
      <c r="A137" t="e">
        <f>INDEX(resultados!$A$2:$ZZ$148, 131, MATCH($B$1, resultados!$A$1:$ZZ$1, 0))</f>
        <v>#N/A</v>
      </c>
      <c r="B137" t="e">
        <f>INDEX(resultados!$A$2:$ZZ$148, 131, MATCH($B$2, resultados!$A$1:$ZZ$1, 0))</f>
        <v>#N/A</v>
      </c>
      <c r="C137" t="e">
        <f>INDEX(resultados!$A$2:$ZZ$148, 131, MATCH($B$3, resultados!$A$1:$ZZ$1, 0))</f>
        <v>#N/A</v>
      </c>
    </row>
    <row r="138" spans="1:3" x14ac:dyDescent="0.25">
      <c r="A138" t="e">
        <f>INDEX(resultados!$A$2:$ZZ$148, 132, MATCH($B$1, resultados!$A$1:$ZZ$1, 0))</f>
        <v>#N/A</v>
      </c>
      <c r="B138" t="e">
        <f>INDEX(resultados!$A$2:$ZZ$148, 132, MATCH($B$2, resultados!$A$1:$ZZ$1, 0))</f>
        <v>#N/A</v>
      </c>
      <c r="C138" t="e">
        <f>INDEX(resultados!$A$2:$ZZ$148, 132, MATCH($B$3, resultados!$A$1:$ZZ$1, 0))</f>
        <v>#N/A</v>
      </c>
    </row>
    <row r="139" spans="1:3" x14ac:dyDescent="0.25">
      <c r="A139" t="e">
        <f>INDEX(resultados!$A$2:$ZZ$148, 133, MATCH($B$1, resultados!$A$1:$ZZ$1, 0))</f>
        <v>#N/A</v>
      </c>
      <c r="B139" t="e">
        <f>INDEX(resultados!$A$2:$ZZ$148, 133, MATCH($B$2, resultados!$A$1:$ZZ$1, 0))</f>
        <v>#N/A</v>
      </c>
      <c r="C139" t="e">
        <f>INDEX(resultados!$A$2:$ZZ$148, 133, MATCH($B$3, resultados!$A$1:$ZZ$1, 0))</f>
        <v>#N/A</v>
      </c>
    </row>
    <row r="140" spans="1:3" x14ac:dyDescent="0.25">
      <c r="A140" t="e">
        <f>INDEX(resultados!$A$2:$ZZ$148, 134, MATCH($B$1, resultados!$A$1:$ZZ$1, 0))</f>
        <v>#N/A</v>
      </c>
      <c r="B140" t="e">
        <f>INDEX(resultados!$A$2:$ZZ$148, 134, MATCH($B$2, resultados!$A$1:$ZZ$1, 0))</f>
        <v>#N/A</v>
      </c>
      <c r="C140" t="e">
        <f>INDEX(resultados!$A$2:$ZZ$148, 134, MATCH($B$3, resultados!$A$1:$ZZ$1, 0))</f>
        <v>#N/A</v>
      </c>
    </row>
    <row r="141" spans="1:3" x14ac:dyDescent="0.25">
      <c r="A141" t="e">
        <f>INDEX(resultados!$A$2:$ZZ$148, 135, MATCH($B$1, resultados!$A$1:$ZZ$1, 0))</f>
        <v>#N/A</v>
      </c>
      <c r="B141" t="e">
        <f>INDEX(resultados!$A$2:$ZZ$148, 135, MATCH($B$2, resultados!$A$1:$ZZ$1, 0))</f>
        <v>#N/A</v>
      </c>
      <c r="C141" t="e">
        <f>INDEX(resultados!$A$2:$ZZ$148, 135, MATCH($B$3, resultados!$A$1:$ZZ$1, 0))</f>
        <v>#N/A</v>
      </c>
    </row>
    <row r="142" spans="1:3" x14ac:dyDescent="0.25">
      <c r="A142" t="e">
        <f>INDEX(resultados!$A$2:$ZZ$148, 136, MATCH($B$1, resultados!$A$1:$ZZ$1, 0))</f>
        <v>#N/A</v>
      </c>
      <c r="B142" t="e">
        <f>INDEX(resultados!$A$2:$ZZ$148, 136, MATCH($B$2, resultados!$A$1:$ZZ$1, 0))</f>
        <v>#N/A</v>
      </c>
      <c r="C142" t="e">
        <f>INDEX(resultados!$A$2:$ZZ$148, 136, MATCH($B$3, resultados!$A$1:$ZZ$1, 0))</f>
        <v>#N/A</v>
      </c>
    </row>
    <row r="143" spans="1:3" x14ac:dyDescent="0.25">
      <c r="A143" t="e">
        <f>INDEX(resultados!$A$2:$ZZ$148, 137, MATCH($B$1, resultados!$A$1:$ZZ$1, 0))</f>
        <v>#N/A</v>
      </c>
      <c r="B143" t="e">
        <f>INDEX(resultados!$A$2:$ZZ$148, 137, MATCH($B$2, resultados!$A$1:$ZZ$1, 0))</f>
        <v>#N/A</v>
      </c>
      <c r="C143" t="e">
        <f>INDEX(resultados!$A$2:$ZZ$148, 137, MATCH($B$3, resultados!$A$1:$ZZ$1, 0))</f>
        <v>#N/A</v>
      </c>
    </row>
    <row r="144" spans="1:3" x14ac:dyDescent="0.25">
      <c r="A144" t="e">
        <f>INDEX(resultados!$A$2:$ZZ$148, 138, MATCH($B$1, resultados!$A$1:$ZZ$1, 0))</f>
        <v>#N/A</v>
      </c>
      <c r="B144" t="e">
        <f>INDEX(resultados!$A$2:$ZZ$148, 138, MATCH($B$2, resultados!$A$1:$ZZ$1, 0))</f>
        <v>#N/A</v>
      </c>
      <c r="C144" t="e">
        <f>INDEX(resultados!$A$2:$ZZ$148, 138, MATCH($B$3, resultados!$A$1:$ZZ$1, 0))</f>
        <v>#N/A</v>
      </c>
    </row>
    <row r="145" spans="1:3" x14ac:dyDescent="0.25">
      <c r="A145" t="e">
        <f>INDEX(resultados!$A$2:$ZZ$148, 139, MATCH($B$1, resultados!$A$1:$ZZ$1, 0))</f>
        <v>#N/A</v>
      </c>
      <c r="B145" t="e">
        <f>INDEX(resultados!$A$2:$ZZ$148, 139, MATCH($B$2, resultados!$A$1:$ZZ$1, 0))</f>
        <v>#N/A</v>
      </c>
      <c r="C145" t="e">
        <f>INDEX(resultados!$A$2:$ZZ$148, 139, MATCH($B$3, resultados!$A$1:$ZZ$1, 0))</f>
        <v>#N/A</v>
      </c>
    </row>
    <row r="146" spans="1:3" x14ac:dyDescent="0.25">
      <c r="A146" t="e">
        <f>INDEX(resultados!$A$2:$ZZ$148, 140, MATCH($B$1, resultados!$A$1:$ZZ$1, 0))</f>
        <v>#N/A</v>
      </c>
      <c r="B146" t="e">
        <f>INDEX(resultados!$A$2:$ZZ$148, 140, MATCH($B$2, resultados!$A$1:$ZZ$1, 0))</f>
        <v>#N/A</v>
      </c>
      <c r="C146" t="e">
        <f>INDEX(resultados!$A$2:$ZZ$148, 140, MATCH($B$3, resultados!$A$1:$ZZ$1, 0))</f>
        <v>#N/A</v>
      </c>
    </row>
    <row r="147" spans="1:3" x14ac:dyDescent="0.25">
      <c r="A147" t="e">
        <f>INDEX(resultados!$A$2:$ZZ$148, 141, MATCH($B$1, resultados!$A$1:$ZZ$1, 0))</f>
        <v>#N/A</v>
      </c>
      <c r="B147" t="e">
        <f>INDEX(resultados!$A$2:$ZZ$148, 141, MATCH($B$2, resultados!$A$1:$ZZ$1, 0))</f>
        <v>#N/A</v>
      </c>
      <c r="C147" t="e">
        <f>INDEX(resultados!$A$2:$ZZ$148, 141, MATCH($B$3, resultados!$A$1:$ZZ$1, 0))</f>
        <v>#N/A</v>
      </c>
    </row>
    <row r="148" spans="1:3" x14ac:dyDescent="0.25">
      <c r="A148" t="e">
        <f>INDEX(resultados!$A$2:$ZZ$148, 142, MATCH($B$1, resultados!$A$1:$ZZ$1, 0))</f>
        <v>#N/A</v>
      </c>
      <c r="B148" t="e">
        <f>INDEX(resultados!$A$2:$ZZ$148, 142, MATCH($B$2, resultados!$A$1:$ZZ$1, 0))</f>
        <v>#N/A</v>
      </c>
      <c r="C148" t="e">
        <f>INDEX(resultados!$A$2:$ZZ$148, 142, MATCH($B$3, resultados!$A$1:$ZZ$1, 0))</f>
        <v>#N/A</v>
      </c>
    </row>
    <row r="149" spans="1:3" x14ac:dyDescent="0.25">
      <c r="A149" t="e">
        <f>INDEX(resultados!$A$2:$ZZ$148, 143, MATCH($B$1, resultados!$A$1:$ZZ$1, 0))</f>
        <v>#N/A</v>
      </c>
      <c r="B149" t="e">
        <f>INDEX(resultados!$A$2:$ZZ$148, 143, MATCH($B$2, resultados!$A$1:$ZZ$1, 0))</f>
        <v>#N/A</v>
      </c>
      <c r="C149" t="e">
        <f>INDEX(resultados!$A$2:$ZZ$148, 143, MATCH($B$3, resultados!$A$1:$ZZ$1, 0))</f>
        <v>#N/A</v>
      </c>
    </row>
    <row r="150" spans="1:3" x14ac:dyDescent="0.25">
      <c r="A150" t="e">
        <f>INDEX(resultados!$A$2:$ZZ$148, 144, MATCH($B$1, resultados!$A$1:$ZZ$1, 0))</f>
        <v>#N/A</v>
      </c>
      <c r="B150" t="e">
        <f>INDEX(resultados!$A$2:$ZZ$148, 144, MATCH($B$2, resultados!$A$1:$ZZ$1, 0))</f>
        <v>#N/A</v>
      </c>
      <c r="C150" t="e">
        <f>INDEX(resultados!$A$2:$ZZ$148, 144, MATCH($B$3, resultados!$A$1:$ZZ$1, 0))</f>
        <v>#N/A</v>
      </c>
    </row>
    <row r="151" spans="1:3" x14ac:dyDescent="0.25">
      <c r="A151" t="e">
        <f>INDEX(resultados!$A$2:$ZZ$148, 145, MATCH($B$1, resultados!$A$1:$ZZ$1, 0))</f>
        <v>#N/A</v>
      </c>
      <c r="B151" t="e">
        <f>INDEX(resultados!$A$2:$ZZ$148, 145, MATCH($B$2, resultados!$A$1:$ZZ$1, 0))</f>
        <v>#N/A</v>
      </c>
      <c r="C151" t="e">
        <f>INDEX(resultados!$A$2:$ZZ$148, 145, MATCH($B$3, resultados!$A$1:$ZZ$1, 0))</f>
        <v>#N/A</v>
      </c>
    </row>
    <row r="152" spans="1:3" x14ac:dyDescent="0.25">
      <c r="A152" t="e">
        <f>INDEX(resultados!$A$2:$ZZ$148, 146, MATCH($B$1, resultados!$A$1:$ZZ$1, 0))</f>
        <v>#N/A</v>
      </c>
      <c r="B152" t="e">
        <f>INDEX(resultados!$A$2:$ZZ$148, 146, MATCH($B$2, resultados!$A$1:$ZZ$1, 0))</f>
        <v>#N/A</v>
      </c>
      <c r="C152" t="e">
        <f>INDEX(resultados!$A$2:$ZZ$148, 146, MATCH($B$3, resultados!$A$1:$ZZ$1, 0))</f>
        <v>#N/A</v>
      </c>
    </row>
    <row r="153" spans="1:3" x14ac:dyDescent="0.25">
      <c r="A153" t="e">
        <f>INDEX(resultados!$A$2:$ZZ$148, 147, MATCH($B$1, resultados!$A$1:$ZZ$1, 0))</f>
        <v>#N/A</v>
      </c>
      <c r="B153" t="e">
        <f>INDEX(resultados!$A$2:$ZZ$148, 147, MATCH($B$2, resultados!$A$1:$ZZ$1, 0))</f>
        <v>#N/A</v>
      </c>
      <c r="C153" t="e">
        <f>INDEX(resultados!$A$2:$ZZ$148, 147,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4.1837999999999997</v>
      </c>
      <c r="E2">
        <v>23.9</v>
      </c>
      <c r="F2">
        <v>19.75</v>
      </c>
      <c r="G2">
        <v>10.130000000000001</v>
      </c>
      <c r="H2">
        <v>0.2</v>
      </c>
      <c r="I2">
        <v>117</v>
      </c>
      <c r="J2">
        <v>89.87</v>
      </c>
      <c r="K2">
        <v>37.549999999999997</v>
      </c>
      <c r="L2">
        <v>1</v>
      </c>
      <c r="M2">
        <v>115</v>
      </c>
      <c r="N2">
        <v>11.32</v>
      </c>
      <c r="O2">
        <v>11317.98</v>
      </c>
      <c r="P2">
        <v>159.80000000000001</v>
      </c>
      <c r="Q2">
        <v>793.52</v>
      </c>
      <c r="R2">
        <v>252.76</v>
      </c>
      <c r="S2">
        <v>86.27</v>
      </c>
      <c r="T2">
        <v>72201.95</v>
      </c>
      <c r="U2">
        <v>0.34</v>
      </c>
      <c r="V2">
        <v>0.62</v>
      </c>
      <c r="W2">
        <v>0.41</v>
      </c>
      <c r="X2">
        <v>4.33</v>
      </c>
      <c r="Y2">
        <v>2</v>
      </c>
      <c r="Z2">
        <v>10</v>
      </c>
      <c r="AA2">
        <v>141.34235680193461</v>
      </c>
      <c r="AB2">
        <v>193.39084816101769</v>
      </c>
      <c r="AC2">
        <v>174.93389703834501</v>
      </c>
      <c r="AD2">
        <v>141342.3568019346</v>
      </c>
      <c r="AE2">
        <v>193390.84816101781</v>
      </c>
      <c r="AF2">
        <v>4.4372426876604672E-6</v>
      </c>
      <c r="AG2">
        <v>8</v>
      </c>
      <c r="AH2">
        <v>174933.89703834499</v>
      </c>
    </row>
    <row r="3" spans="1:34" x14ac:dyDescent="0.25">
      <c r="A3">
        <v>1</v>
      </c>
      <c r="B3">
        <v>40</v>
      </c>
      <c r="C3" t="s">
        <v>34</v>
      </c>
      <c r="D3">
        <v>4.9958999999999998</v>
      </c>
      <c r="E3">
        <v>20.02</v>
      </c>
      <c r="F3">
        <v>17.170000000000002</v>
      </c>
      <c r="G3">
        <v>21.46</v>
      </c>
      <c r="H3">
        <v>0.39</v>
      </c>
      <c r="I3">
        <v>48</v>
      </c>
      <c r="J3">
        <v>91.1</v>
      </c>
      <c r="K3">
        <v>37.549999999999997</v>
      </c>
      <c r="L3">
        <v>2</v>
      </c>
      <c r="M3">
        <v>46</v>
      </c>
      <c r="N3">
        <v>11.54</v>
      </c>
      <c r="O3">
        <v>11468.97</v>
      </c>
      <c r="P3">
        <v>130.84</v>
      </c>
      <c r="Q3">
        <v>793.36</v>
      </c>
      <c r="R3">
        <v>166.66</v>
      </c>
      <c r="S3">
        <v>86.27</v>
      </c>
      <c r="T3">
        <v>29495.61</v>
      </c>
      <c r="U3">
        <v>0.52</v>
      </c>
      <c r="V3">
        <v>0.71</v>
      </c>
      <c r="W3">
        <v>0.3</v>
      </c>
      <c r="X3">
        <v>1.76</v>
      </c>
      <c r="Y3">
        <v>2</v>
      </c>
      <c r="Z3">
        <v>10</v>
      </c>
      <c r="AA3">
        <v>110.43837431950899</v>
      </c>
      <c r="AB3">
        <v>151.10665594110009</v>
      </c>
      <c r="AC3">
        <v>136.68524877764639</v>
      </c>
      <c r="AD3">
        <v>110438.37431950901</v>
      </c>
      <c r="AE3">
        <v>151106.65594110021</v>
      </c>
      <c r="AF3">
        <v>5.2985373926294101E-6</v>
      </c>
      <c r="AG3">
        <v>7</v>
      </c>
      <c r="AH3">
        <v>136685.2487776464</v>
      </c>
    </row>
    <row r="4" spans="1:34" x14ac:dyDescent="0.25">
      <c r="A4">
        <v>2</v>
      </c>
      <c r="B4">
        <v>40</v>
      </c>
      <c r="C4" t="s">
        <v>34</v>
      </c>
      <c r="D4">
        <v>5.2759999999999998</v>
      </c>
      <c r="E4">
        <v>18.95</v>
      </c>
      <c r="F4">
        <v>16.47</v>
      </c>
      <c r="G4">
        <v>34.07</v>
      </c>
      <c r="H4">
        <v>0.56999999999999995</v>
      </c>
      <c r="I4">
        <v>29</v>
      </c>
      <c r="J4">
        <v>92.32</v>
      </c>
      <c r="K4">
        <v>37.549999999999997</v>
      </c>
      <c r="L4">
        <v>3</v>
      </c>
      <c r="M4">
        <v>27</v>
      </c>
      <c r="N4">
        <v>11.77</v>
      </c>
      <c r="O4">
        <v>11620.34</v>
      </c>
      <c r="P4">
        <v>116.38</v>
      </c>
      <c r="Q4">
        <v>793.26</v>
      </c>
      <c r="R4">
        <v>143.22</v>
      </c>
      <c r="S4">
        <v>86.27</v>
      </c>
      <c r="T4">
        <v>17869.560000000001</v>
      </c>
      <c r="U4">
        <v>0.6</v>
      </c>
      <c r="V4">
        <v>0.74</v>
      </c>
      <c r="W4">
        <v>0.27</v>
      </c>
      <c r="X4">
        <v>1.06</v>
      </c>
      <c r="Y4">
        <v>2</v>
      </c>
      <c r="Z4">
        <v>10</v>
      </c>
      <c r="AA4">
        <v>103.1912107533683</v>
      </c>
      <c r="AB4">
        <v>141.19076702761981</v>
      </c>
      <c r="AC4">
        <v>127.715718385028</v>
      </c>
      <c r="AD4">
        <v>103191.2107533683</v>
      </c>
      <c r="AE4">
        <v>141190.76702761979</v>
      </c>
      <c r="AF4">
        <v>5.5956050528458873E-6</v>
      </c>
      <c r="AG4">
        <v>7</v>
      </c>
      <c r="AH4">
        <v>127715.718385028</v>
      </c>
    </row>
    <row r="5" spans="1:34" x14ac:dyDescent="0.25">
      <c r="A5">
        <v>3</v>
      </c>
      <c r="B5">
        <v>40</v>
      </c>
      <c r="C5" t="s">
        <v>34</v>
      </c>
      <c r="D5">
        <v>5.4115000000000002</v>
      </c>
      <c r="E5">
        <v>18.48</v>
      </c>
      <c r="F5">
        <v>16.14</v>
      </c>
      <c r="G5">
        <v>46.12</v>
      </c>
      <c r="H5">
        <v>0.75</v>
      </c>
      <c r="I5">
        <v>21</v>
      </c>
      <c r="J5">
        <v>93.55</v>
      </c>
      <c r="K5">
        <v>37.549999999999997</v>
      </c>
      <c r="L5">
        <v>4</v>
      </c>
      <c r="M5">
        <v>6</v>
      </c>
      <c r="N5">
        <v>12</v>
      </c>
      <c r="O5">
        <v>11772.07</v>
      </c>
      <c r="P5">
        <v>105.77</v>
      </c>
      <c r="Q5">
        <v>793.35</v>
      </c>
      <c r="R5">
        <v>131.77000000000001</v>
      </c>
      <c r="S5">
        <v>86.27</v>
      </c>
      <c r="T5">
        <v>12183.66</v>
      </c>
      <c r="U5">
        <v>0.65</v>
      </c>
      <c r="V5">
        <v>0.75</v>
      </c>
      <c r="W5">
        <v>0.27</v>
      </c>
      <c r="X5">
        <v>0.73</v>
      </c>
      <c r="Y5">
        <v>2</v>
      </c>
      <c r="Z5">
        <v>10</v>
      </c>
      <c r="AA5">
        <v>99.054023562456692</v>
      </c>
      <c r="AB5">
        <v>135.53008499320009</v>
      </c>
      <c r="AC5">
        <v>122.5952838991543</v>
      </c>
      <c r="AD5">
        <v>99054.023562456685</v>
      </c>
      <c r="AE5">
        <v>135530.08499320009</v>
      </c>
      <c r="AF5">
        <v>5.7393132569134802E-6</v>
      </c>
      <c r="AG5">
        <v>7</v>
      </c>
      <c r="AH5">
        <v>122595.2838991543</v>
      </c>
    </row>
    <row r="6" spans="1:34" x14ac:dyDescent="0.25">
      <c r="A6">
        <v>4</v>
      </c>
      <c r="B6">
        <v>40</v>
      </c>
      <c r="C6" t="s">
        <v>34</v>
      </c>
      <c r="D6">
        <v>5.4093</v>
      </c>
      <c r="E6">
        <v>18.489999999999998</v>
      </c>
      <c r="F6">
        <v>16.149999999999999</v>
      </c>
      <c r="G6">
        <v>46.14</v>
      </c>
      <c r="H6">
        <v>0.93</v>
      </c>
      <c r="I6">
        <v>21</v>
      </c>
      <c r="J6">
        <v>94.79</v>
      </c>
      <c r="K6">
        <v>37.549999999999997</v>
      </c>
      <c r="L6">
        <v>5</v>
      </c>
      <c r="M6">
        <v>0</v>
      </c>
      <c r="N6">
        <v>12.23</v>
      </c>
      <c r="O6">
        <v>11924.18</v>
      </c>
      <c r="P6">
        <v>107.15</v>
      </c>
      <c r="Q6">
        <v>793.34</v>
      </c>
      <c r="R6">
        <v>131.96</v>
      </c>
      <c r="S6">
        <v>86.27</v>
      </c>
      <c r="T6">
        <v>12278.25</v>
      </c>
      <c r="U6">
        <v>0.65</v>
      </c>
      <c r="V6">
        <v>0.75</v>
      </c>
      <c r="W6">
        <v>0.28000000000000003</v>
      </c>
      <c r="X6">
        <v>0.74</v>
      </c>
      <c r="Y6">
        <v>2</v>
      </c>
      <c r="Z6">
        <v>10</v>
      </c>
      <c r="AA6">
        <v>99.427726971012433</v>
      </c>
      <c r="AB6">
        <v>136.0414024834167</v>
      </c>
      <c r="AC6">
        <v>123.05780196574339</v>
      </c>
      <c r="AD6">
        <v>99427.726971012438</v>
      </c>
      <c r="AE6">
        <v>136041.40248341669</v>
      </c>
      <c r="AF6">
        <v>5.7369799871795411E-6</v>
      </c>
      <c r="AG6">
        <v>7</v>
      </c>
      <c r="AH6">
        <v>123057.8019657433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4.532</v>
      </c>
      <c r="E2">
        <v>22.07</v>
      </c>
      <c r="F2">
        <v>18.77</v>
      </c>
      <c r="G2">
        <v>12.11</v>
      </c>
      <c r="H2">
        <v>0.24</v>
      </c>
      <c r="I2">
        <v>93</v>
      </c>
      <c r="J2">
        <v>71.52</v>
      </c>
      <c r="K2">
        <v>32.270000000000003</v>
      </c>
      <c r="L2">
        <v>1</v>
      </c>
      <c r="M2">
        <v>91</v>
      </c>
      <c r="N2">
        <v>8.25</v>
      </c>
      <c r="O2">
        <v>9054.6</v>
      </c>
      <c r="P2">
        <v>127.01</v>
      </c>
      <c r="Q2">
        <v>793.64</v>
      </c>
      <c r="R2">
        <v>219.84</v>
      </c>
      <c r="S2">
        <v>86.27</v>
      </c>
      <c r="T2">
        <v>55861.01</v>
      </c>
      <c r="U2">
        <v>0.39</v>
      </c>
      <c r="V2">
        <v>0.65</v>
      </c>
      <c r="W2">
        <v>0.37</v>
      </c>
      <c r="X2">
        <v>3.36</v>
      </c>
      <c r="Y2">
        <v>2</v>
      </c>
      <c r="Z2">
        <v>10</v>
      </c>
      <c r="AA2">
        <v>120.65582932442931</v>
      </c>
      <c r="AB2">
        <v>165.08662864112679</v>
      </c>
      <c r="AC2">
        <v>149.33099250420179</v>
      </c>
      <c r="AD2">
        <v>120655.8293244293</v>
      </c>
      <c r="AE2">
        <v>165086.62864112679</v>
      </c>
      <c r="AF2">
        <v>4.9721398345132076E-6</v>
      </c>
      <c r="AG2">
        <v>8</v>
      </c>
      <c r="AH2">
        <v>149330.9925042018</v>
      </c>
    </row>
    <row r="3" spans="1:34" x14ac:dyDescent="0.25">
      <c r="A3">
        <v>1</v>
      </c>
      <c r="B3">
        <v>30</v>
      </c>
      <c r="C3" t="s">
        <v>34</v>
      </c>
      <c r="D3">
        <v>5.24</v>
      </c>
      <c r="E3">
        <v>19.079999999999998</v>
      </c>
      <c r="F3">
        <v>16.649999999999999</v>
      </c>
      <c r="G3">
        <v>26.29</v>
      </c>
      <c r="H3">
        <v>0.48</v>
      </c>
      <c r="I3">
        <v>38</v>
      </c>
      <c r="J3">
        <v>72.7</v>
      </c>
      <c r="K3">
        <v>32.270000000000003</v>
      </c>
      <c r="L3">
        <v>2</v>
      </c>
      <c r="M3">
        <v>36</v>
      </c>
      <c r="N3">
        <v>8.43</v>
      </c>
      <c r="O3">
        <v>9200.25</v>
      </c>
      <c r="P3">
        <v>101.74</v>
      </c>
      <c r="Q3">
        <v>793.3</v>
      </c>
      <c r="R3">
        <v>149.02000000000001</v>
      </c>
      <c r="S3">
        <v>86.27</v>
      </c>
      <c r="T3">
        <v>20725.810000000001</v>
      </c>
      <c r="U3">
        <v>0.57999999999999996</v>
      </c>
      <c r="V3">
        <v>0.73</v>
      </c>
      <c r="W3">
        <v>0.28000000000000003</v>
      </c>
      <c r="X3">
        <v>1.24</v>
      </c>
      <c r="Y3">
        <v>2</v>
      </c>
      <c r="Z3">
        <v>10</v>
      </c>
      <c r="AA3">
        <v>96.757666112562561</v>
      </c>
      <c r="AB3">
        <v>132.38810742211581</v>
      </c>
      <c r="AC3">
        <v>119.7531722576601</v>
      </c>
      <c r="AD3">
        <v>96757.666112562554</v>
      </c>
      <c r="AE3">
        <v>132388.10742211581</v>
      </c>
      <c r="AF3">
        <v>5.7488995438767027E-6</v>
      </c>
      <c r="AG3">
        <v>7</v>
      </c>
      <c r="AH3">
        <v>119753.1722576601</v>
      </c>
    </row>
    <row r="4" spans="1:34" x14ac:dyDescent="0.25">
      <c r="A4">
        <v>2</v>
      </c>
      <c r="B4">
        <v>30</v>
      </c>
      <c r="C4" t="s">
        <v>34</v>
      </c>
      <c r="D4">
        <v>5.3419999999999996</v>
      </c>
      <c r="E4">
        <v>18.72</v>
      </c>
      <c r="F4">
        <v>16.440000000000001</v>
      </c>
      <c r="G4">
        <v>35.229999999999997</v>
      </c>
      <c r="H4">
        <v>0.71</v>
      </c>
      <c r="I4">
        <v>28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94.45</v>
      </c>
      <c r="Q4">
        <v>793.48</v>
      </c>
      <c r="R4">
        <v>141.19</v>
      </c>
      <c r="S4">
        <v>86.27</v>
      </c>
      <c r="T4">
        <v>16861</v>
      </c>
      <c r="U4">
        <v>0.61</v>
      </c>
      <c r="V4">
        <v>0.74</v>
      </c>
      <c r="W4">
        <v>0.3</v>
      </c>
      <c r="X4">
        <v>1.03</v>
      </c>
      <c r="Y4">
        <v>2</v>
      </c>
      <c r="Z4">
        <v>10</v>
      </c>
      <c r="AA4">
        <v>93.937095922374397</v>
      </c>
      <c r="AB4">
        <v>128.52887885312771</v>
      </c>
      <c r="AC4">
        <v>116.2622630468336</v>
      </c>
      <c r="AD4">
        <v>93937.095922374399</v>
      </c>
      <c r="AE4">
        <v>128528.8788531277</v>
      </c>
      <c r="AF4">
        <v>5.8608056037002557E-6</v>
      </c>
      <c r="AG4">
        <v>7</v>
      </c>
      <c r="AH4">
        <v>116262.2630468336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5.0552999999999999</v>
      </c>
      <c r="E2">
        <v>19.78</v>
      </c>
      <c r="F2">
        <v>17.47</v>
      </c>
      <c r="G2">
        <v>19.059999999999999</v>
      </c>
      <c r="H2">
        <v>0.43</v>
      </c>
      <c r="I2">
        <v>55</v>
      </c>
      <c r="J2">
        <v>39.78</v>
      </c>
      <c r="K2">
        <v>19.54</v>
      </c>
      <c r="L2">
        <v>1</v>
      </c>
      <c r="M2">
        <v>7</v>
      </c>
      <c r="N2">
        <v>4.24</v>
      </c>
      <c r="O2">
        <v>5140</v>
      </c>
      <c r="P2">
        <v>67.81</v>
      </c>
      <c r="Q2">
        <v>793.63</v>
      </c>
      <c r="R2">
        <v>174.54</v>
      </c>
      <c r="S2">
        <v>86.27</v>
      </c>
      <c r="T2">
        <v>33398.879999999997</v>
      </c>
      <c r="U2">
        <v>0.49</v>
      </c>
      <c r="V2">
        <v>0.7</v>
      </c>
      <c r="W2">
        <v>0.37</v>
      </c>
      <c r="X2">
        <v>2.06</v>
      </c>
      <c r="Y2">
        <v>2</v>
      </c>
      <c r="Z2">
        <v>10</v>
      </c>
      <c r="AA2">
        <v>83.360625955030997</v>
      </c>
      <c r="AB2">
        <v>114.0576860428918</v>
      </c>
      <c r="AC2">
        <v>103.17218056795529</v>
      </c>
      <c r="AD2">
        <v>83360.625955030991</v>
      </c>
      <c r="AE2">
        <v>114057.6860428918</v>
      </c>
      <c r="AF2">
        <v>5.952830814592581E-6</v>
      </c>
      <c r="AG2">
        <v>7</v>
      </c>
      <c r="AH2">
        <v>103172.18056795531</v>
      </c>
    </row>
    <row r="3" spans="1:34" x14ac:dyDescent="0.25">
      <c r="A3">
        <v>1</v>
      </c>
      <c r="B3">
        <v>15</v>
      </c>
      <c r="C3" t="s">
        <v>34</v>
      </c>
      <c r="D3">
        <v>5.0651000000000002</v>
      </c>
      <c r="E3">
        <v>19.739999999999998</v>
      </c>
      <c r="F3">
        <v>17.440000000000001</v>
      </c>
      <c r="G3">
        <v>19.38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69.16</v>
      </c>
      <c r="Q3">
        <v>793.57</v>
      </c>
      <c r="R3">
        <v>173.48</v>
      </c>
      <c r="S3">
        <v>86.27</v>
      </c>
      <c r="T3">
        <v>32876.239999999998</v>
      </c>
      <c r="U3">
        <v>0.5</v>
      </c>
      <c r="V3">
        <v>0.7</v>
      </c>
      <c r="W3">
        <v>0.38</v>
      </c>
      <c r="X3">
        <v>2.0299999999999998</v>
      </c>
      <c r="Y3">
        <v>2</v>
      </c>
      <c r="Z3">
        <v>10</v>
      </c>
      <c r="AA3">
        <v>83.644104195197613</v>
      </c>
      <c r="AB3">
        <v>114.4455534772648</v>
      </c>
      <c r="AC3">
        <v>103.5230304787674</v>
      </c>
      <c r="AD3">
        <v>83644.104195197608</v>
      </c>
      <c r="AE3">
        <v>114445.5534772648</v>
      </c>
      <c r="AF3">
        <v>5.9643707315080976E-6</v>
      </c>
      <c r="AG3">
        <v>7</v>
      </c>
      <c r="AH3">
        <v>103523.0304787674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3.3216999999999999</v>
      </c>
      <c r="E2">
        <v>30.11</v>
      </c>
      <c r="F2">
        <v>22.53</v>
      </c>
      <c r="G2">
        <v>7.31</v>
      </c>
      <c r="H2">
        <v>0.12</v>
      </c>
      <c r="I2">
        <v>185</v>
      </c>
      <c r="J2">
        <v>141.81</v>
      </c>
      <c r="K2">
        <v>47.83</v>
      </c>
      <c r="L2">
        <v>1</v>
      </c>
      <c r="M2">
        <v>183</v>
      </c>
      <c r="N2">
        <v>22.98</v>
      </c>
      <c r="O2">
        <v>17723.39</v>
      </c>
      <c r="P2">
        <v>252.63</v>
      </c>
      <c r="Q2">
        <v>793.79</v>
      </c>
      <c r="R2">
        <v>346.11</v>
      </c>
      <c r="S2">
        <v>86.27</v>
      </c>
      <c r="T2">
        <v>118532.53</v>
      </c>
      <c r="U2">
        <v>0.25</v>
      </c>
      <c r="V2">
        <v>0.54</v>
      </c>
      <c r="W2">
        <v>0.52</v>
      </c>
      <c r="X2">
        <v>7.11</v>
      </c>
      <c r="Y2">
        <v>2</v>
      </c>
      <c r="Z2">
        <v>10</v>
      </c>
      <c r="AA2">
        <v>232.638885218517</v>
      </c>
      <c r="AB2">
        <v>318.30678605909469</v>
      </c>
      <c r="AC2">
        <v>287.92803314408923</v>
      </c>
      <c r="AD2">
        <v>232638.88521851701</v>
      </c>
      <c r="AE2">
        <v>318306.78605909483</v>
      </c>
      <c r="AF2">
        <v>3.27109822945111E-6</v>
      </c>
      <c r="AG2">
        <v>10</v>
      </c>
      <c r="AH2">
        <v>287928.03314408922</v>
      </c>
    </row>
    <row r="3" spans="1:34" x14ac:dyDescent="0.25">
      <c r="A3">
        <v>1</v>
      </c>
      <c r="B3">
        <v>70</v>
      </c>
      <c r="C3" t="s">
        <v>34</v>
      </c>
      <c r="D3">
        <v>4.5387000000000004</v>
      </c>
      <c r="E3">
        <v>22.03</v>
      </c>
      <c r="F3">
        <v>17.75</v>
      </c>
      <c r="G3">
        <v>15</v>
      </c>
      <c r="H3">
        <v>0.25</v>
      </c>
      <c r="I3">
        <v>71</v>
      </c>
      <c r="J3">
        <v>143.16999999999999</v>
      </c>
      <c r="K3">
        <v>47.83</v>
      </c>
      <c r="L3">
        <v>2</v>
      </c>
      <c r="M3">
        <v>69</v>
      </c>
      <c r="N3">
        <v>23.34</v>
      </c>
      <c r="O3">
        <v>17891.86</v>
      </c>
      <c r="P3">
        <v>193.82</v>
      </c>
      <c r="Q3">
        <v>793.39</v>
      </c>
      <c r="R3">
        <v>186.24</v>
      </c>
      <c r="S3">
        <v>86.27</v>
      </c>
      <c r="T3">
        <v>39168.01</v>
      </c>
      <c r="U3">
        <v>0.46</v>
      </c>
      <c r="V3">
        <v>0.69</v>
      </c>
      <c r="W3">
        <v>0.31</v>
      </c>
      <c r="X3">
        <v>2.34</v>
      </c>
      <c r="Y3">
        <v>2</v>
      </c>
      <c r="Z3">
        <v>10</v>
      </c>
      <c r="AA3">
        <v>151.92099900187969</v>
      </c>
      <c r="AB3">
        <v>207.86501311573139</v>
      </c>
      <c r="AC3">
        <v>188.02666800440349</v>
      </c>
      <c r="AD3">
        <v>151920.99900187971</v>
      </c>
      <c r="AE3">
        <v>207865.01311573139</v>
      </c>
      <c r="AF3">
        <v>4.4695588204864253E-6</v>
      </c>
      <c r="AG3">
        <v>8</v>
      </c>
      <c r="AH3">
        <v>188026.6680044035</v>
      </c>
    </row>
    <row r="4" spans="1:34" x14ac:dyDescent="0.25">
      <c r="A4">
        <v>2</v>
      </c>
      <c r="B4">
        <v>70</v>
      </c>
      <c r="C4" t="s">
        <v>34</v>
      </c>
      <c r="D4">
        <v>4.8581000000000003</v>
      </c>
      <c r="E4">
        <v>20.58</v>
      </c>
      <c r="F4">
        <v>17.059999999999999</v>
      </c>
      <c r="G4">
        <v>22.74</v>
      </c>
      <c r="H4">
        <v>0.37</v>
      </c>
      <c r="I4">
        <v>45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18060.849999999999</v>
      </c>
      <c r="P4">
        <v>181.7</v>
      </c>
      <c r="Q4">
        <v>793.5</v>
      </c>
      <c r="R4">
        <v>162.87</v>
      </c>
      <c r="S4">
        <v>86.27</v>
      </c>
      <c r="T4">
        <v>27616.33</v>
      </c>
      <c r="U4">
        <v>0.53</v>
      </c>
      <c r="V4">
        <v>0.71</v>
      </c>
      <c r="W4">
        <v>0.28999999999999998</v>
      </c>
      <c r="X4">
        <v>1.64</v>
      </c>
      <c r="Y4">
        <v>2</v>
      </c>
      <c r="Z4">
        <v>10</v>
      </c>
      <c r="AA4">
        <v>133.74239202077459</v>
      </c>
      <c r="AB4">
        <v>182.99224106065699</v>
      </c>
      <c r="AC4">
        <v>165.52771840510269</v>
      </c>
      <c r="AD4">
        <v>133742.3920207746</v>
      </c>
      <c r="AE4">
        <v>182992.24106065699</v>
      </c>
      <c r="AF4">
        <v>4.7840931777392427E-6</v>
      </c>
      <c r="AG4">
        <v>7</v>
      </c>
      <c r="AH4">
        <v>165527.7184051027</v>
      </c>
    </row>
    <row r="5" spans="1:34" x14ac:dyDescent="0.25">
      <c r="A5">
        <v>3</v>
      </c>
      <c r="B5">
        <v>70</v>
      </c>
      <c r="C5" t="s">
        <v>34</v>
      </c>
      <c r="D5">
        <v>5.0614999999999997</v>
      </c>
      <c r="E5">
        <v>19.760000000000002</v>
      </c>
      <c r="F5">
        <v>16.600000000000001</v>
      </c>
      <c r="G5">
        <v>31.13</v>
      </c>
      <c r="H5">
        <v>0.49</v>
      </c>
      <c r="I5">
        <v>32</v>
      </c>
      <c r="J5">
        <v>145.91999999999999</v>
      </c>
      <c r="K5">
        <v>47.83</v>
      </c>
      <c r="L5">
        <v>4</v>
      </c>
      <c r="M5">
        <v>30</v>
      </c>
      <c r="N5">
        <v>24.09</v>
      </c>
      <c r="O5">
        <v>18230.349999999999</v>
      </c>
      <c r="P5">
        <v>172.15</v>
      </c>
      <c r="Q5">
        <v>793.38</v>
      </c>
      <c r="R5">
        <v>148.07</v>
      </c>
      <c r="S5">
        <v>86.27</v>
      </c>
      <c r="T5">
        <v>20279.28</v>
      </c>
      <c r="U5">
        <v>0.57999999999999996</v>
      </c>
      <c r="V5">
        <v>0.73</v>
      </c>
      <c r="W5">
        <v>0.27</v>
      </c>
      <c r="X5">
        <v>1.19</v>
      </c>
      <c r="Y5">
        <v>2</v>
      </c>
      <c r="Z5">
        <v>10</v>
      </c>
      <c r="AA5">
        <v>127.62963430165691</v>
      </c>
      <c r="AB5">
        <v>174.62849627352659</v>
      </c>
      <c r="AC5">
        <v>157.9621976818637</v>
      </c>
      <c r="AD5">
        <v>127629.6343016569</v>
      </c>
      <c r="AE5">
        <v>174628.4962735266</v>
      </c>
      <c r="AF5">
        <v>4.9843946438169601E-6</v>
      </c>
      <c r="AG5">
        <v>7</v>
      </c>
      <c r="AH5">
        <v>157962.1976818637</v>
      </c>
    </row>
    <row r="6" spans="1:34" x14ac:dyDescent="0.25">
      <c r="A6">
        <v>4</v>
      </c>
      <c r="B6">
        <v>70</v>
      </c>
      <c r="C6" t="s">
        <v>34</v>
      </c>
      <c r="D6">
        <v>5.2297000000000002</v>
      </c>
      <c r="E6">
        <v>19.12</v>
      </c>
      <c r="F6">
        <v>16.170000000000002</v>
      </c>
      <c r="G6">
        <v>38.81</v>
      </c>
      <c r="H6">
        <v>0.6</v>
      </c>
      <c r="I6">
        <v>25</v>
      </c>
      <c r="J6">
        <v>147.30000000000001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161.97999999999999</v>
      </c>
      <c r="Q6">
        <v>793.33</v>
      </c>
      <c r="R6">
        <v>133.06</v>
      </c>
      <c r="S6">
        <v>86.27</v>
      </c>
      <c r="T6">
        <v>12808.07</v>
      </c>
      <c r="U6">
        <v>0.65</v>
      </c>
      <c r="V6">
        <v>0.75</v>
      </c>
      <c r="W6">
        <v>0.26</v>
      </c>
      <c r="X6">
        <v>0.76</v>
      </c>
      <c r="Y6">
        <v>2</v>
      </c>
      <c r="Z6">
        <v>10</v>
      </c>
      <c r="AA6">
        <v>122.28131206298291</v>
      </c>
      <c r="AB6">
        <v>167.31068583525189</v>
      </c>
      <c r="AC6">
        <v>151.34278880120431</v>
      </c>
      <c r="AD6">
        <v>122281.31206298291</v>
      </c>
      <c r="AE6">
        <v>167310.6858352519</v>
      </c>
      <c r="AF6">
        <v>5.150032336020855E-6</v>
      </c>
      <c r="AG6">
        <v>7</v>
      </c>
      <c r="AH6">
        <v>151342.7888012043</v>
      </c>
    </row>
    <row r="7" spans="1:34" x14ac:dyDescent="0.25">
      <c r="A7">
        <v>5</v>
      </c>
      <c r="B7">
        <v>70</v>
      </c>
      <c r="C7" t="s">
        <v>34</v>
      </c>
      <c r="D7">
        <v>5.2880000000000003</v>
      </c>
      <c r="E7">
        <v>18.91</v>
      </c>
      <c r="F7">
        <v>16.100000000000001</v>
      </c>
      <c r="G7">
        <v>48.31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18570.939999999999</v>
      </c>
      <c r="P7">
        <v>156.78</v>
      </c>
      <c r="Q7">
        <v>793.26</v>
      </c>
      <c r="R7">
        <v>131.21</v>
      </c>
      <c r="S7">
        <v>86.27</v>
      </c>
      <c r="T7">
        <v>11908.65</v>
      </c>
      <c r="U7">
        <v>0.66</v>
      </c>
      <c r="V7">
        <v>0.76</v>
      </c>
      <c r="W7">
        <v>0.25</v>
      </c>
      <c r="X7">
        <v>0.69</v>
      </c>
      <c r="Y7">
        <v>2</v>
      </c>
      <c r="Z7">
        <v>10</v>
      </c>
      <c r="AA7">
        <v>120.17270049871949</v>
      </c>
      <c r="AB7">
        <v>164.4255904676514</v>
      </c>
      <c r="AC7">
        <v>148.73304288622981</v>
      </c>
      <c r="AD7">
        <v>120172.7004987195</v>
      </c>
      <c r="AE7">
        <v>164425.5904676514</v>
      </c>
      <c r="AF7">
        <v>5.2074442114993758E-6</v>
      </c>
      <c r="AG7">
        <v>7</v>
      </c>
      <c r="AH7">
        <v>148733.04288622981</v>
      </c>
    </row>
    <row r="8" spans="1:34" x14ac:dyDescent="0.25">
      <c r="A8">
        <v>6</v>
      </c>
      <c r="B8">
        <v>70</v>
      </c>
      <c r="C8" t="s">
        <v>34</v>
      </c>
      <c r="D8">
        <v>5.3331999999999997</v>
      </c>
      <c r="E8">
        <v>18.75</v>
      </c>
      <c r="F8">
        <v>16.03</v>
      </c>
      <c r="G8">
        <v>56.58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150.28</v>
      </c>
      <c r="Q8">
        <v>793.23</v>
      </c>
      <c r="R8">
        <v>128.82</v>
      </c>
      <c r="S8">
        <v>86.27</v>
      </c>
      <c r="T8">
        <v>10727.67</v>
      </c>
      <c r="U8">
        <v>0.67</v>
      </c>
      <c r="V8">
        <v>0.76</v>
      </c>
      <c r="W8">
        <v>0.25</v>
      </c>
      <c r="X8">
        <v>0.62</v>
      </c>
      <c r="Y8">
        <v>2</v>
      </c>
      <c r="Z8">
        <v>10</v>
      </c>
      <c r="AA8">
        <v>117.9208447080002</v>
      </c>
      <c r="AB8">
        <v>161.34450202992471</v>
      </c>
      <c r="AC8">
        <v>145.94600920466399</v>
      </c>
      <c r="AD8">
        <v>117920.84470800019</v>
      </c>
      <c r="AE8">
        <v>161344.50202992471</v>
      </c>
      <c r="AF8">
        <v>5.2519556484055347E-6</v>
      </c>
      <c r="AG8">
        <v>7</v>
      </c>
      <c r="AH8">
        <v>145946.00920466401</v>
      </c>
    </row>
    <row r="9" spans="1:34" x14ac:dyDescent="0.25">
      <c r="A9">
        <v>7</v>
      </c>
      <c r="B9">
        <v>70</v>
      </c>
      <c r="C9" t="s">
        <v>34</v>
      </c>
      <c r="D9">
        <v>5.3924000000000003</v>
      </c>
      <c r="E9">
        <v>18.54</v>
      </c>
      <c r="F9">
        <v>15.91</v>
      </c>
      <c r="G9">
        <v>68.19</v>
      </c>
      <c r="H9">
        <v>0.94</v>
      </c>
      <c r="I9">
        <v>14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143.46</v>
      </c>
      <c r="Q9">
        <v>793.23</v>
      </c>
      <c r="R9">
        <v>124.7</v>
      </c>
      <c r="S9">
        <v>86.27</v>
      </c>
      <c r="T9">
        <v>8683.51</v>
      </c>
      <c r="U9">
        <v>0.69</v>
      </c>
      <c r="V9">
        <v>0.77</v>
      </c>
      <c r="W9">
        <v>0.25</v>
      </c>
      <c r="X9">
        <v>0.5</v>
      </c>
      <c r="Y9">
        <v>2</v>
      </c>
      <c r="Z9">
        <v>10</v>
      </c>
      <c r="AA9">
        <v>115.4218452514185</v>
      </c>
      <c r="AB9">
        <v>157.92526072535631</v>
      </c>
      <c r="AC9">
        <v>142.8530954912672</v>
      </c>
      <c r="AD9">
        <v>115421.8452514185</v>
      </c>
      <c r="AE9">
        <v>157925.26072535629</v>
      </c>
      <c r="AF9">
        <v>5.3102538135569664E-6</v>
      </c>
      <c r="AG9">
        <v>7</v>
      </c>
      <c r="AH9">
        <v>142853.09549126719</v>
      </c>
    </row>
    <row r="10" spans="1:34" x14ac:dyDescent="0.25">
      <c r="A10">
        <v>8</v>
      </c>
      <c r="B10">
        <v>70</v>
      </c>
      <c r="C10" t="s">
        <v>34</v>
      </c>
      <c r="D10">
        <v>5.4253999999999998</v>
      </c>
      <c r="E10">
        <v>18.43</v>
      </c>
      <c r="F10">
        <v>15.83</v>
      </c>
      <c r="G10">
        <v>73.05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19085.830000000002</v>
      </c>
      <c r="P10">
        <v>138.87</v>
      </c>
      <c r="Q10">
        <v>793.26</v>
      </c>
      <c r="R10">
        <v>121.44</v>
      </c>
      <c r="S10">
        <v>86.27</v>
      </c>
      <c r="T10">
        <v>7057.97</v>
      </c>
      <c r="U10">
        <v>0.71</v>
      </c>
      <c r="V10">
        <v>0.77</v>
      </c>
      <c r="W10">
        <v>0.25</v>
      </c>
      <c r="X10">
        <v>0.42</v>
      </c>
      <c r="Y10">
        <v>2</v>
      </c>
      <c r="Z10">
        <v>10</v>
      </c>
      <c r="AA10">
        <v>105.456827273475</v>
      </c>
      <c r="AB10">
        <v>144.2906835023748</v>
      </c>
      <c r="AC10">
        <v>130.51978318219341</v>
      </c>
      <c r="AD10">
        <v>105456.82727347501</v>
      </c>
      <c r="AE10">
        <v>144290.6835023748</v>
      </c>
      <c r="AF10">
        <v>5.3427511015636736E-6</v>
      </c>
      <c r="AG10">
        <v>6</v>
      </c>
      <c r="AH10">
        <v>130519.78318219339</v>
      </c>
    </row>
    <row r="11" spans="1:34" x14ac:dyDescent="0.25">
      <c r="A11">
        <v>9</v>
      </c>
      <c r="B11">
        <v>70</v>
      </c>
      <c r="C11" t="s">
        <v>34</v>
      </c>
      <c r="D11">
        <v>5.4275000000000002</v>
      </c>
      <c r="E11">
        <v>18.420000000000002</v>
      </c>
      <c r="F11">
        <v>15.82</v>
      </c>
      <c r="G11">
        <v>73.02</v>
      </c>
      <c r="H11">
        <v>1.1499999999999999</v>
      </c>
      <c r="I11">
        <v>13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139.79</v>
      </c>
      <c r="Q11">
        <v>793.26</v>
      </c>
      <c r="R11">
        <v>121.17</v>
      </c>
      <c r="S11">
        <v>86.27</v>
      </c>
      <c r="T11">
        <v>6923.36</v>
      </c>
      <c r="U11">
        <v>0.71</v>
      </c>
      <c r="V11">
        <v>0.77</v>
      </c>
      <c r="W11">
        <v>0.25</v>
      </c>
      <c r="X11">
        <v>0.41</v>
      </c>
      <c r="Y11">
        <v>2</v>
      </c>
      <c r="Z11">
        <v>10</v>
      </c>
      <c r="AA11">
        <v>105.6547420648467</v>
      </c>
      <c r="AB11">
        <v>144.56147925131381</v>
      </c>
      <c r="AC11">
        <v>130.76473456491789</v>
      </c>
      <c r="AD11">
        <v>105654.74206484669</v>
      </c>
      <c r="AE11">
        <v>144561.47925131381</v>
      </c>
      <c r="AF11">
        <v>5.3448191108004649E-6</v>
      </c>
      <c r="AG11">
        <v>6</v>
      </c>
      <c r="AH11">
        <v>130764.7345649179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1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2.8315000000000001</v>
      </c>
      <c r="E2">
        <v>35.32</v>
      </c>
      <c r="F2">
        <v>24.58</v>
      </c>
      <c r="G2">
        <v>6.3</v>
      </c>
      <c r="H2">
        <v>0.1</v>
      </c>
      <c r="I2">
        <v>234</v>
      </c>
      <c r="J2">
        <v>176.73</v>
      </c>
      <c r="K2">
        <v>52.44</v>
      </c>
      <c r="L2">
        <v>1</v>
      </c>
      <c r="M2">
        <v>232</v>
      </c>
      <c r="N2">
        <v>33.29</v>
      </c>
      <c r="O2">
        <v>22031.19</v>
      </c>
      <c r="P2">
        <v>319.45</v>
      </c>
      <c r="Q2">
        <v>793.78</v>
      </c>
      <c r="R2">
        <v>415.02</v>
      </c>
      <c r="S2">
        <v>86.27</v>
      </c>
      <c r="T2">
        <v>152746.94</v>
      </c>
      <c r="U2">
        <v>0.21</v>
      </c>
      <c r="V2">
        <v>0.5</v>
      </c>
      <c r="W2">
        <v>0.59</v>
      </c>
      <c r="X2">
        <v>9.15</v>
      </c>
      <c r="Y2">
        <v>2</v>
      </c>
      <c r="Z2">
        <v>10</v>
      </c>
      <c r="AA2">
        <v>320.47727042134352</v>
      </c>
      <c r="AB2">
        <v>438.49113984981187</v>
      </c>
      <c r="AC2">
        <v>396.64216088872507</v>
      </c>
      <c r="AD2">
        <v>320477.27042134351</v>
      </c>
      <c r="AE2">
        <v>438491.13984981191</v>
      </c>
      <c r="AF2">
        <v>2.6869580034226611E-6</v>
      </c>
      <c r="AG2">
        <v>12</v>
      </c>
      <c r="AH2">
        <v>396642.16088872508</v>
      </c>
    </row>
    <row r="3" spans="1:34" x14ac:dyDescent="0.25">
      <c r="A3">
        <v>1</v>
      </c>
      <c r="B3">
        <v>90</v>
      </c>
      <c r="C3" t="s">
        <v>34</v>
      </c>
      <c r="D3">
        <v>4.1787999999999998</v>
      </c>
      <c r="E3">
        <v>23.93</v>
      </c>
      <c r="F3">
        <v>18.45</v>
      </c>
      <c r="G3">
        <v>12.87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84</v>
      </c>
      <c r="N3">
        <v>33.770000000000003</v>
      </c>
      <c r="O3">
        <v>22213.89</v>
      </c>
      <c r="P3">
        <v>235.68</v>
      </c>
      <c r="Q3">
        <v>793.46</v>
      </c>
      <c r="R3">
        <v>209.07</v>
      </c>
      <c r="S3">
        <v>86.27</v>
      </c>
      <c r="T3">
        <v>50511.62</v>
      </c>
      <c r="U3">
        <v>0.41</v>
      </c>
      <c r="V3">
        <v>0.66</v>
      </c>
      <c r="W3">
        <v>0.36</v>
      </c>
      <c r="X3">
        <v>3.04</v>
      </c>
      <c r="Y3">
        <v>2</v>
      </c>
      <c r="Z3">
        <v>10</v>
      </c>
      <c r="AA3">
        <v>178.71773982910889</v>
      </c>
      <c r="AB3">
        <v>244.52949610429869</v>
      </c>
      <c r="AC3">
        <v>221.19194419547861</v>
      </c>
      <c r="AD3">
        <v>178717.7398291089</v>
      </c>
      <c r="AE3">
        <v>244529.49610429871</v>
      </c>
      <c r="AF3">
        <v>3.9654812306913706E-6</v>
      </c>
      <c r="AG3">
        <v>8</v>
      </c>
      <c r="AH3">
        <v>221191.9441954786</v>
      </c>
    </row>
    <row r="4" spans="1:34" x14ac:dyDescent="0.25">
      <c r="A4">
        <v>2</v>
      </c>
      <c r="B4">
        <v>90</v>
      </c>
      <c r="C4" t="s">
        <v>34</v>
      </c>
      <c r="D4">
        <v>4.5934999999999997</v>
      </c>
      <c r="E4">
        <v>21.77</v>
      </c>
      <c r="F4">
        <v>17.43</v>
      </c>
      <c r="G4">
        <v>19.37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219.29</v>
      </c>
      <c r="Q4">
        <v>793.35</v>
      </c>
      <c r="R4">
        <v>175.56</v>
      </c>
      <c r="S4">
        <v>86.27</v>
      </c>
      <c r="T4">
        <v>33912.699999999997</v>
      </c>
      <c r="U4">
        <v>0.49</v>
      </c>
      <c r="V4">
        <v>0.7</v>
      </c>
      <c r="W4">
        <v>0.31</v>
      </c>
      <c r="X4">
        <v>2.02</v>
      </c>
      <c r="Y4">
        <v>2</v>
      </c>
      <c r="Z4">
        <v>10</v>
      </c>
      <c r="AA4">
        <v>162.4923907668846</v>
      </c>
      <c r="AB4">
        <v>222.32925770549329</v>
      </c>
      <c r="AC4">
        <v>201.11046539121779</v>
      </c>
      <c r="AD4">
        <v>162492.39076688461</v>
      </c>
      <c r="AE4">
        <v>222329.25770549331</v>
      </c>
      <c r="AF4">
        <v>4.3590116859339547E-6</v>
      </c>
      <c r="AG4">
        <v>8</v>
      </c>
      <c r="AH4">
        <v>201110.46539121779</v>
      </c>
    </row>
    <row r="5" spans="1:34" x14ac:dyDescent="0.25">
      <c r="A5">
        <v>3</v>
      </c>
      <c r="B5">
        <v>90</v>
      </c>
      <c r="C5" t="s">
        <v>34</v>
      </c>
      <c r="D5">
        <v>4.8834</v>
      </c>
      <c r="E5">
        <v>20.48</v>
      </c>
      <c r="F5">
        <v>16.71</v>
      </c>
      <c r="G5">
        <v>26.38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206.01</v>
      </c>
      <c r="Q5">
        <v>793.35</v>
      </c>
      <c r="R5">
        <v>150.85</v>
      </c>
      <c r="S5">
        <v>86.27</v>
      </c>
      <c r="T5">
        <v>21639.21</v>
      </c>
      <c r="U5">
        <v>0.56999999999999995</v>
      </c>
      <c r="V5">
        <v>0.73</v>
      </c>
      <c r="W5">
        <v>0.28000000000000003</v>
      </c>
      <c r="X5">
        <v>1.29</v>
      </c>
      <c r="Y5">
        <v>2</v>
      </c>
      <c r="Z5">
        <v>10</v>
      </c>
      <c r="AA5">
        <v>143.65438958660869</v>
      </c>
      <c r="AB5">
        <v>196.554273416695</v>
      </c>
      <c r="AC5">
        <v>177.79540942751669</v>
      </c>
      <c r="AD5">
        <v>143654.38958660871</v>
      </c>
      <c r="AE5">
        <v>196554.27341669501</v>
      </c>
      <c r="AF5">
        <v>4.634112913266546E-6</v>
      </c>
      <c r="AG5">
        <v>7</v>
      </c>
      <c r="AH5">
        <v>177795.40942751669</v>
      </c>
    </row>
    <row r="6" spans="1:34" x14ac:dyDescent="0.25">
      <c r="A6">
        <v>4</v>
      </c>
      <c r="B6">
        <v>90</v>
      </c>
      <c r="C6" t="s">
        <v>34</v>
      </c>
      <c r="D6">
        <v>4.9996999999999998</v>
      </c>
      <c r="E6">
        <v>20</v>
      </c>
      <c r="F6">
        <v>16.510000000000002</v>
      </c>
      <c r="G6">
        <v>33.03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200.45</v>
      </c>
      <c r="Q6">
        <v>793.33</v>
      </c>
      <c r="R6">
        <v>144.88999999999999</v>
      </c>
      <c r="S6">
        <v>86.27</v>
      </c>
      <c r="T6">
        <v>18699.71</v>
      </c>
      <c r="U6">
        <v>0.6</v>
      </c>
      <c r="V6">
        <v>0.74</v>
      </c>
      <c r="W6">
        <v>0.27</v>
      </c>
      <c r="X6">
        <v>1.1000000000000001</v>
      </c>
      <c r="Y6">
        <v>2</v>
      </c>
      <c r="Z6">
        <v>10</v>
      </c>
      <c r="AA6">
        <v>139.95007044115721</v>
      </c>
      <c r="AB6">
        <v>191.4858605388639</v>
      </c>
      <c r="AC6">
        <v>173.21071876118191</v>
      </c>
      <c r="AD6">
        <v>139950.07044115721</v>
      </c>
      <c r="AE6">
        <v>191485.8605388639</v>
      </c>
      <c r="AF6">
        <v>4.7444760479294646E-6</v>
      </c>
      <c r="AG6">
        <v>7</v>
      </c>
      <c r="AH6">
        <v>173210.7187611819</v>
      </c>
    </row>
    <row r="7" spans="1:34" x14ac:dyDescent="0.25">
      <c r="A7">
        <v>5</v>
      </c>
      <c r="B7">
        <v>90</v>
      </c>
      <c r="C7" t="s">
        <v>34</v>
      </c>
      <c r="D7">
        <v>5.1608999999999998</v>
      </c>
      <c r="E7">
        <v>19.38</v>
      </c>
      <c r="F7">
        <v>16.100000000000001</v>
      </c>
      <c r="G7">
        <v>40.26</v>
      </c>
      <c r="H7">
        <v>0.57999999999999996</v>
      </c>
      <c r="I7">
        <v>24</v>
      </c>
      <c r="J7">
        <v>184.19</v>
      </c>
      <c r="K7">
        <v>52.44</v>
      </c>
      <c r="L7">
        <v>6</v>
      </c>
      <c r="M7">
        <v>22</v>
      </c>
      <c r="N7">
        <v>35.75</v>
      </c>
      <c r="O7">
        <v>22951.43</v>
      </c>
      <c r="P7">
        <v>191.65</v>
      </c>
      <c r="Q7">
        <v>793.22</v>
      </c>
      <c r="R7">
        <v>130.87</v>
      </c>
      <c r="S7">
        <v>86.27</v>
      </c>
      <c r="T7">
        <v>11718.23</v>
      </c>
      <c r="U7">
        <v>0.66</v>
      </c>
      <c r="V7">
        <v>0.76</v>
      </c>
      <c r="W7">
        <v>0.25</v>
      </c>
      <c r="X7">
        <v>0.69</v>
      </c>
      <c r="Y7">
        <v>2</v>
      </c>
      <c r="Z7">
        <v>10</v>
      </c>
      <c r="AA7">
        <v>134.61923191378571</v>
      </c>
      <c r="AB7">
        <v>184.1919720857201</v>
      </c>
      <c r="AC7">
        <v>166.61294878496719</v>
      </c>
      <c r="AD7">
        <v>134619.23191378571</v>
      </c>
      <c r="AE7">
        <v>184191.9720857201</v>
      </c>
      <c r="AF7">
        <v>4.8974471339798736E-6</v>
      </c>
      <c r="AG7">
        <v>7</v>
      </c>
      <c r="AH7">
        <v>166612.94878496719</v>
      </c>
    </row>
    <row r="8" spans="1:34" x14ac:dyDescent="0.25">
      <c r="A8">
        <v>6</v>
      </c>
      <c r="B8">
        <v>90</v>
      </c>
      <c r="C8" t="s">
        <v>34</v>
      </c>
      <c r="D8">
        <v>5.1738999999999997</v>
      </c>
      <c r="E8">
        <v>19.329999999999998</v>
      </c>
      <c r="F8">
        <v>16.16</v>
      </c>
      <c r="G8">
        <v>46.17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188.86</v>
      </c>
      <c r="Q8">
        <v>793.33</v>
      </c>
      <c r="R8">
        <v>133.05000000000001</v>
      </c>
      <c r="S8">
        <v>86.27</v>
      </c>
      <c r="T8">
        <v>12824.61</v>
      </c>
      <c r="U8">
        <v>0.65</v>
      </c>
      <c r="V8">
        <v>0.75</v>
      </c>
      <c r="W8">
        <v>0.25</v>
      </c>
      <c r="X8">
        <v>0.75</v>
      </c>
      <c r="Y8">
        <v>2</v>
      </c>
      <c r="Z8">
        <v>10</v>
      </c>
      <c r="AA8">
        <v>133.78556219090731</v>
      </c>
      <c r="AB8">
        <v>183.0513083919661</v>
      </c>
      <c r="AC8">
        <v>165.58114843321309</v>
      </c>
      <c r="AD8">
        <v>133785.56219090731</v>
      </c>
      <c r="AE8">
        <v>183051.3083919661</v>
      </c>
      <c r="AF8">
        <v>4.9097835118871654E-6</v>
      </c>
      <c r="AG8">
        <v>7</v>
      </c>
      <c r="AH8">
        <v>165581.14843321309</v>
      </c>
    </row>
    <row r="9" spans="1:34" x14ac:dyDescent="0.25">
      <c r="A9">
        <v>7</v>
      </c>
      <c r="B9">
        <v>90</v>
      </c>
      <c r="C9" t="s">
        <v>34</v>
      </c>
      <c r="D9">
        <v>5.1935000000000002</v>
      </c>
      <c r="E9">
        <v>19.260000000000002</v>
      </c>
      <c r="F9">
        <v>16.190000000000001</v>
      </c>
      <c r="G9">
        <v>53.98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23324.240000000002</v>
      </c>
      <c r="P9">
        <v>185.72</v>
      </c>
      <c r="Q9">
        <v>793.21</v>
      </c>
      <c r="R9">
        <v>134.54</v>
      </c>
      <c r="S9">
        <v>86.27</v>
      </c>
      <c r="T9">
        <v>13587.14</v>
      </c>
      <c r="U9">
        <v>0.64</v>
      </c>
      <c r="V9">
        <v>0.75</v>
      </c>
      <c r="W9">
        <v>0.25</v>
      </c>
      <c r="X9">
        <v>0.78</v>
      </c>
      <c r="Y9">
        <v>2</v>
      </c>
      <c r="Z9">
        <v>10</v>
      </c>
      <c r="AA9">
        <v>132.7325505047892</v>
      </c>
      <c r="AB9">
        <v>181.61053134742309</v>
      </c>
      <c r="AC9">
        <v>164.2778771276576</v>
      </c>
      <c r="AD9">
        <v>132732.55050478919</v>
      </c>
      <c r="AE9">
        <v>181610.53134742321</v>
      </c>
      <c r="AF9">
        <v>4.9283829739627716E-6</v>
      </c>
      <c r="AG9">
        <v>7</v>
      </c>
      <c r="AH9">
        <v>164277.87712765759</v>
      </c>
    </row>
    <row r="10" spans="1:34" x14ac:dyDescent="0.25">
      <c r="A10">
        <v>8</v>
      </c>
      <c r="B10">
        <v>90</v>
      </c>
      <c r="C10" t="s">
        <v>34</v>
      </c>
      <c r="D10">
        <v>5.2752999999999997</v>
      </c>
      <c r="E10">
        <v>18.96</v>
      </c>
      <c r="F10">
        <v>15.97</v>
      </c>
      <c r="G10">
        <v>59.88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37.299999999999997</v>
      </c>
      <c r="O10">
        <v>23511.69</v>
      </c>
      <c r="P10">
        <v>178.29</v>
      </c>
      <c r="Q10">
        <v>793.29</v>
      </c>
      <c r="R10">
        <v>126.52</v>
      </c>
      <c r="S10">
        <v>86.27</v>
      </c>
      <c r="T10">
        <v>9584.42</v>
      </c>
      <c r="U10">
        <v>0.68</v>
      </c>
      <c r="V10">
        <v>0.76</v>
      </c>
      <c r="W10">
        <v>0.25</v>
      </c>
      <c r="X10">
        <v>0.56000000000000005</v>
      </c>
      <c r="Y10">
        <v>2</v>
      </c>
      <c r="Z10">
        <v>10</v>
      </c>
      <c r="AA10">
        <v>129.41727394240749</v>
      </c>
      <c r="AB10">
        <v>177.07442369509519</v>
      </c>
      <c r="AC10">
        <v>160.17468922319941</v>
      </c>
      <c r="AD10">
        <v>129417.2739424075</v>
      </c>
      <c r="AE10">
        <v>177074.42369509529</v>
      </c>
      <c r="AF10">
        <v>5.0060072595640343E-6</v>
      </c>
      <c r="AG10">
        <v>7</v>
      </c>
      <c r="AH10">
        <v>160174.68922319941</v>
      </c>
    </row>
    <row r="11" spans="1:34" x14ac:dyDescent="0.25">
      <c r="A11">
        <v>9</v>
      </c>
      <c r="B11">
        <v>90</v>
      </c>
      <c r="C11" t="s">
        <v>34</v>
      </c>
      <c r="D11">
        <v>5.3136000000000001</v>
      </c>
      <c r="E11">
        <v>18.82</v>
      </c>
      <c r="F11">
        <v>15.9</v>
      </c>
      <c r="G11">
        <v>68.150000000000006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174.19</v>
      </c>
      <c r="Q11">
        <v>793.23</v>
      </c>
      <c r="R11">
        <v>124.42</v>
      </c>
      <c r="S11">
        <v>86.27</v>
      </c>
      <c r="T11">
        <v>8544.4699999999993</v>
      </c>
      <c r="U11">
        <v>0.69</v>
      </c>
      <c r="V11">
        <v>0.77</v>
      </c>
      <c r="W11">
        <v>0.24</v>
      </c>
      <c r="X11">
        <v>0.49</v>
      </c>
      <c r="Y11">
        <v>2</v>
      </c>
      <c r="Z11">
        <v>10</v>
      </c>
      <c r="AA11">
        <v>127.7855309310349</v>
      </c>
      <c r="AB11">
        <v>174.84180091951541</v>
      </c>
      <c r="AC11">
        <v>158.1551448318144</v>
      </c>
      <c r="AD11">
        <v>127785.5309310349</v>
      </c>
      <c r="AE11">
        <v>174841.8009195154</v>
      </c>
      <c r="AF11">
        <v>5.0423521267832077E-6</v>
      </c>
      <c r="AG11">
        <v>7</v>
      </c>
      <c r="AH11">
        <v>158155.1448318144</v>
      </c>
    </row>
    <row r="12" spans="1:34" x14ac:dyDescent="0.25">
      <c r="A12">
        <v>10</v>
      </c>
      <c r="B12">
        <v>90</v>
      </c>
      <c r="C12" t="s">
        <v>34</v>
      </c>
      <c r="D12">
        <v>5.3428000000000004</v>
      </c>
      <c r="E12">
        <v>18.72</v>
      </c>
      <c r="F12">
        <v>15.87</v>
      </c>
      <c r="G12">
        <v>79.349999999999994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167.94</v>
      </c>
      <c r="Q12">
        <v>793.21</v>
      </c>
      <c r="R12">
        <v>123.54</v>
      </c>
      <c r="S12">
        <v>86.27</v>
      </c>
      <c r="T12">
        <v>8113.74</v>
      </c>
      <c r="U12">
        <v>0.7</v>
      </c>
      <c r="V12">
        <v>0.77</v>
      </c>
      <c r="W12">
        <v>0.24</v>
      </c>
      <c r="X12">
        <v>0.46</v>
      </c>
      <c r="Y12">
        <v>2</v>
      </c>
      <c r="Z12">
        <v>10</v>
      </c>
      <c r="AA12">
        <v>125.79298620473639</v>
      </c>
      <c r="AB12">
        <v>172.11551332012581</v>
      </c>
      <c r="AC12">
        <v>155.68905029454109</v>
      </c>
      <c r="AD12">
        <v>125792.9862047364</v>
      </c>
      <c r="AE12">
        <v>172115.51332012581</v>
      </c>
      <c r="AF12">
        <v>5.0700615294672772E-6</v>
      </c>
      <c r="AG12">
        <v>7</v>
      </c>
      <c r="AH12">
        <v>155689.05029454111</v>
      </c>
    </row>
    <row r="13" spans="1:34" x14ac:dyDescent="0.25">
      <c r="A13">
        <v>11</v>
      </c>
      <c r="B13">
        <v>90</v>
      </c>
      <c r="C13" t="s">
        <v>34</v>
      </c>
      <c r="D13">
        <v>5.4019000000000004</v>
      </c>
      <c r="E13">
        <v>18.510000000000002</v>
      </c>
      <c r="F13">
        <v>15.7</v>
      </c>
      <c r="G13">
        <v>85.64</v>
      </c>
      <c r="H13">
        <v>1.1000000000000001</v>
      </c>
      <c r="I13">
        <v>11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162.47</v>
      </c>
      <c r="Q13">
        <v>793.22</v>
      </c>
      <c r="R13">
        <v>117.48</v>
      </c>
      <c r="S13">
        <v>86.27</v>
      </c>
      <c r="T13">
        <v>5089.84</v>
      </c>
      <c r="U13">
        <v>0.73</v>
      </c>
      <c r="V13">
        <v>0.78</v>
      </c>
      <c r="W13">
        <v>0.24</v>
      </c>
      <c r="X13">
        <v>0.28999999999999998</v>
      </c>
      <c r="Y13">
        <v>2</v>
      </c>
      <c r="Z13">
        <v>10</v>
      </c>
      <c r="AA13">
        <v>123.48947362120271</v>
      </c>
      <c r="AB13">
        <v>168.96374577953361</v>
      </c>
      <c r="AC13">
        <v>152.83808302448841</v>
      </c>
      <c r="AD13">
        <v>123489.47362120271</v>
      </c>
      <c r="AE13">
        <v>168963.74577953361</v>
      </c>
      <c r="AF13">
        <v>5.1261446013381146E-6</v>
      </c>
      <c r="AG13">
        <v>7</v>
      </c>
      <c r="AH13">
        <v>152838.08302448841</v>
      </c>
    </row>
    <row r="14" spans="1:34" x14ac:dyDescent="0.25">
      <c r="A14">
        <v>12</v>
      </c>
      <c r="B14">
        <v>90</v>
      </c>
      <c r="C14" t="s">
        <v>34</v>
      </c>
      <c r="D14">
        <v>5.4036</v>
      </c>
      <c r="E14">
        <v>18.510000000000002</v>
      </c>
      <c r="F14">
        <v>15.73</v>
      </c>
      <c r="G14">
        <v>94.38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2</v>
      </c>
      <c r="N14">
        <v>39.43</v>
      </c>
      <c r="O14">
        <v>24268.67</v>
      </c>
      <c r="P14">
        <v>158.57</v>
      </c>
      <c r="Q14">
        <v>793.37</v>
      </c>
      <c r="R14">
        <v>118.44</v>
      </c>
      <c r="S14">
        <v>86.27</v>
      </c>
      <c r="T14">
        <v>5572.98</v>
      </c>
      <c r="U14">
        <v>0.73</v>
      </c>
      <c r="V14">
        <v>0.77</v>
      </c>
      <c r="W14">
        <v>0.24</v>
      </c>
      <c r="X14">
        <v>0.32</v>
      </c>
      <c r="Y14">
        <v>2</v>
      </c>
      <c r="Z14">
        <v>10</v>
      </c>
      <c r="AA14">
        <v>122.52788330148989</v>
      </c>
      <c r="AB14">
        <v>167.6480554817324</v>
      </c>
      <c r="AC14">
        <v>151.64796036212601</v>
      </c>
      <c r="AD14">
        <v>122527.8833014899</v>
      </c>
      <c r="AE14">
        <v>167648.05548173239</v>
      </c>
      <c r="AF14">
        <v>5.1277578199875301E-6</v>
      </c>
      <c r="AG14">
        <v>7</v>
      </c>
      <c r="AH14">
        <v>151647.960362126</v>
      </c>
    </row>
    <row r="15" spans="1:34" x14ac:dyDescent="0.25">
      <c r="A15">
        <v>13</v>
      </c>
      <c r="B15">
        <v>90</v>
      </c>
      <c r="C15" t="s">
        <v>34</v>
      </c>
      <c r="D15">
        <v>5.4038000000000004</v>
      </c>
      <c r="E15">
        <v>18.510000000000002</v>
      </c>
      <c r="F15">
        <v>15.73</v>
      </c>
      <c r="G15">
        <v>94.38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0</v>
      </c>
      <c r="N15">
        <v>39.979999999999997</v>
      </c>
      <c r="O15">
        <v>24459.75</v>
      </c>
      <c r="P15">
        <v>159.33000000000001</v>
      </c>
      <c r="Q15">
        <v>793.25</v>
      </c>
      <c r="R15">
        <v>118.25</v>
      </c>
      <c r="S15">
        <v>86.27</v>
      </c>
      <c r="T15">
        <v>5478.66</v>
      </c>
      <c r="U15">
        <v>0.73</v>
      </c>
      <c r="V15">
        <v>0.77</v>
      </c>
      <c r="W15">
        <v>0.25</v>
      </c>
      <c r="X15">
        <v>0.32</v>
      </c>
      <c r="Y15">
        <v>2</v>
      </c>
      <c r="Z15">
        <v>10</v>
      </c>
      <c r="AA15">
        <v>122.7169759395194</v>
      </c>
      <c r="AB15">
        <v>167.90678037126261</v>
      </c>
      <c r="AC15">
        <v>151.88199291132219</v>
      </c>
      <c r="AD15">
        <v>122716.9759395194</v>
      </c>
      <c r="AE15">
        <v>167906.7803712626</v>
      </c>
      <c r="AF15">
        <v>5.1279476104168734E-6</v>
      </c>
      <c r="AG15">
        <v>7</v>
      </c>
      <c r="AH15">
        <v>151881.99291132219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4.7542999999999997</v>
      </c>
      <c r="E2">
        <v>21.03</v>
      </c>
      <c r="F2">
        <v>18.489999999999998</v>
      </c>
      <c r="G2">
        <v>13.69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53.14</v>
      </c>
      <c r="Q2">
        <v>793.7</v>
      </c>
      <c r="R2">
        <v>207.26</v>
      </c>
      <c r="S2">
        <v>86.27</v>
      </c>
      <c r="T2">
        <v>49629.5</v>
      </c>
      <c r="U2">
        <v>0.42</v>
      </c>
      <c r="V2">
        <v>0.66</v>
      </c>
      <c r="W2">
        <v>0.45</v>
      </c>
      <c r="X2">
        <v>3.07</v>
      </c>
      <c r="Y2">
        <v>2</v>
      </c>
      <c r="Z2">
        <v>10</v>
      </c>
      <c r="AA2">
        <v>78.552070300337206</v>
      </c>
      <c r="AB2">
        <v>107.4784080576395</v>
      </c>
      <c r="AC2">
        <v>97.220819639538846</v>
      </c>
      <c r="AD2">
        <v>78552.070300337204</v>
      </c>
      <c r="AE2">
        <v>107478.40805763951</v>
      </c>
      <c r="AF2">
        <v>5.7971458031643788E-6</v>
      </c>
      <c r="AG2">
        <v>7</v>
      </c>
      <c r="AH2">
        <v>97220.819639538851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4.0285000000000002</v>
      </c>
      <c r="E2">
        <v>24.82</v>
      </c>
      <c r="F2">
        <v>20.2</v>
      </c>
      <c r="G2">
        <v>9.4700000000000006</v>
      </c>
      <c r="H2">
        <v>0.18</v>
      </c>
      <c r="I2">
        <v>128</v>
      </c>
      <c r="J2">
        <v>98.71</v>
      </c>
      <c r="K2">
        <v>39.72</v>
      </c>
      <c r="L2">
        <v>1</v>
      </c>
      <c r="M2">
        <v>126</v>
      </c>
      <c r="N2">
        <v>12.99</v>
      </c>
      <c r="O2">
        <v>12407.75</v>
      </c>
      <c r="P2">
        <v>175.35</v>
      </c>
      <c r="Q2">
        <v>793.88</v>
      </c>
      <c r="R2">
        <v>268.01</v>
      </c>
      <c r="S2">
        <v>86.27</v>
      </c>
      <c r="T2">
        <v>79770.47</v>
      </c>
      <c r="U2">
        <v>0.32</v>
      </c>
      <c r="V2">
        <v>0.6</v>
      </c>
      <c r="W2">
        <v>0.42</v>
      </c>
      <c r="X2">
        <v>4.78</v>
      </c>
      <c r="Y2">
        <v>2</v>
      </c>
      <c r="Z2">
        <v>10</v>
      </c>
      <c r="AA2">
        <v>160.07517633563191</v>
      </c>
      <c r="AB2">
        <v>219.02191828068061</v>
      </c>
      <c r="AC2">
        <v>198.11877379922831</v>
      </c>
      <c r="AD2">
        <v>160075.1763356319</v>
      </c>
      <c r="AE2">
        <v>219021.91828068061</v>
      </c>
      <c r="AF2">
        <v>4.2102593367414122E-6</v>
      </c>
      <c r="AG2">
        <v>9</v>
      </c>
      <c r="AH2">
        <v>198118.77379922819</v>
      </c>
    </row>
    <row r="3" spans="1:34" x14ac:dyDescent="0.25">
      <c r="A3">
        <v>1</v>
      </c>
      <c r="B3">
        <v>45</v>
      </c>
      <c r="C3" t="s">
        <v>34</v>
      </c>
      <c r="D3">
        <v>4.8838999999999997</v>
      </c>
      <c r="E3">
        <v>20.48</v>
      </c>
      <c r="F3">
        <v>17.399999999999999</v>
      </c>
      <c r="G3">
        <v>19.7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51</v>
      </c>
      <c r="N3">
        <v>13.24</v>
      </c>
      <c r="O3">
        <v>12561.45</v>
      </c>
      <c r="P3">
        <v>143.79</v>
      </c>
      <c r="Q3">
        <v>793.51</v>
      </c>
      <c r="R3">
        <v>174.6</v>
      </c>
      <c r="S3">
        <v>86.27</v>
      </c>
      <c r="T3">
        <v>33439.339999999997</v>
      </c>
      <c r="U3">
        <v>0.49</v>
      </c>
      <c r="V3">
        <v>0.7</v>
      </c>
      <c r="W3">
        <v>0.3</v>
      </c>
      <c r="X3">
        <v>1.98</v>
      </c>
      <c r="Y3">
        <v>2</v>
      </c>
      <c r="Z3">
        <v>10</v>
      </c>
      <c r="AA3">
        <v>116.9982328248433</v>
      </c>
      <c r="AB3">
        <v>160.08214374862649</v>
      </c>
      <c r="AC3">
        <v>144.8041286260015</v>
      </c>
      <c r="AD3">
        <v>116998.2328248433</v>
      </c>
      <c r="AE3">
        <v>160082.14374862649</v>
      </c>
      <c r="AF3">
        <v>5.1042535868713872E-6</v>
      </c>
      <c r="AG3">
        <v>7</v>
      </c>
      <c r="AH3">
        <v>144804.1286260015</v>
      </c>
    </row>
    <row r="4" spans="1:34" x14ac:dyDescent="0.25">
      <c r="A4">
        <v>2</v>
      </c>
      <c r="B4">
        <v>45</v>
      </c>
      <c r="C4" t="s">
        <v>34</v>
      </c>
      <c r="D4">
        <v>5.1950000000000003</v>
      </c>
      <c r="E4">
        <v>19.25</v>
      </c>
      <c r="F4">
        <v>16.600000000000001</v>
      </c>
      <c r="G4">
        <v>31.13</v>
      </c>
      <c r="H4">
        <v>0.52</v>
      </c>
      <c r="I4">
        <v>32</v>
      </c>
      <c r="J4">
        <v>101.2</v>
      </c>
      <c r="K4">
        <v>39.72</v>
      </c>
      <c r="L4">
        <v>3</v>
      </c>
      <c r="M4">
        <v>30</v>
      </c>
      <c r="N4">
        <v>13.49</v>
      </c>
      <c r="O4">
        <v>12715.54</v>
      </c>
      <c r="P4">
        <v>129.47999999999999</v>
      </c>
      <c r="Q4">
        <v>793.21</v>
      </c>
      <c r="R4">
        <v>148.06</v>
      </c>
      <c r="S4">
        <v>86.27</v>
      </c>
      <c r="T4">
        <v>20276.04</v>
      </c>
      <c r="U4">
        <v>0.57999999999999996</v>
      </c>
      <c r="V4">
        <v>0.73</v>
      </c>
      <c r="W4">
        <v>0.27</v>
      </c>
      <c r="X4">
        <v>1.19</v>
      </c>
      <c r="Y4">
        <v>2</v>
      </c>
      <c r="Z4">
        <v>10</v>
      </c>
      <c r="AA4">
        <v>108.8633367496587</v>
      </c>
      <c r="AB4">
        <v>148.9516200522786</v>
      </c>
      <c r="AC4">
        <v>134.73588648944141</v>
      </c>
      <c r="AD4">
        <v>108863.3367496587</v>
      </c>
      <c r="AE4">
        <v>148951.62005227859</v>
      </c>
      <c r="AF4">
        <v>5.4293899104807336E-6</v>
      </c>
      <c r="AG4">
        <v>7</v>
      </c>
      <c r="AH4">
        <v>134735.88648944139</v>
      </c>
    </row>
    <row r="5" spans="1:34" x14ac:dyDescent="0.25">
      <c r="A5">
        <v>3</v>
      </c>
      <c r="B5">
        <v>45</v>
      </c>
      <c r="C5" t="s">
        <v>34</v>
      </c>
      <c r="D5">
        <v>5.3223000000000003</v>
      </c>
      <c r="E5">
        <v>18.79</v>
      </c>
      <c r="F5">
        <v>16.329999999999998</v>
      </c>
      <c r="G5">
        <v>42.59</v>
      </c>
      <c r="H5">
        <v>0.69</v>
      </c>
      <c r="I5">
        <v>23</v>
      </c>
      <c r="J5">
        <v>102.45</v>
      </c>
      <c r="K5">
        <v>39.72</v>
      </c>
      <c r="L5">
        <v>4</v>
      </c>
      <c r="M5">
        <v>21</v>
      </c>
      <c r="N5">
        <v>13.74</v>
      </c>
      <c r="O5">
        <v>12870.03</v>
      </c>
      <c r="P5">
        <v>118.67</v>
      </c>
      <c r="Q5">
        <v>793.33</v>
      </c>
      <c r="R5">
        <v>139.01</v>
      </c>
      <c r="S5">
        <v>86.27</v>
      </c>
      <c r="T5">
        <v>15792.83</v>
      </c>
      <c r="U5">
        <v>0.62</v>
      </c>
      <c r="V5">
        <v>0.75</v>
      </c>
      <c r="W5">
        <v>0.26</v>
      </c>
      <c r="X5">
        <v>0.92</v>
      </c>
      <c r="Y5">
        <v>2</v>
      </c>
      <c r="Z5">
        <v>10</v>
      </c>
      <c r="AA5">
        <v>104.60066230801959</v>
      </c>
      <c r="AB5">
        <v>143.11924082530689</v>
      </c>
      <c r="AC5">
        <v>129.46014135009429</v>
      </c>
      <c r="AD5">
        <v>104600.6623080196</v>
      </c>
      <c r="AE5">
        <v>143119.24082530689</v>
      </c>
      <c r="AF5">
        <v>5.5624334784507426E-6</v>
      </c>
      <c r="AG5">
        <v>7</v>
      </c>
      <c r="AH5">
        <v>129460.1413500943</v>
      </c>
    </row>
    <row r="6" spans="1:34" x14ac:dyDescent="0.25">
      <c r="A6">
        <v>4</v>
      </c>
      <c r="B6">
        <v>45</v>
      </c>
      <c r="C6" t="s">
        <v>34</v>
      </c>
      <c r="D6">
        <v>5.4215</v>
      </c>
      <c r="E6">
        <v>18.440000000000001</v>
      </c>
      <c r="F6">
        <v>16.07</v>
      </c>
      <c r="G6">
        <v>50.74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112.76</v>
      </c>
      <c r="Q6">
        <v>793.49</v>
      </c>
      <c r="R6">
        <v>129.04</v>
      </c>
      <c r="S6">
        <v>86.27</v>
      </c>
      <c r="T6">
        <v>10828.2</v>
      </c>
      <c r="U6">
        <v>0.67</v>
      </c>
      <c r="V6">
        <v>0.76</v>
      </c>
      <c r="W6">
        <v>0.28000000000000003</v>
      </c>
      <c r="X6">
        <v>0.66</v>
      </c>
      <c r="Y6">
        <v>2</v>
      </c>
      <c r="Z6">
        <v>10</v>
      </c>
      <c r="AA6">
        <v>101.9989989856527</v>
      </c>
      <c r="AB6">
        <v>139.5595302903611</v>
      </c>
      <c r="AC6">
        <v>126.2401645925175</v>
      </c>
      <c r="AD6">
        <v>101998.9989856528</v>
      </c>
      <c r="AE6">
        <v>139559.53029036109</v>
      </c>
      <c r="AF6">
        <v>5.6661092203409619E-6</v>
      </c>
      <c r="AG6">
        <v>7</v>
      </c>
      <c r="AH6">
        <v>126240.1645925175</v>
      </c>
    </row>
    <row r="7" spans="1:34" x14ac:dyDescent="0.25">
      <c r="A7">
        <v>5</v>
      </c>
      <c r="B7">
        <v>45</v>
      </c>
      <c r="C7" t="s">
        <v>34</v>
      </c>
      <c r="D7">
        <v>5.4198000000000004</v>
      </c>
      <c r="E7">
        <v>18.45</v>
      </c>
      <c r="F7">
        <v>16.07</v>
      </c>
      <c r="G7">
        <v>50.75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113.71</v>
      </c>
      <c r="Q7">
        <v>793.31</v>
      </c>
      <c r="R7">
        <v>129.22999999999999</v>
      </c>
      <c r="S7">
        <v>86.27</v>
      </c>
      <c r="T7">
        <v>10925.8</v>
      </c>
      <c r="U7">
        <v>0.67</v>
      </c>
      <c r="V7">
        <v>0.76</v>
      </c>
      <c r="W7">
        <v>0.28000000000000003</v>
      </c>
      <c r="X7">
        <v>0.66</v>
      </c>
      <c r="Y7">
        <v>2</v>
      </c>
      <c r="Z7">
        <v>10</v>
      </c>
      <c r="AA7">
        <v>102.25137878239509</v>
      </c>
      <c r="AB7">
        <v>139.90484746247461</v>
      </c>
      <c r="AC7">
        <v>126.55252517838041</v>
      </c>
      <c r="AD7">
        <v>102251.3787823951</v>
      </c>
      <c r="AE7">
        <v>139904.8474624746</v>
      </c>
      <c r="AF7">
        <v>5.6643325191190531E-6</v>
      </c>
      <c r="AG7">
        <v>7</v>
      </c>
      <c r="AH7">
        <v>126552.5251783804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2024-09-25T23:05:07Z</dcterms:created>
  <dcterms:modified xsi:type="dcterms:W3CDTF">2024-09-27T19:44:40Z</dcterms:modified>
</cp:coreProperties>
</file>