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field_64ha_100ha_2%_6m_0_TSP/"/>
    </mc:Choice>
  </mc:AlternateContent>
  <xr:revisionPtr revIDLastSave="268" documentId="11_FDC1BD4BE3F06327823C71AA82DD86E5C4F2A708" xr6:coauthVersionLast="47" xr6:coauthVersionMax="47" xr10:uidLastSave="{FE308F58-6685-4FA0-A18C-76AA7018583A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157" i="21"/>
  <c r="B157" i="21"/>
  <c r="A157" i="21"/>
  <c r="C156" i="21"/>
  <c r="B156" i="21"/>
  <c r="A156" i="21"/>
  <c r="C155" i="21"/>
  <c r="B155" i="21"/>
  <c r="A155" i="21"/>
  <c r="C154" i="21"/>
  <c r="B154" i="21"/>
  <c r="A154" i="21"/>
  <c r="C153" i="21"/>
  <c r="B153" i="21"/>
  <c r="A153" i="21"/>
  <c r="C152" i="21"/>
  <c r="B152" i="21"/>
  <c r="A152" i="21"/>
  <c r="C151" i="21"/>
  <c r="B151" i="21"/>
  <c r="A151" i="21"/>
  <c r="C150" i="21"/>
  <c r="B150" i="21"/>
  <c r="A150" i="21"/>
  <c r="C149" i="21"/>
  <c r="B149" i="21"/>
  <c r="A149" i="21"/>
  <c r="C148" i="21"/>
  <c r="B148" i="21"/>
  <c r="A148" i="21"/>
  <c r="C147" i="21"/>
  <c r="B147" i="21"/>
  <c r="A147" i="21"/>
  <c r="C146" i="21"/>
  <c r="B146" i="21"/>
  <c r="A146" i="21"/>
  <c r="C145" i="21"/>
  <c r="B145" i="21"/>
  <c r="A145" i="21"/>
  <c r="C144" i="21"/>
  <c r="B144" i="21"/>
  <c r="A144" i="21"/>
  <c r="C143" i="21"/>
  <c r="B143" i="21"/>
  <c r="A143" i="21"/>
  <c r="C142" i="21"/>
  <c r="B142" i="21"/>
  <c r="A142" i="21"/>
  <c r="C141" i="21"/>
  <c r="B141" i="21"/>
  <c r="A141" i="21"/>
  <c r="C140" i="21"/>
  <c r="B140" i="21"/>
  <c r="A140" i="21"/>
  <c r="C139" i="21"/>
  <c r="B139" i="21"/>
  <c r="A139" i="21"/>
  <c r="C138" i="21"/>
  <c r="B138" i="21"/>
  <c r="A138" i="21"/>
  <c r="C137" i="21"/>
  <c r="B137" i="21"/>
  <c r="A137" i="21"/>
  <c r="C136" i="21"/>
  <c r="B136" i="21"/>
  <c r="A136" i="21"/>
  <c r="C135" i="21"/>
  <c r="B135" i="21"/>
  <c r="A135" i="21"/>
  <c r="C134" i="21"/>
  <c r="B134" i="21"/>
  <c r="A134" i="21"/>
  <c r="C133" i="21"/>
  <c r="B133" i="21"/>
  <c r="A133" i="21"/>
  <c r="C132" i="21"/>
  <c r="B132" i="21"/>
  <c r="A132" i="21"/>
  <c r="C131" i="21"/>
  <c r="B131" i="21"/>
  <c r="A131" i="21"/>
  <c r="C130" i="21"/>
  <c r="B130" i="21"/>
  <c r="A130" i="21"/>
  <c r="C129" i="21"/>
  <c r="B129" i="21"/>
  <c r="A129" i="21"/>
  <c r="C128" i="21"/>
  <c r="B128" i="21"/>
  <c r="A128" i="21"/>
  <c r="C127" i="21"/>
  <c r="B127" i="21"/>
  <c r="A127" i="21"/>
  <c r="C126" i="21"/>
  <c r="B126" i="21"/>
  <c r="A126" i="21"/>
  <c r="C125" i="21"/>
  <c r="B125" i="21"/>
  <c r="A125" i="21"/>
  <c r="C124" i="21"/>
  <c r="B124" i="21"/>
  <c r="A124" i="21"/>
  <c r="C123" i="21"/>
  <c r="B123" i="21"/>
  <c r="A123" i="21"/>
  <c r="C122" i="21"/>
  <c r="B122" i="21"/>
  <c r="A122" i="21"/>
  <c r="C121" i="21"/>
  <c r="B121" i="21"/>
  <c r="A121" i="21"/>
  <c r="C120" i="21"/>
  <c r="B120" i="21"/>
  <c r="A120" i="21"/>
  <c r="C119" i="21"/>
  <c r="B119" i="21"/>
  <c r="A119" i="21"/>
  <c r="C118" i="21"/>
  <c r="B118" i="21"/>
  <c r="A118" i="21"/>
  <c r="C117" i="21"/>
  <c r="B117" i="21"/>
  <c r="A117" i="21"/>
  <c r="C116" i="21"/>
  <c r="B116" i="21"/>
  <c r="A116" i="21"/>
  <c r="C115" i="21"/>
  <c r="B115" i="21"/>
  <c r="A115" i="21"/>
  <c r="C114" i="21"/>
  <c r="B114" i="21"/>
  <c r="A114" i="21"/>
  <c r="C113" i="21"/>
  <c r="B113" i="21"/>
  <c r="A113" i="21"/>
  <c r="C112" i="21"/>
  <c r="B112" i="21"/>
  <c r="A112" i="21"/>
  <c r="C111" i="21"/>
  <c r="B111" i="21"/>
  <c r="A111" i="21"/>
  <c r="C110" i="21"/>
  <c r="B110" i="21"/>
  <c r="A110" i="21"/>
  <c r="C109" i="21"/>
  <c r="B109" i="21"/>
  <c r="A109" i="21"/>
  <c r="C108" i="21"/>
  <c r="B108" i="21"/>
  <c r="A108" i="21"/>
  <c r="C107" i="21"/>
  <c r="B107" i="21"/>
  <c r="A107" i="21"/>
  <c r="C106" i="21"/>
  <c r="B106" i="21"/>
  <c r="A106" i="21"/>
  <c r="C105" i="21"/>
  <c r="B105" i="21"/>
  <c r="A105" i="21"/>
  <c r="C104" i="21"/>
  <c r="B104" i="21"/>
  <c r="A104" i="21"/>
  <c r="C103" i="21"/>
  <c r="B103" i="21"/>
  <c r="A103" i="21"/>
  <c r="C102" i="21"/>
  <c r="B102" i="21"/>
  <c r="A102" i="21"/>
  <c r="C101" i="21"/>
  <c r="B101" i="21"/>
  <c r="A101" i="21"/>
  <c r="C100" i="21"/>
  <c r="B100" i="21"/>
  <c r="A100" i="21"/>
  <c r="C99" i="21"/>
  <c r="B99" i="21"/>
  <c r="A99" i="21"/>
  <c r="C98" i="21"/>
  <c r="B98" i="21"/>
  <c r="A98" i="21"/>
  <c r="C97" i="21"/>
  <c r="B97" i="21"/>
  <c r="A97" i="21"/>
  <c r="C96" i="21"/>
  <c r="B96" i="21"/>
  <c r="A96" i="21"/>
  <c r="C95" i="21"/>
  <c r="B95" i="21"/>
  <c r="A95" i="21"/>
  <c r="C94" i="21"/>
  <c r="B94" i="21"/>
  <c r="A94" i="21"/>
  <c r="C93" i="21"/>
  <c r="B93" i="21"/>
  <c r="A93" i="21"/>
  <c r="C92" i="21"/>
  <c r="B92" i="21"/>
  <c r="A92" i="21"/>
  <c r="C91" i="21"/>
  <c r="B91" i="21"/>
  <c r="A91" i="21"/>
  <c r="C90" i="21"/>
  <c r="B90" i="21"/>
  <c r="A90" i="21"/>
  <c r="C89" i="21"/>
  <c r="B89" i="21"/>
  <c r="A89" i="21"/>
  <c r="C88" i="21"/>
  <c r="B88" i="21"/>
  <c r="A88" i="21"/>
  <c r="C87" i="21"/>
  <c r="B87" i="21"/>
  <c r="A87" i="21"/>
  <c r="C86" i="21"/>
  <c r="B86" i="21"/>
  <c r="A86" i="21"/>
  <c r="C85" i="21"/>
  <c r="B85" i="21"/>
  <c r="A85" i="21"/>
  <c r="C84" i="21"/>
  <c r="B84" i="21"/>
  <c r="A84" i="21"/>
  <c r="C83" i="21"/>
  <c r="B83" i="21"/>
  <c r="A83" i="21"/>
  <c r="C82" i="21"/>
  <c r="B82" i="21"/>
  <c r="A82" i="21"/>
  <c r="C81" i="21"/>
  <c r="B81" i="21"/>
  <c r="A81" i="21"/>
  <c r="C80" i="21"/>
  <c r="B80" i="21"/>
  <c r="A80" i="21"/>
  <c r="C79" i="21"/>
  <c r="B79" i="21"/>
  <c r="A79" i="21"/>
  <c r="C78" i="21"/>
  <c r="B78" i="21"/>
  <c r="A78" i="21"/>
  <c r="C77" i="21"/>
  <c r="B77" i="21"/>
  <c r="A77" i="21"/>
  <c r="C76" i="21"/>
  <c r="B76" i="21"/>
  <c r="A76" i="21"/>
  <c r="C75" i="21"/>
  <c r="B75" i="21"/>
  <c r="A75" i="21"/>
  <c r="C74" i="21"/>
  <c r="B74" i="21"/>
  <c r="A74" i="21"/>
  <c r="C73" i="21"/>
  <c r="B73" i="21"/>
  <c r="A73" i="21"/>
  <c r="C72" i="21"/>
  <c r="B72" i="21"/>
  <c r="A72" i="21"/>
  <c r="C71" i="21"/>
  <c r="B71" i="21"/>
  <c r="A71" i="21"/>
  <c r="C70" i="21"/>
  <c r="B70" i="21"/>
  <c r="A70" i="21"/>
  <c r="C69" i="21"/>
  <c r="B69" i="21"/>
  <c r="A69" i="21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<sst xmlns="http://schemas.openxmlformats.org/spreadsheetml/2006/main" count="1039" uniqueCount="71">
  <si>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</si>
  <si>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</si>
  <si>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</si>
  <si>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</si>
  <si>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</si>
  <si>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</si>
  <si>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</si>
  <si>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</si>
  <si>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</si>
  <si>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</si>
  <si>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</si>
  <si>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</si>
  <si>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</si>
  <si>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</si>
  <si>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</si>
  <si>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</si>
  <si>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</si>
  <si>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</si>
  <si>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</si>
  <si>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</si>
  <si>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</si>
  <si>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</si>
  <si>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</si>
  <si>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</si>
  <si>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</si>
  <si>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</si>
  <si>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</si>
  <si>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</si>
  <si>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</si>
  <si>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</si>
  <si>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</si>
  <si>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</si>
  <si>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</si>
  <si>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</si>
  <si>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</si>
  <si>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</si>
  <si>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</si>
  <si>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</si>
  <si>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</si>
  <si>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</si>
  <si>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</si>
  <si>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</si>
  <si>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</si>
  <si>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</si>
  <si>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</si>
  <si>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</si>
  <si>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</si>
  <si>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</si>
  <si>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</si>
  <si>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</si>
  <si>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</si>
  <si>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</si>
  <si>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</si>
  <si>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</si>
  <si>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</si>
  <si>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</si>
  <si>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</si>
  <si>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</si>
  <si>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</si>
  <si>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</si>
  <si>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</si>
  <si>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</si>
  <si>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</si>
  <si>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</si>
  <si>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</si>
  <si>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</si>
  <si>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</si>
  <si>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</si>
  <si>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</si>
  <si>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</si>
  <si>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field_64ha_100ha_2%_6m_0_TSP\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</si>
</sst>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BE7-4080-81A9-9A0F7F57C77A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BE7-4080-81A9-9A0F7F57C77A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BE7-4080-81A9-9A0F7F57C77A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BE7-4080-81A9-9A0F7F57C77A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BE7-4080-81A9-9A0F7F57C77A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BE7-4080-81A9-9A0F7F57C77A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FBE7-4080-81A9-9A0F7F57C77A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FBE7-4080-81A9-9A0F7F57C77A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FBE7-4080-81A9-9A0F7F57C77A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FBE7-4080-81A9-9A0F7F57C77A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FBE7-4080-81A9-9A0F7F57C77A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FBE7-4080-81A9-9A0F7F57C77A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FBE7-4080-81A9-9A0F7F57C77A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FBE7-4080-81A9-9A0F7F57C77A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FBE7-4080-81A9-9A0F7F57C77A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FBE7-4080-81A9-9A0F7F57C77A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FBE7-4080-81A9-9A0F7F57C77A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FBE7-4080-81A9-9A0F7F57C77A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FBE7-4080-81A9-9A0F7F57C77A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FBE7-4080-81A9-9A0F7F57C77A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FBE7-4080-81A9-9A0F7F57C77A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FBE7-4080-81A9-9A0F7F57C77A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FBE7-4080-81A9-9A0F7F57C77A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FBE7-4080-81A9-9A0F7F57C77A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FBE7-4080-81A9-9A0F7F57C77A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FBE7-4080-81A9-9A0F7F57C77A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FBE7-4080-81A9-9A0F7F57C77A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FBE7-4080-81A9-9A0F7F57C77A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FBE7-4080-81A9-9A0F7F57C77A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FBE7-4080-81A9-9A0F7F57C77A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FBE7-4080-81A9-9A0F7F57C77A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FBE7-4080-81A9-9A0F7F57C77A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FBE7-4080-81A9-9A0F7F57C77A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FBE7-4080-81A9-9A0F7F57C77A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FBE7-4080-81A9-9A0F7F57C77A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FBE7-4080-81A9-9A0F7F57C77A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FBE7-4080-81A9-9A0F7F57C77A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FBE7-4080-81A9-9A0F7F57C77A}"/>
              </c:ext>
            </c:extLst>
          </c:dPt>
          <c:dPt>
            <c:idx val="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FBE7-4080-81A9-9A0F7F57C77A}"/>
              </c:ext>
            </c:extLst>
          </c:dPt>
          <c:dPt>
            <c:idx val="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FBE7-4080-81A9-9A0F7F57C77A}"/>
              </c:ext>
            </c:extLst>
          </c:dPt>
          <c:dPt>
            <c:idx val="4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FBE7-4080-81A9-9A0F7F57C77A}"/>
              </c:ext>
            </c:extLst>
          </c:dPt>
          <c:dPt>
            <c:idx val="4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FBE7-4080-81A9-9A0F7F57C77A}"/>
              </c:ext>
            </c:extLst>
          </c:dPt>
          <c:dPt>
            <c:idx val="4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FBE7-4080-81A9-9A0F7F57C77A}"/>
              </c:ext>
            </c:extLst>
          </c:dPt>
          <c:dPt>
            <c:idx val="4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FBE7-4080-81A9-9A0F7F57C77A}"/>
              </c:ext>
            </c:extLst>
          </c:dPt>
          <c:dPt>
            <c:idx val="4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FBE7-4080-81A9-9A0F7F57C77A}"/>
              </c:ext>
            </c:extLst>
          </c:dPt>
          <c:dPt>
            <c:idx val="4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FBE7-4080-81A9-9A0F7F57C77A}"/>
              </c:ext>
            </c:extLst>
          </c:dPt>
          <c:dPt>
            <c:idx val="4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FBE7-4080-81A9-9A0F7F57C77A}"/>
              </c:ext>
            </c:extLst>
          </c:dPt>
          <c:dPt>
            <c:idx val="4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FBE7-4080-81A9-9A0F7F57C77A}"/>
              </c:ext>
            </c:extLst>
          </c:dPt>
          <c:dPt>
            <c:idx val="4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FBE7-4080-81A9-9A0F7F57C77A}"/>
              </c:ext>
            </c:extLst>
          </c:dPt>
          <c:dPt>
            <c:idx val="4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FBE7-4080-81A9-9A0F7F57C77A}"/>
              </c:ext>
            </c:extLst>
          </c:dPt>
          <c:dPt>
            <c:idx val="5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FBE7-4080-81A9-9A0F7F57C77A}"/>
              </c:ext>
            </c:extLst>
          </c:dPt>
          <c:dPt>
            <c:idx val="5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FBE7-4080-81A9-9A0F7F57C77A}"/>
              </c:ext>
            </c:extLst>
          </c:dPt>
          <c:dPt>
            <c:idx val="5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FBE7-4080-81A9-9A0F7F57C77A}"/>
              </c:ext>
            </c:extLst>
          </c:dPt>
          <c:dPt>
            <c:idx val="5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FBE7-4080-81A9-9A0F7F57C77A}"/>
              </c:ext>
            </c:extLst>
          </c:dPt>
          <c:dPt>
            <c:idx val="5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FBE7-4080-81A9-9A0F7F57C77A}"/>
              </c:ext>
            </c:extLst>
          </c:dPt>
          <c:dPt>
            <c:idx val="5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FBE7-4080-81A9-9A0F7F57C77A}"/>
              </c:ext>
            </c:extLst>
          </c:dPt>
          <c:dPt>
            <c:idx val="5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FBE7-4080-81A9-9A0F7F57C77A}"/>
              </c:ext>
            </c:extLst>
          </c:dPt>
          <c:dPt>
            <c:idx val="5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FBE7-4080-81A9-9A0F7F57C77A}"/>
              </c:ext>
            </c:extLst>
          </c:dPt>
          <c:dPt>
            <c:idx val="5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FBE7-4080-81A9-9A0F7F57C77A}"/>
              </c:ext>
            </c:extLst>
          </c:dPt>
          <c:dPt>
            <c:idx val="5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FBE7-4080-81A9-9A0F7F57C77A}"/>
              </c:ext>
            </c:extLst>
          </c:dPt>
          <c:dPt>
            <c:idx val="6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FBE7-4080-81A9-9A0F7F57C77A}"/>
              </c:ext>
            </c:extLst>
          </c:dPt>
          <c:dPt>
            <c:idx val="6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FBE7-4080-81A9-9A0F7F57C77A}"/>
              </c:ext>
            </c:extLst>
          </c:dPt>
          <c:dPt>
            <c:idx val="6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FBE7-4080-81A9-9A0F7F57C77A}"/>
              </c:ext>
            </c:extLst>
          </c:dPt>
          <c:dPt>
            <c:idx val="6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FBE7-4080-81A9-9A0F7F57C77A}"/>
              </c:ext>
            </c:extLst>
          </c:dPt>
          <c:dPt>
            <c:idx val="6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FBE7-4080-81A9-9A0F7F57C77A}"/>
              </c:ext>
            </c:extLst>
          </c:dPt>
          <c:dPt>
            <c:idx val="6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FBE7-4080-81A9-9A0F7F57C77A}"/>
              </c:ext>
            </c:extLst>
          </c:dPt>
          <c:dPt>
            <c:idx val="6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FBE7-4080-81A9-9A0F7F57C77A}"/>
              </c:ext>
            </c:extLst>
          </c:dPt>
          <c:dPt>
            <c:idx val="6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FBE7-4080-81A9-9A0F7F57C77A}"/>
              </c:ext>
            </c:extLst>
          </c:dPt>
          <c:dPt>
            <c:idx val="6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FBE7-4080-81A9-9A0F7F57C77A}"/>
              </c:ext>
            </c:extLst>
          </c:dPt>
          <c:dPt>
            <c:idx val="6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FBE7-4080-81A9-9A0F7F57C77A}"/>
              </c:ext>
            </c:extLst>
          </c:dPt>
          <c:dPt>
            <c:idx val="7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FBE7-4080-81A9-9A0F7F57C77A}"/>
              </c:ext>
            </c:extLst>
          </c:dPt>
          <c:dPt>
            <c:idx val="7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FBE7-4080-81A9-9A0F7F57C77A}"/>
              </c:ext>
            </c:extLst>
          </c:dPt>
          <c:dPt>
            <c:idx val="7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FBE7-4080-81A9-9A0F7F57C77A}"/>
              </c:ext>
            </c:extLst>
          </c:dPt>
          <c:dPt>
            <c:idx val="7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FBE7-4080-81A9-9A0F7F57C77A}"/>
              </c:ext>
            </c:extLst>
          </c:dPt>
          <c:dPt>
            <c:idx val="7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FBE7-4080-81A9-9A0F7F57C77A}"/>
              </c:ext>
            </c:extLst>
          </c:dPt>
          <c:dPt>
            <c:idx val="7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FBE7-4080-81A9-9A0F7F57C77A}"/>
              </c:ext>
            </c:extLst>
          </c:dPt>
          <c:dPt>
            <c:idx val="7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FBE7-4080-81A9-9A0F7F57C77A}"/>
              </c:ext>
            </c:extLst>
          </c:dPt>
          <c:dPt>
            <c:idx val="7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FBE7-4080-81A9-9A0F7F57C77A}"/>
              </c:ext>
            </c:extLst>
          </c:dPt>
          <c:dPt>
            <c:idx val="7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FBE7-4080-81A9-9A0F7F57C77A}"/>
              </c:ext>
            </c:extLst>
          </c:dPt>
          <c:dPt>
            <c:idx val="7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FBE7-4080-81A9-9A0F7F57C77A}"/>
              </c:ext>
            </c:extLst>
          </c:dPt>
          <c:dPt>
            <c:idx val="8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FBE7-4080-81A9-9A0F7F57C77A}"/>
              </c:ext>
            </c:extLst>
          </c:dPt>
          <c:dPt>
            <c:idx val="8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FBE7-4080-81A9-9A0F7F57C77A}"/>
              </c:ext>
            </c:extLst>
          </c:dPt>
          <c:dPt>
            <c:idx val="8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FBE7-4080-81A9-9A0F7F57C77A}"/>
              </c:ext>
            </c:extLst>
          </c:dPt>
          <c:dPt>
            <c:idx val="8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FBE7-4080-81A9-9A0F7F57C77A}"/>
              </c:ext>
            </c:extLst>
          </c:dPt>
          <c:dPt>
            <c:idx val="8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FBE7-4080-81A9-9A0F7F57C77A}"/>
              </c:ext>
            </c:extLst>
          </c:dPt>
          <c:dPt>
            <c:idx val="8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FBE7-4080-81A9-9A0F7F57C77A}"/>
              </c:ext>
            </c:extLst>
          </c:dPt>
          <c:dPt>
            <c:idx val="8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FBE7-4080-81A9-9A0F7F57C77A}"/>
              </c:ext>
            </c:extLst>
          </c:dPt>
          <c:dPt>
            <c:idx val="8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FBE7-4080-81A9-9A0F7F57C77A}"/>
              </c:ext>
            </c:extLst>
          </c:dPt>
          <c:dPt>
            <c:idx val="8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FBE7-4080-81A9-9A0F7F57C77A}"/>
              </c:ext>
            </c:extLst>
          </c:dPt>
          <c:dPt>
            <c:idx val="8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FBE7-4080-81A9-9A0F7F57C77A}"/>
              </c:ext>
            </c:extLst>
          </c:dPt>
          <c:dPt>
            <c:idx val="9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5-FBE7-4080-81A9-9A0F7F57C77A}"/>
              </c:ext>
            </c:extLst>
          </c:dPt>
          <c:dPt>
            <c:idx val="9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7-FBE7-4080-81A9-9A0F7F57C77A}"/>
              </c:ext>
            </c:extLst>
          </c:dPt>
          <c:dPt>
            <c:idx val="9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9-FBE7-4080-81A9-9A0F7F57C77A}"/>
              </c:ext>
            </c:extLst>
          </c:dPt>
          <c:dPt>
            <c:idx val="9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B-FBE7-4080-81A9-9A0F7F57C77A}"/>
              </c:ext>
            </c:extLst>
          </c:dPt>
          <c:dPt>
            <c:idx val="9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D-FBE7-4080-81A9-9A0F7F57C77A}"/>
              </c:ext>
            </c:extLst>
          </c:dPt>
          <c:dPt>
            <c:idx val="9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F-FBE7-4080-81A9-9A0F7F57C77A}"/>
              </c:ext>
            </c:extLst>
          </c:dPt>
          <c:dPt>
            <c:idx val="9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1-FBE7-4080-81A9-9A0F7F57C77A}"/>
              </c:ext>
            </c:extLst>
          </c:dPt>
          <c:dPt>
            <c:idx val="9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3-FBE7-4080-81A9-9A0F7F57C77A}"/>
              </c:ext>
            </c:extLst>
          </c:dPt>
          <c:dPt>
            <c:idx val="9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5-FBE7-4080-81A9-9A0F7F57C77A}"/>
              </c:ext>
            </c:extLst>
          </c:dPt>
          <c:dPt>
            <c:idx val="9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7-FBE7-4080-81A9-9A0F7F57C77A}"/>
              </c:ext>
            </c:extLst>
          </c:dPt>
          <c:dPt>
            <c:idx val="10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9-FBE7-4080-81A9-9A0F7F57C77A}"/>
              </c:ext>
            </c:extLst>
          </c:dPt>
          <c:dPt>
            <c:idx val="10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B-FBE7-4080-81A9-9A0F7F57C77A}"/>
              </c:ext>
            </c:extLst>
          </c:dPt>
          <c:dPt>
            <c:idx val="10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D-FBE7-4080-81A9-9A0F7F57C77A}"/>
              </c:ext>
            </c:extLst>
          </c:dPt>
          <c:dPt>
            <c:idx val="10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CF-FBE7-4080-81A9-9A0F7F57C77A}"/>
              </c:ext>
            </c:extLst>
          </c:dPt>
          <c:dPt>
            <c:idx val="10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1-FBE7-4080-81A9-9A0F7F57C77A}"/>
              </c:ext>
            </c:extLst>
          </c:dPt>
          <c:dPt>
            <c:idx val="10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3-FBE7-4080-81A9-9A0F7F57C77A}"/>
              </c:ext>
            </c:extLst>
          </c:dPt>
          <c:dPt>
            <c:idx val="10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5-FBE7-4080-81A9-9A0F7F57C77A}"/>
              </c:ext>
            </c:extLst>
          </c:dPt>
          <c:dPt>
            <c:idx val="10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7-FBE7-4080-81A9-9A0F7F57C77A}"/>
              </c:ext>
            </c:extLst>
          </c:dPt>
          <c:dPt>
            <c:idx val="10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9-FBE7-4080-81A9-9A0F7F57C77A}"/>
              </c:ext>
            </c:extLst>
          </c:dPt>
          <c:dPt>
            <c:idx val="10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B-FBE7-4080-81A9-9A0F7F57C77A}"/>
              </c:ext>
            </c:extLst>
          </c:dPt>
          <c:dPt>
            <c:idx val="1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D-FBE7-4080-81A9-9A0F7F57C77A}"/>
              </c:ext>
            </c:extLst>
          </c:dPt>
          <c:dPt>
            <c:idx val="1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DF-FBE7-4080-81A9-9A0F7F57C77A}"/>
              </c:ext>
            </c:extLst>
          </c:dPt>
          <c:dPt>
            <c:idx val="1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1-FBE7-4080-81A9-9A0F7F57C77A}"/>
              </c:ext>
            </c:extLst>
          </c:dPt>
          <c:dPt>
            <c:idx val="1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3-FBE7-4080-81A9-9A0F7F57C77A}"/>
              </c:ext>
            </c:extLst>
          </c:dPt>
          <c:dPt>
            <c:idx val="1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5-FBE7-4080-81A9-9A0F7F57C77A}"/>
              </c:ext>
            </c:extLst>
          </c:dPt>
          <c:dPt>
            <c:idx val="1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7-FBE7-4080-81A9-9A0F7F57C77A}"/>
              </c:ext>
            </c:extLst>
          </c:dPt>
          <c:dPt>
            <c:idx val="1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9-FBE7-4080-81A9-9A0F7F57C77A}"/>
              </c:ext>
            </c:extLst>
          </c:dPt>
          <c:dPt>
            <c:idx val="1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B-FBE7-4080-81A9-9A0F7F57C77A}"/>
              </c:ext>
            </c:extLst>
          </c:dPt>
          <c:dPt>
            <c:idx val="1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D-FBE7-4080-81A9-9A0F7F57C77A}"/>
              </c:ext>
            </c:extLst>
          </c:dPt>
          <c:dPt>
            <c:idx val="1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EF-FBE7-4080-81A9-9A0F7F57C77A}"/>
              </c:ext>
            </c:extLst>
          </c:dPt>
          <c:dPt>
            <c:idx val="1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1-FBE7-4080-81A9-9A0F7F57C77A}"/>
              </c:ext>
            </c:extLst>
          </c:dPt>
          <c:dPt>
            <c:idx val="1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3-FBE7-4080-81A9-9A0F7F57C77A}"/>
              </c:ext>
            </c:extLst>
          </c:dPt>
          <c:dPt>
            <c:idx val="1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5-FBE7-4080-81A9-9A0F7F57C77A}"/>
              </c:ext>
            </c:extLst>
          </c:dPt>
          <c:dPt>
            <c:idx val="1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7-FBE7-4080-81A9-9A0F7F57C77A}"/>
              </c:ext>
            </c:extLst>
          </c:dPt>
          <c:dPt>
            <c:idx val="1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9-FBE7-4080-81A9-9A0F7F57C77A}"/>
              </c:ext>
            </c:extLst>
          </c:dPt>
          <c:dPt>
            <c:idx val="1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B-FBE7-4080-81A9-9A0F7F57C77A}"/>
              </c:ext>
            </c:extLst>
          </c:dPt>
          <c:dPt>
            <c:idx val="1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D-FBE7-4080-81A9-9A0F7F57C77A}"/>
              </c:ext>
            </c:extLst>
          </c:dPt>
          <c:dPt>
            <c:idx val="1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FF-FBE7-4080-81A9-9A0F7F57C77A}"/>
              </c:ext>
            </c:extLst>
          </c:dPt>
          <c:dPt>
            <c:idx val="1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1-FBE7-4080-81A9-9A0F7F57C77A}"/>
              </c:ext>
            </c:extLst>
          </c:dPt>
          <c:dPt>
            <c:idx val="1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3-FBE7-4080-81A9-9A0F7F57C77A}"/>
              </c:ext>
            </c:extLst>
          </c:dPt>
          <c:dPt>
            <c:idx val="1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5-FBE7-4080-81A9-9A0F7F57C77A}"/>
              </c:ext>
            </c:extLst>
          </c:dPt>
          <c:dPt>
            <c:idx val="1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7-FBE7-4080-81A9-9A0F7F57C77A}"/>
              </c:ext>
            </c:extLst>
          </c:dPt>
          <c:dPt>
            <c:idx val="1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9-FBE7-4080-81A9-9A0F7F57C77A}"/>
              </c:ext>
            </c:extLst>
          </c:dPt>
          <c:dPt>
            <c:idx val="1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B-FBE7-4080-81A9-9A0F7F57C77A}"/>
              </c:ext>
            </c:extLst>
          </c:dPt>
          <c:dPt>
            <c:idx val="1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D-FBE7-4080-81A9-9A0F7F57C77A}"/>
              </c:ext>
            </c:extLst>
          </c:dPt>
          <c:dPt>
            <c:idx val="1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0F-FBE7-4080-81A9-9A0F7F57C77A}"/>
              </c:ext>
            </c:extLst>
          </c:dPt>
          <c:dPt>
            <c:idx val="1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1-FBE7-4080-81A9-9A0F7F57C77A}"/>
              </c:ext>
            </c:extLst>
          </c:dPt>
          <c:dPt>
            <c:idx val="1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3-FBE7-4080-81A9-9A0F7F57C77A}"/>
              </c:ext>
            </c:extLst>
          </c:dPt>
          <c:dPt>
            <c:idx val="1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5-FBE7-4080-81A9-9A0F7F57C77A}"/>
              </c:ext>
            </c:extLst>
          </c:dPt>
          <c:dPt>
            <c:idx val="1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7-FBE7-4080-81A9-9A0F7F57C77A}"/>
              </c:ext>
            </c:extLst>
          </c:dPt>
          <c:dPt>
            <c:idx val="14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9-FBE7-4080-81A9-9A0F7F57C77A}"/>
              </c:ext>
            </c:extLst>
          </c:dPt>
          <c:dPt>
            <c:idx val="14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B-FBE7-4080-81A9-9A0F7F57C77A}"/>
              </c:ext>
            </c:extLst>
          </c:dPt>
          <c:dPt>
            <c:idx val="14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D-FBE7-4080-81A9-9A0F7F57C77A}"/>
              </c:ext>
            </c:extLst>
          </c:dPt>
          <c:dPt>
            <c:idx val="14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1F-FBE7-4080-81A9-9A0F7F57C77A}"/>
              </c:ext>
            </c:extLst>
          </c:dPt>
          <c:dPt>
            <c:idx val="14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1-FBE7-4080-81A9-9A0F7F57C77A}"/>
              </c:ext>
            </c:extLst>
          </c:dPt>
          <c:dPt>
            <c:idx val="14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3-FBE7-4080-81A9-9A0F7F57C77A}"/>
              </c:ext>
            </c:extLst>
          </c:dPt>
          <c:dPt>
            <c:idx val="14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5-FBE7-4080-81A9-9A0F7F57C77A}"/>
              </c:ext>
            </c:extLst>
          </c:dPt>
          <c:dPt>
            <c:idx val="14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7-FBE7-4080-81A9-9A0F7F57C77A}"/>
              </c:ext>
            </c:extLst>
          </c:dPt>
          <c:dPt>
            <c:idx val="14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9-FBE7-4080-81A9-9A0F7F57C77A}"/>
              </c:ext>
            </c:extLst>
          </c:dPt>
          <c:dPt>
            <c:idx val="14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B-FBE7-4080-81A9-9A0F7F57C77A}"/>
              </c:ext>
            </c:extLst>
          </c:dPt>
          <c:dPt>
            <c:idx val="15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12D-FBE7-4080-81A9-9A0F7F57C77A}"/>
              </c:ext>
            </c:extLst>
          </c:dPt>
          <c:xVal>
            <c:numRef>
              <c:f>gráficos!$A$7:$A$157</c:f>
              <c:numCache>
                <c:formatCode>General</c:formatCode>
                <c:ptCount val="1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</c:numCache>
            </c:numRef>
          </c:xVal>
          <c:yVal>
            <c:numRef>
              <c:f>gráficos!$B$7:$B$157</c:f>
              <c:numCache>
                <c:formatCode>General</c:formatCode>
                <c:ptCount val="1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2E-FBE7-4080-81A9-9A0F7F57C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1912-9929-4FEE-83A0-34AAD2E89A50}">
  <sheetPr codeName="Planilha1"/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  <c r="P1" t="s">
        <v>70</v>
      </c>
    </row>
    <row r="2" spans="1:20" x14ac:dyDescent="0.25">
      <c r="A2" t="s">
        <v>51</v>
      </c>
      <c r="B2">
        <v>4.4115000000000002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89</v>
      </c>
      <c r="F2">
        <f>_xlfn.XLOOKUP(B2,RESULTADOS_0!D:D,RESULTADOS_0!F:F,0,0,1)</f>
        <v>20.03</v>
      </c>
      <c r="G2">
        <f>_xlfn.XLOOKUP(B2,RESULTADOS_0!D:D,RESULTADOS_0!M:M,0,0,1)</f>
        <v>0</v>
      </c>
      <c r="H2">
        <f>_xlfn.XLOOKUP(B2,RESULTADOS_0!D:D,RESULTADOS_0!AF:AF,0,0,1)</f>
        <v>5.3791533371179058E-6</v>
      </c>
      <c r="I2">
        <f>_xlfn.XLOOKUP(B2,RESULTADOS_0!D:D,RESULTADOS_0!AC:AC,0,0,1)</f>
        <v>111.8064870891976</v>
      </c>
      <c r="J2">
        <f>_xlfn.XLOOKUP(B2,RESULTADOS_0!D:D,RESULTADOS_0!G:G,0,0,1)</f>
        <v>13.5</v>
      </c>
      <c r="K2">
        <v>2.8233600000000001</v>
      </c>
      <c r="L2">
        <v>64</v>
      </c>
      <c r="M2">
        <v>2</v>
      </c>
      <c r="N2">
        <f>_xlfn.XLOOKUP(B2,RESULTADOS_0!D:D,RESULTADOS_0!AH:AH,0,0,1)</f>
        <v>111806.4870891976</v>
      </c>
      <c r="T2">
        <v>20</v>
      </c>
    </row>
    <row r="3" spans="1:20" x14ac:dyDescent="0.25">
      <c r="A3" t="s">
        <v>52</v>
      </c>
      <c r="B3">
        <v>4.7079000000000004</v>
      </c>
      <c r="C3">
        <f>_xlfn.XLOOKUP(B3,RESULTADOS_1!D:D,RESULTADOS_1!B:B,0,0,1)</f>
        <v>15</v>
      </c>
      <c r="D3">
        <f>_xlfn.XLOOKUP(B3,RESULTADOS_1!D:D,RESULTADOS_1!L:L,0,0,1)</f>
        <v>2</v>
      </c>
      <c r="E3">
        <f>_xlfn.XLOOKUP(B3,RESULTADOS_1!D:D,RESULTADOS_1!I:I,0,0,1)</f>
        <v>60</v>
      </c>
      <c r="F3">
        <f>_xlfn.XLOOKUP(B3,RESULTADOS_1!D:D,RESULTADOS_1!F:F,0,0,1)</f>
        <v>18.88</v>
      </c>
      <c r="G3">
        <f>_xlfn.XLOOKUP(B3,RESULTADOS_1!D:D,RESULTADOS_1!M:M,0,0,1)</f>
        <v>0</v>
      </c>
      <c r="H3">
        <f>_xlfn.XLOOKUP(B3,RESULTADOS_1!D:D,RESULTADOS_1!AF:AF,0,0,1)</f>
        <v>5.5437525353629677E-6</v>
      </c>
      <c r="I3">
        <f>_xlfn.XLOOKUP(B3,RESULTADOS_1!D:D,RESULTADOS_1!AC:AC,0,0,1)</f>
        <v>110.22841828912949</v>
      </c>
      <c r="J3">
        <f>_xlfn.XLOOKUP(B3,RESULTADOS_1!D:D,RESULTADOS_1!G:G,0,0,1)</f>
        <v>18.88</v>
      </c>
      <c r="K3">
        <v>3.0130560000000002</v>
      </c>
      <c r="N3">
        <f>_xlfn.XLOOKUP(B3,RESULTADOS_1!D:D,RESULTADOS_1!AH:AH,0,0,1)</f>
        <v>110228.41828912951</v>
      </c>
    </row>
    <row r="4" spans="1:20" x14ac:dyDescent="0.25">
      <c r="A4" t="s">
        <v>53</v>
      </c>
      <c r="B4">
        <v>4.8489000000000004</v>
      </c>
      <c r="C4">
        <f>_xlfn.XLOOKUP(B4,RESULTADOS_2!D:D,RESULTADOS_2!B:B,0,0,1)</f>
        <v>20</v>
      </c>
      <c r="D4">
        <f>_xlfn.XLOOKUP(B4,RESULTADOS_2!D:D,RESULTADOS_2!L:L,0,0,1)</f>
        <v>2</v>
      </c>
      <c r="E4">
        <f>_xlfn.XLOOKUP(B4,RESULTADOS_2!D:D,RESULTADOS_2!I:I,0,0,1)</f>
        <v>45</v>
      </c>
      <c r="F4">
        <f>_xlfn.XLOOKUP(B4,RESULTADOS_2!D:D,RESULTADOS_2!F:F,0,0,1)</f>
        <v>18.329999999999998</v>
      </c>
      <c r="G4">
        <f>_xlfn.XLOOKUP(B4,RESULTADOS_2!D:D,RESULTADOS_2!M:M,0,0,1)</f>
        <v>0</v>
      </c>
      <c r="H4">
        <f>_xlfn.XLOOKUP(B4,RESULTADOS_2!D:D,RESULTADOS_2!AF:AF,0,0,1)</f>
        <v>5.5544829517966832E-6</v>
      </c>
      <c r="I4">
        <f>_xlfn.XLOOKUP(B4,RESULTADOS_2!D:D,RESULTADOS_2!AC:AC,0,0,1)</f>
        <v>115.521486009187</v>
      </c>
      <c r="J4">
        <f>_xlfn.XLOOKUP(B4,RESULTADOS_2!D:D,RESULTADOS_2!G:G,0,0,1)</f>
        <v>24.43</v>
      </c>
      <c r="K4">
        <v>3.1032960000000003</v>
      </c>
      <c r="N4">
        <f>_xlfn.XLOOKUP(B4,RESULTADOS_2!D:D,RESULTADOS_2!AH:AH,0,0,1)</f>
        <v>115521.48600918701</v>
      </c>
    </row>
    <row r="5" spans="1:20" x14ac:dyDescent="0.25">
      <c r="A5" t="s">
        <v>54</v>
      </c>
      <c r="B5">
        <v>4.9359999999999999</v>
      </c>
      <c r="C5">
        <f>_xlfn.XLOOKUP(B5,RESULTADOS_3!D:D,RESULTADOS_3!B:B,0,0,1)</f>
        <v>25</v>
      </c>
      <c r="D5">
        <f>_xlfn.XLOOKUP(B5,RESULTADOS_3!D:D,RESULTADOS_3!L:L,0,0,1)</f>
        <v>3</v>
      </c>
      <c r="E5">
        <f>_xlfn.XLOOKUP(B5,RESULTADOS_3!D:D,RESULTADOS_3!I:I,0,0,1)</f>
        <v>36</v>
      </c>
      <c r="F5">
        <f>_xlfn.XLOOKUP(B5,RESULTADOS_3!D:D,RESULTADOS_3!F:F,0,0,1)</f>
        <v>17.96</v>
      </c>
      <c r="G5">
        <f>_xlfn.XLOOKUP(B5,RESULTADOS_3!D:D,RESULTADOS_3!M:M,0,0,1)</f>
        <v>0</v>
      </c>
      <c r="H5">
        <f>_xlfn.XLOOKUP(B5,RESULTADOS_3!D:D,RESULTADOS_3!AF:AF,0,0,1)</f>
        <v>5.5250710757475913E-6</v>
      </c>
      <c r="I5">
        <f>_xlfn.XLOOKUP(B5,RESULTADOS_3!D:D,RESULTADOS_3!AC:AC,0,0,1)</f>
        <v>120.4934779302969</v>
      </c>
      <c r="J5">
        <f>_xlfn.XLOOKUP(B5,RESULTADOS_3!D:D,RESULTADOS_3!G:G,0,0,1)</f>
        <v>29.94</v>
      </c>
      <c r="K5">
        <v>3.1590400000000001</v>
      </c>
      <c r="N5">
        <f>_xlfn.XLOOKUP(B5,RESULTADOS_3!D:D,RESULTADOS_3!AH:AH,0,0,1)</f>
        <v>120493.4779302969</v>
      </c>
    </row>
    <row r="6" spans="1:20" x14ac:dyDescent="0.25">
      <c r="A6" t="s">
        <v>55</v>
      </c>
      <c r="B6">
        <v>4.9759000000000002</v>
      </c>
      <c r="C6">
        <f>_xlfn.XLOOKUP(B6,RESULTADOS_4!D:D,RESULTADOS_4!B:B,0,0,1)</f>
        <v>30</v>
      </c>
      <c r="D6">
        <f>_xlfn.XLOOKUP(B6,RESULTADOS_4!D:D,RESULTADOS_4!L:L,0,0,1)</f>
        <v>3</v>
      </c>
      <c r="E6">
        <f>_xlfn.XLOOKUP(B6,RESULTADOS_4!D:D,RESULTADOS_4!I:I,0,0,1)</f>
        <v>31</v>
      </c>
      <c r="F6">
        <f>_xlfn.XLOOKUP(B6,RESULTADOS_4!D:D,RESULTADOS_4!F:F,0,0,1)</f>
        <v>17.77</v>
      </c>
      <c r="G6">
        <f>_xlfn.XLOOKUP(B6,RESULTADOS_4!D:D,RESULTADOS_4!M:M,0,0,1)</f>
        <v>1</v>
      </c>
      <c r="H6">
        <f>_xlfn.XLOOKUP(B6,RESULTADOS_4!D:D,RESULTADOS_4!AF:AF,0,0,1)</f>
        <v>5.4591506183923816E-6</v>
      </c>
      <c r="I6">
        <f>_xlfn.XLOOKUP(B6,RESULTADOS_4!D:D,RESULTADOS_4!AC:AC,0,0,1)</f>
        <v>124.7605424117573</v>
      </c>
      <c r="J6">
        <f>_xlfn.XLOOKUP(B6,RESULTADOS_4!D:D,RESULTADOS_4!G:G,0,0,1)</f>
        <v>34.4</v>
      </c>
      <c r="K6">
        <v>3.1845760000000003</v>
      </c>
      <c r="N6">
        <f>_xlfn.XLOOKUP(B6,RESULTADOS_4!D:D,RESULTADOS_4!AH:AH,0,0,1)</f>
        <v>124760.5424117573</v>
      </c>
    </row>
    <row r="7" spans="1:20" x14ac:dyDescent="0.25">
      <c r="A7" t="s">
        <v>56</v>
      </c>
      <c r="B7">
        <v>5.0197000000000003</v>
      </c>
      <c r="C7">
        <f>_xlfn.XLOOKUP(B7,RESULTADOS_5!D:D,RESULTADOS_5!B:B,0,0,1)</f>
        <v>35</v>
      </c>
      <c r="D7">
        <f>_xlfn.XLOOKUP(B7,RESULTADOS_5!D:D,RESULTADOS_5!L:L,0,0,1)</f>
        <v>4</v>
      </c>
      <c r="E7">
        <f>_xlfn.XLOOKUP(B7,RESULTADOS_5!D:D,RESULTADOS_5!I:I,0,0,1)</f>
        <v>26</v>
      </c>
      <c r="F7">
        <f>_xlfn.XLOOKUP(B7,RESULTADOS_5!D:D,RESULTADOS_5!F:F,0,0,1)</f>
        <v>17.579999999999998</v>
      </c>
      <c r="G7">
        <f>_xlfn.XLOOKUP(B7,RESULTADOS_5!D:D,RESULTADOS_5!M:M,0,0,1)</f>
        <v>0</v>
      </c>
      <c r="H7">
        <f>_xlfn.XLOOKUP(B7,RESULTADOS_5!D:D,RESULTADOS_5!AF:AF,0,0,1)</f>
        <v>5.4100190382064547E-6</v>
      </c>
      <c r="I7">
        <f>_xlfn.XLOOKUP(B7,RESULTADOS_5!D:D,RESULTADOS_5!AC:AC,0,0,1)</f>
        <v>128.7105220001967</v>
      </c>
      <c r="J7">
        <f>_xlfn.XLOOKUP(B7,RESULTADOS_5!D:D,RESULTADOS_5!G:G,0,0,1)</f>
        <v>40.57</v>
      </c>
      <c r="K7">
        <v>3.2126080000000004</v>
      </c>
      <c r="N7">
        <f>_xlfn.XLOOKUP(B7,RESULTADOS_5!D:D,RESULTADOS_5!AH:AH,0,0,1)</f>
        <v>128710.5220001967</v>
      </c>
    </row>
    <row r="8" spans="1:20" x14ac:dyDescent="0.25">
      <c r="A8" t="s">
        <v>57</v>
      </c>
      <c r="B8">
        <v>5.0438999999999998</v>
      </c>
      <c r="C8">
        <f>_xlfn.XLOOKUP(B8,RESULTADOS_6!D:D,RESULTADOS_6!B:B,0,0,1)</f>
        <v>40</v>
      </c>
      <c r="D8">
        <f>_xlfn.XLOOKUP(B8,RESULTADOS_6!D:D,RESULTADOS_6!L:L,0,0,1)</f>
        <v>5</v>
      </c>
      <c r="E8">
        <f>_xlfn.XLOOKUP(B8,RESULTADOS_6!D:D,RESULTADOS_6!I:I,0,0,1)</f>
        <v>23</v>
      </c>
      <c r="F8">
        <f>_xlfn.XLOOKUP(B8,RESULTADOS_6!D:D,RESULTADOS_6!F:F,0,0,1)</f>
        <v>17.45</v>
      </c>
      <c r="G8">
        <f>_xlfn.XLOOKUP(B8,RESULTADOS_6!D:D,RESULTADOS_6!M:M,0,0,1)</f>
        <v>0</v>
      </c>
      <c r="H8">
        <f>_xlfn.XLOOKUP(B8,RESULTADOS_6!D:D,RESULTADOS_6!AF:AF,0,0,1)</f>
        <v>5.3494450959153468E-6</v>
      </c>
      <c r="I8">
        <f>_xlfn.XLOOKUP(B8,RESULTADOS_6!D:D,RESULTADOS_6!AC:AC,0,0,1)</f>
        <v>132.638980882287</v>
      </c>
      <c r="J8">
        <f>_xlfn.XLOOKUP(B8,RESULTADOS_6!D:D,RESULTADOS_6!G:G,0,0,1)</f>
        <v>45.53</v>
      </c>
      <c r="K8">
        <v>3.2280959999999999</v>
      </c>
      <c r="N8">
        <f>_xlfn.XLOOKUP(B8,RESULTADOS_6!D:D,RESULTADOS_6!AH:AH,0,0,1)</f>
        <v>132638.980882287</v>
      </c>
    </row>
    <row r="9" spans="1:20" x14ac:dyDescent="0.25">
      <c r="A9" t="s">
        <v>58</v>
      </c>
      <c r="B9">
        <v>5.0536000000000003</v>
      </c>
      <c r="C9">
        <f>_xlfn.XLOOKUP(B9,RESULTADOS_7!D:D,RESULTADOS_7!B:B,0,0,1)</f>
        <v>45</v>
      </c>
      <c r="D9">
        <f>_xlfn.XLOOKUP(B9,RESULTADOS_7!D:D,RESULTADOS_7!L:L,0,0,1)</f>
        <v>5</v>
      </c>
      <c r="E9">
        <f>_xlfn.XLOOKUP(B9,RESULTADOS_7!D:D,RESULTADOS_7!I:I,0,0,1)</f>
        <v>21</v>
      </c>
      <c r="F9">
        <f>_xlfn.XLOOKUP(B9,RESULTADOS_7!D:D,RESULTADOS_7!F:F,0,0,1)</f>
        <v>17.37</v>
      </c>
      <c r="G9">
        <f>_xlfn.XLOOKUP(B9,RESULTADOS_7!D:D,RESULTADOS_7!M:M,0,0,1)</f>
        <v>2</v>
      </c>
      <c r="H9">
        <f>_xlfn.XLOOKUP(B9,RESULTADOS_7!D:D,RESULTADOS_7!AF:AF,0,0,1)</f>
        <v>5.2816101735525381E-6</v>
      </c>
      <c r="I9">
        <f>_xlfn.XLOOKUP(B9,RESULTADOS_7!D:D,RESULTADOS_7!AC:AC,0,0,1)</f>
        <v>136.39387441245</v>
      </c>
      <c r="J9">
        <f>_xlfn.XLOOKUP(B9,RESULTADOS_7!D:D,RESULTADOS_7!G:G,0,0,1)</f>
        <v>49.62</v>
      </c>
      <c r="K9">
        <v>3.2343040000000003</v>
      </c>
      <c r="N9">
        <f>_xlfn.XLOOKUP(B9,RESULTADOS_7!D:D,RESULTADOS_7!AH:AH,0,0,1)</f>
        <v>136393.87441245001</v>
      </c>
    </row>
    <row r="10" spans="1:20" x14ac:dyDescent="0.25">
      <c r="A10" t="s">
        <v>59</v>
      </c>
      <c r="B10">
        <v>5.0575000000000001</v>
      </c>
      <c r="C10">
        <f>_xlfn.XLOOKUP(B10,RESULTADOS_8!D:D,RESULTADOS_8!B:B,0,0,1)</f>
        <v>50</v>
      </c>
      <c r="D10">
        <f>_xlfn.XLOOKUP(B10,RESULTADOS_8!D:D,RESULTADOS_8!L:L,0,0,1)</f>
        <v>6</v>
      </c>
      <c r="E10">
        <f>_xlfn.XLOOKUP(B10,RESULTADOS_8!D:D,RESULTADOS_8!I:I,0,0,1)</f>
        <v>19</v>
      </c>
      <c r="F10">
        <f>_xlfn.XLOOKUP(B10,RESULTADOS_8!D:D,RESULTADOS_8!F:F,0,0,1)</f>
        <v>17.309999999999999</v>
      </c>
      <c r="G10">
        <f>_xlfn.XLOOKUP(B10,RESULTADOS_8!D:D,RESULTADOS_8!M:M,0,0,1)</f>
        <v>0</v>
      </c>
      <c r="H10">
        <f>_xlfn.XLOOKUP(B10,RESULTADOS_8!D:D,RESULTADOS_8!AF:AF,0,0,1)</f>
        <v>5.2145674709583059E-6</v>
      </c>
      <c r="I10">
        <f>_xlfn.XLOOKUP(B10,RESULTADOS_8!D:D,RESULTADOS_8!AC:AC,0,0,1)</f>
        <v>139.96786501743941</v>
      </c>
      <c r="J10">
        <f>_xlfn.XLOOKUP(B10,RESULTADOS_8!D:D,RESULTADOS_8!G:G,0,0,1)</f>
        <v>54.68</v>
      </c>
      <c r="K10">
        <v>3.2368000000000001</v>
      </c>
      <c r="N10">
        <f>_xlfn.XLOOKUP(B10,RESULTADOS_8!D:D,RESULTADOS_8!AH:AH,0,0,1)</f>
        <v>139967.86501743941</v>
      </c>
    </row>
    <row r="11" spans="1:20" x14ac:dyDescent="0.25">
      <c r="A11" t="s">
        <v>60</v>
      </c>
      <c r="B11">
        <v>5.0655999999999999</v>
      </c>
      <c r="C11">
        <f>_xlfn.XLOOKUP(B11,RESULTADOS_9!D:D,RESULTADOS_9!B:B,0,0,1)</f>
        <v>55</v>
      </c>
      <c r="D11">
        <f>_xlfn.XLOOKUP(B11,RESULTADOS_9!D:D,RESULTADOS_9!L:L,0,0,1)</f>
        <v>7</v>
      </c>
      <c r="E11">
        <f>_xlfn.XLOOKUP(B11,RESULTADOS_9!D:D,RESULTADOS_9!I:I,0,0,1)</f>
        <v>17</v>
      </c>
      <c r="F11">
        <f>_xlfn.XLOOKUP(B11,RESULTADOS_9!D:D,RESULTADOS_9!F:F,0,0,1)</f>
        <v>17.25</v>
      </c>
      <c r="G11">
        <f>_xlfn.XLOOKUP(B11,RESULTADOS_9!D:D,RESULTADOS_9!M:M,0,0,1)</f>
        <v>0</v>
      </c>
      <c r="H11">
        <f>_xlfn.XLOOKUP(B11,RESULTADOS_9!D:D,RESULTADOS_9!AF:AF,0,0,1)</f>
        <v>5.1575520951480486E-6</v>
      </c>
      <c r="I11">
        <f>_xlfn.XLOOKUP(B11,RESULTADOS_9!D:D,RESULTADOS_9!AC:AC,0,0,1)</f>
        <v>143.30481542822909</v>
      </c>
      <c r="J11">
        <f>_xlfn.XLOOKUP(B11,RESULTADOS_9!D:D,RESULTADOS_9!G:G,0,0,1)</f>
        <v>60.89</v>
      </c>
      <c r="K11">
        <v>3.241984</v>
      </c>
      <c r="N11">
        <f>_xlfn.XLOOKUP(B11,RESULTADOS_9!D:D,RESULTADOS_9!AH:AH,0,0,1)</f>
        <v>143304.81542822911</v>
      </c>
    </row>
    <row r="12" spans="1:20" x14ac:dyDescent="0.25">
      <c r="A12" t="s">
        <v>61</v>
      </c>
      <c r="B12">
        <v>5.0698999999999996</v>
      </c>
      <c r="C12">
        <f>_xlfn.XLOOKUP(B12,RESULTADOS_10!D:D,RESULTADOS_10!B:B,0,0,1)</f>
        <v>60</v>
      </c>
      <c r="D12">
        <f>_xlfn.XLOOKUP(B12,RESULTADOS_10!D:D,RESULTADOS_10!L:L,0,0,1)</f>
        <v>7</v>
      </c>
      <c r="E12">
        <f>_xlfn.XLOOKUP(B12,RESULTADOS_10!D:D,RESULTADOS_10!I:I,0,0,1)</f>
        <v>16</v>
      </c>
      <c r="F12">
        <f>_xlfn.XLOOKUP(B12,RESULTADOS_10!D:D,RESULTADOS_10!F:F,0,0,1)</f>
        <v>17.18</v>
      </c>
      <c r="G12">
        <f>_xlfn.XLOOKUP(B12,RESULTADOS_10!D:D,RESULTADOS_10!M:M,0,0,1)</f>
        <v>6</v>
      </c>
      <c r="H12">
        <f>_xlfn.XLOOKUP(B12,RESULTADOS_10!D:D,RESULTADOS_10!AF:AF,0,0,1)</f>
        <v>5.1014599807356552E-6</v>
      </c>
      <c r="I12">
        <f>_xlfn.XLOOKUP(B12,RESULTADOS_10!D:D,RESULTADOS_10!AC:AC,0,0,1)</f>
        <v>146.23153560175251</v>
      </c>
      <c r="J12">
        <f>_xlfn.XLOOKUP(B12,RESULTADOS_10!D:D,RESULTADOS_10!G:G,0,0,1)</f>
        <v>64.44</v>
      </c>
      <c r="K12">
        <v>3.2447359999999996</v>
      </c>
      <c r="N12">
        <f>_xlfn.XLOOKUP(B12,RESULTADOS_10!D:D,RESULTADOS_10!AH:AH,0,0,1)</f>
        <v>146231.53560175249</v>
      </c>
    </row>
    <row r="13" spans="1:20" x14ac:dyDescent="0.25">
      <c r="A13" t="s">
        <v>62</v>
      </c>
      <c r="B13">
        <v>5.0674000000000001</v>
      </c>
      <c r="C13">
        <f>_xlfn.XLOOKUP(B13,RESULTADOS_11!D:D,RESULTADOS_11!B:B,0,0,1)</f>
        <v>65</v>
      </c>
      <c r="D13">
        <f>_xlfn.XLOOKUP(B13,RESULTADOS_11!D:D,RESULTADOS_11!L:L,0,0,1)</f>
        <v>8</v>
      </c>
      <c r="E13">
        <f>_xlfn.XLOOKUP(B13,RESULTADOS_11!D:D,RESULTADOS_11!I:I,0,0,1)</f>
        <v>15</v>
      </c>
      <c r="F13">
        <f>_xlfn.XLOOKUP(B13,RESULTADOS_11!D:D,RESULTADOS_11!F:F,0,0,1)</f>
        <v>17.149999999999999</v>
      </c>
      <c r="G13">
        <f>_xlfn.XLOOKUP(B13,RESULTADOS_11!D:D,RESULTADOS_11!M:M,0,0,1)</f>
        <v>4</v>
      </c>
      <c r="H13">
        <f>_xlfn.XLOOKUP(B13,RESULTADOS_11!D:D,RESULTADOS_11!AF:AF,0,0,1)</f>
        <v>5.0427400267728322E-6</v>
      </c>
      <c r="I13">
        <f>_xlfn.XLOOKUP(B13,RESULTADOS_11!D:D,RESULTADOS_11!AC:AC,0,0,1)</f>
        <v>149.84204499049969</v>
      </c>
      <c r="J13">
        <f>_xlfn.XLOOKUP(B13,RESULTADOS_11!D:D,RESULTADOS_11!G:G,0,0,1)</f>
        <v>68.58</v>
      </c>
      <c r="K13">
        <v>3.2431360000000002</v>
      </c>
      <c r="N13">
        <f>_xlfn.XLOOKUP(B13,RESULTADOS_11!D:D,RESULTADOS_11!AH:AH,0,0,1)</f>
        <v>149842.04499049971</v>
      </c>
    </row>
    <row r="14" spans="1:20" x14ac:dyDescent="0.25">
      <c r="A14" t="s">
        <v>63</v>
      </c>
      <c r="B14">
        <v>5.0674000000000001</v>
      </c>
      <c r="C14">
        <f>_xlfn.XLOOKUP(B14,RESULTADOS_12!D:D,RESULTADOS_12!B:B,0,0,1)</f>
        <v>70</v>
      </c>
      <c r="D14">
        <f>_xlfn.XLOOKUP(B14,RESULTADOS_12!D:D,RESULTADOS_12!L:L,0,0,1)</f>
        <v>9</v>
      </c>
      <c r="E14">
        <f>_xlfn.XLOOKUP(B14,RESULTADOS_12!D:D,RESULTADOS_12!I:I,0,0,1)</f>
        <v>14</v>
      </c>
      <c r="F14">
        <f>_xlfn.XLOOKUP(B14,RESULTADOS_12!D:D,RESULTADOS_12!F:F,0,0,1)</f>
        <v>17.100000000000001</v>
      </c>
      <c r="G14">
        <f>_xlfn.XLOOKUP(B14,RESULTADOS_12!D:D,RESULTADOS_12!M:M,0,0,1)</f>
        <v>3</v>
      </c>
      <c r="H14">
        <f>_xlfn.XLOOKUP(B14,RESULTADOS_12!D:D,RESULTADOS_12!AF:AF,0,0,1)</f>
        <v>4.9902047650060388E-6</v>
      </c>
      <c r="I14">
        <f>_xlfn.XLOOKUP(B14,RESULTADOS_12!D:D,RESULTADOS_12!AC:AC,0,0,1)</f>
        <v>153.01945498542739</v>
      </c>
      <c r="J14">
        <f>_xlfn.XLOOKUP(B14,RESULTADOS_12!D:D,RESULTADOS_12!G:G,0,0,1)</f>
        <v>73.290000000000006</v>
      </c>
      <c r="K14">
        <v>3.2431360000000002</v>
      </c>
      <c r="N14">
        <f>_xlfn.XLOOKUP(B14,RESULTADOS_12!D:D,RESULTADOS_12!AH:AH,0,0,1)</f>
        <v>153019.45498542741</v>
      </c>
    </row>
    <row r="15" spans="1:20" x14ac:dyDescent="0.25">
      <c r="A15" t="s">
        <v>64</v>
      </c>
      <c r="B15">
        <v>5.0654000000000003</v>
      </c>
      <c r="C15">
        <f>_xlfn.XLOOKUP(B15,RESULTADOS_13!D:D,RESULTADOS_13!B:B,0,0,1)</f>
        <v>75</v>
      </c>
      <c r="D15">
        <f>_xlfn.XLOOKUP(B15,RESULTADOS_13!D:D,RESULTADOS_13!L:L,0,0,1)</f>
        <v>10</v>
      </c>
      <c r="E15">
        <f>_xlfn.XLOOKUP(B15,RESULTADOS_13!D:D,RESULTADOS_13!I:I,0,0,1)</f>
        <v>13</v>
      </c>
      <c r="F15">
        <f>_xlfn.XLOOKUP(B15,RESULTADOS_13!D:D,RESULTADOS_13!F:F,0,0,1)</f>
        <v>17.07</v>
      </c>
      <c r="G15">
        <f>_xlfn.XLOOKUP(B15,RESULTADOS_13!D:D,RESULTADOS_13!M:M,0,0,1)</f>
        <v>2</v>
      </c>
      <c r="H15">
        <f>_xlfn.XLOOKUP(B15,RESULTADOS_13!D:D,RESULTADOS_13!AF:AF,0,0,1)</f>
        <v>4.9389304994435666E-6</v>
      </c>
      <c r="I15">
        <f>_xlfn.XLOOKUP(B15,RESULTADOS_13!D:D,RESULTADOS_13!AC:AC,0,0,1)</f>
        <v>155.88135764183551</v>
      </c>
      <c r="J15">
        <f>_xlfn.XLOOKUP(B15,RESULTADOS_13!D:D,RESULTADOS_13!G:G,0,0,1)</f>
        <v>78.78</v>
      </c>
      <c r="K15">
        <v>3.2418560000000003</v>
      </c>
      <c r="N15">
        <f>_xlfn.XLOOKUP(B15,RESULTADOS_13!D:D,RESULTADOS_13!AH:AH,0,0,1)</f>
        <v>155881.35764183549</v>
      </c>
    </row>
    <row r="16" spans="1:20" x14ac:dyDescent="0.25">
      <c r="A16" t="s">
        <v>65</v>
      </c>
      <c r="B16">
        <v>5.0629</v>
      </c>
      <c r="C16">
        <f>_xlfn.XLOOKUP(B16,RESULTADOS_14!D:D,RESULTADOS_14!B:B,0,0,1)</f>
        <v>80</v>
      </c>
      <c r="D16">
        <f>_xlfn.XLOOKUP(B16,RESULTADOS_14!D:D,RESULTADOS_14!L:L,0,0,1)</f>
        <v>12</v>
      </c>
      <c r="E16">
        <f>_xlfn.XLOOKUP(B16,RESULTADOS_14!D:D,RESULTADOS_14!I:I,0,0,1)</f>
        <v>12</v>
      </c>
      <c r="F16">
        <f>_xlfn.XLOOKUP(B16,RESULTADOS_14!D:D,RESULTADOS_14!F:F,0,0,1)</f>
        <v>17.04</v>
      </c>
      <c r="G16">
        <f>_xlfn.XLOOKUP(B16,RESULTADOS_14!D:D,RESULTADOS_14!M:M,0,0,1)</f>
        <v>0</v>
      </c>
      <c r="H16">
        <f>_xlfn.XLOOKUP(B16,RESULTADOS_14!D:D,RESULTADOS_14!AF:AF,0,0,1)</f>
        <v>4.8900452778514786E-6</v>
      </c>
      <c r="I16">
        <f>_xlfn.XLOOKUP(B16,RESULTADOS_14!D:D,RESULTADOS_14!AC:AC,0,0,1)</f>
        <v>159.25896414594499</v>
      </c>
      <c r="J16">
        <f>_xlfn.XLOOKUP(B16,RESULTADOS_14!D:D,RESULTADOS_14!G:G,0,0,1)</f>
        <v>85.2</v>
      </c>
      <c r="K16">
        <v>3.240256</v>
      </c>
      <c r="N16">
        <f>_xlfn.XLOOKUP(B16,RESULTADOS_14!D:D,RESULTADOS_14!AH:AH,0,0,1)</f>
        <v>159258.96414594501</v>
      </c>
    </row>
    <row r="17" spans="1:14" x14ac:dyDescent="0.25">
      <c r="A17" t="s">
        <v>66</v>
      </c>
      <c r="B17">
        <v>5.0464000000000002</v>
      </c>
      <c r="C17">
        <f>_xlfn.XLOOKUP(B17,RESULTADOS_15!D:D,RESULTADOS_15!B:B,0,0,1)</f>
        <v>85</v>
      </c>
      <c r="D17">
        <f>_xlfn.XLOOKUP(B17,RESULTADOS_15!D:D,RESULTADOS_15!L:L,0,0,1)</f>
        <v>13</v>
      </c>
      <c r="E17">
        <f>_xlfn.XLOOKUP(B17,RESULTADOS_15!D:D,RESULTADOS_15!I:I,0,0,1)</f>
        <v>12</v>
      </c>
      <c r="F17">
        <f>_xlfn.XLOOKUP(B17,RESULTADOS_15!D:D,RESULTADOS_15!F:F,0,0,1)</f>
        <v>17.04</v>
      </c>
      <c r="G17">
        <f>_xlfn.XLOOKUP(B17,RESULTADOS_15!D:D,RESULTADOS_15!M:M,0,0,1)</f>
        <v>0</v>
      </c>
      <c r="H17">
        <f>_xlfn.XLOOKUP(B17,RESULTADOS_15!D:D,RESULTADOS_15!AF:AF,0,0,1)</f>
        <v>4.8303248437512104E-6</v>
      </c>
      <c r="I17">
        <f>_xlfn.XLOOKUP(B17,RESULTADOS_15!D:D,RESULTADOS_15!AC:AC,0,0,1)</f>
        <v>162.91989843502151</v>
      </c>
      <c r="J17">
        <f>_xlfn.XLOOKUP(B17,RESULTADOS_15!D:D,RESULTADOS_15!G:G,0,0,1)</f>
        <v>85.18</v>
      </c>
      <c r="K17">
        <v>3.2296960000000001</v>
      </c>
      <c r="N17">
        <f>_xlfn.XLOOKUP(B17,RESULTADOS_15!D:D,RESULTADOS_15!AH:AH,0,0,1)</f>
        <v>162919.89843502149</v>
      </c>
    </row>
    <row r="18" spans="1:14" x14ac:dyDescent="0.25">
      <c r="A18" t="s">
        <v>67</v>
      </c>
      <c r="B18">
        <v>5.0498000000000003</v>
      </c>
      <c r="C18">
        <f>_xlfn.XLOOKUP(B18,RESULTADOS_16!D:D,RESULTADOS_16!B:B,0,0,1)</f>
        <v>90</v>
      </c>
      <c r="D18">
        <f>_xlfn.XLOOKUP(B18,RESULTADOS_16!D:D,RESULTADOS_16!L:L,0,0,1)</f>
        <v>15</v>
      </c>
      <c r="E18">
        <f>_xlfn.XLOOKUP(B18,RESULTADOS_16!D:D,RESULTADOS_16!I:I,0,0,1)</f>
        <v>11</v>
      </c>
      <c r="F18">
        <f>_xlfn.XLOOKUP(B18,RESULTADOS_16!D:D,RESULTADOS_16!F:F,0,0,1)</f>
        <v>16.989999999999998</v>
      </c>
      <c r="G18">
        <f>_xlfn.XLOOKUP(B18,RESULTADOS_16!D:D,RESULTADOS_16!M:M,0,0,1)</f>
        <v>0</v>
      </c>
      <c r="H18">
        <f>_xlfn.XLOOKUP(B18,RESULTADOS_16!D:D,RESULTADOS_16!AF:AF,0,0,1)</f>
        <v>4.792018550479871E-6</v>
      </c>
      <c r="I18">
        <f>_xlfn.XLOOKUP(B18,RESULTADOS_16!D:D,RESULTADOS_16!AC:AC,0,0,1)</f>
        <v>166.03061428678151</v>
      </c>
      <c r="J18">
        <f>_xlfn.XLOOKUP(B18,RESULTADOS_16!D:D,RESULTADOS_16!G:G,0,0,1)</f>
        <v>92.68</v>
      </c>
      <c r="K18">
        <v>3.2318720000000001</v>
      </c>
      <c r="N18">
        <f>_xlfn.XLOOKUP(B18,RESULTADOS_16!D:D,RESULTADOS_16!AH:AH,0,0,1)</f>
        <v>166030.61428678149</v>
      </c>
    </row>
    <row r="19" spans="1:14" x14ac:dyDescent="0.25">
      <c r="A19" t="s">
        <v>68</v>
      </c>
      <c r="B19">
        <v>5.0350999999999999</v>
      </c>
      <c r="C19">
        <f>_xlfn.XLOOKUP(B19,RESULTADOS_17!D:D,RESULTADOS_17!B:B,0,0,1)</f>
        <v>95</v>
      </c>
      <c r="D19">
        <f>_xlfn.XLOOKUP(B19,RESULTADOS_17!D:D,RESULTADOS_17!L:L,0,0,1)</f>
        <v>14</v>
      </c>
      <c r="E19">
        <f>_xlfn.XLOOKUP(B19,RESULTADOS_17!D:D,RESULTADOS_17!I:I,0,0,1)</f>
        <v>11</v>
      </c>
      <c r="F19">
        <f>_xlfn.XLOOKUP(B19,RESULTADOS_17!D:D,RESULTADOS_17!F:F,0,0,1)</f>
        <v>16.98</v>
      </c>
      <c r="G19">
        <f>_xlfn.XLOOKUP(B19,RESULTADOS_17!D:D,RESULTADOS_17!M:M,0,0,1)</f>
        <v>4</v>
      </c>
      <c r="H19">
        <f>_xlfn.XLOOKUP(B19,RESULTADOS_17!D:D,RESULTADOS_17!AF:AF,0,0,1)</f>
        <v>4.7386537054234666E-6</v>
      </c>
      <c r="I19">
        <f>_xlfn.XLOOKUP(B19,RESULTADOS_17!D:D,RESULTADOS_17!AC:AC,0,0,1)</f>
        <v>168.9444536357737</v>
      </c>
      <c r="J19">
        <f>_xlfn.XLOOKUP(B19,RESULTADOS_17!D:D,RESULTADOS_17!G:G,0,0,1)</f>
        <v>92.63</v>
      </c>
      <c r="K19">
        <v>3.222464</v>
      </c>
      <c r="N19">
        <f>_xlfn.XLOOKUP(B19,RESULTADOS_17!D:D,RESULTADOS_17!AH:AH,0,0,1)</f>
        <v>168944.45363577371</v>
      </c>
    </row>
    <row r="20" spans="1:14" x14ac:dyDescent="0.25">
      <c r="A20" t="s">
        <v>69</v>
      </c>
      <c r="B20">
        <v>5.0354999999999999</v>
      </c>
      <c r="C20">
        <f>_xlfn.XLOOKUP(B20,RESULTADOS_18!D:D,RESULTADOS_18!B:B,0,0,1)</f>
        <v>100</v>
      </c>
      <c r="D20">
        <f>_xlfn.XLOOKUP(B20,RESULTADOS_18!D:D,RESULTADOS_18!L:L,0,0,1)</f>
        <v>17</v>
      </c>
      <c r="E20">
        <f>_xlfn.XLOOKUP(B20,RESULTADOS_18!D:D,RESULTADOS_18!I:I,0,0,1)</f>
        <v>10</v>
      </c>
      <c r="F20">
        <f>_xlfn.XLOOKUP(B20,RESULTADOS_18!D:D,RESULTADOS_18!F:F,0,0,1)</f>
        <v>16.95</v>
      </c>
      <c r="G20">
        <f>_xlfn.XLOOKUP(B20,RESULTADOS_18!D:D,RESULTADOS_18!M:M,0,0,1)</f>
        <v>0</v>
      </c>
      <c r="H20">
        <f>_xlfn.XLOOKUP(B20,RESULTADOS_18!D:D,RESULTADOS_18!AF:AF,0,0,1)</f>
        <v>4.7014466221018247E-6</v>
      </c>
      <c r="I20">
        <f>_xlfn.XLOOKUP(B20,RESULTADOS_18!D:D,RESULTADOS_18!AC:AC,0,0,1)</f>
        <v>172.34311592416429</v>
      </c>
      <c r="J20">
        <f>_xlfn.XLOOKUP(B20,RESULTADOS_18!D:D,RESULTADOS_18!G:G,0,0,1)</f>
        <v>101.72</v>
      </c>
      <c r="K20">
        <v>3.2227199999999998</v>
      </c>
      <c r="N20">
        <f>_xlfn.XLOOKUP(B20,RESULTADOS_18!D:D,RESULTADOS_18!AH:AH,0,0,1)</f>
        <v>172343.1159241643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AH18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2.3917000000000002</v>
      </c>
      <c r="E2">
        <v>41.81</v>
      </c>
      <c r="F2">
        <v>28.09</v>
      </c>
      <c r="G2">
        <v>5.85</v>
      </c>
      <c r="H2">
        <v>0.09</v>
      </c>
      <c r="I2">
        <v>288</v>
      </c>
      <c r="J2">
        <v>194.77</v>
      </c>
      <c r="K2">
        <v>54.38</v>
      </c>
      <c r="L2">
        <v>1</v>
      </c>
      <c r="M2">
        <v>286</v>
      </c>
      <c r="N2">
        <v>39.4</v>
      </c>
      <c r="O2">
        <v>24256.19</v>
      </c>
      <c r="P2">
        <v>393.21</v>
      </c>
      <c r="Q2">
        <v>875.39</v>
      </c>
      <c r="R2">
        <v>469.01</v>
      </c>
      <c r="S2">
        <v>67.599999999999994</v>
      </c>
      <c r="T2">
        <v>190770.28</v>
      </c>
      <c r="U2">
        <v>0.14000000000000001</v>
      </c>
      <c r="V2">
        <v>0.44</v>
      </c>
      <c r="W2">
        <v>5.17</v>
      </c>
      <c r="X2">
        <v>11.46</v>
      </c>
      <c r="Y2">
        <v>2</v>
      </c>
      <c r="Z2">
        <v>10</v>
      </c>
      <c r="AA2">
        <v>434.9371826128791</v>
      </c>
      <c r="AB2">
        <v>595.10024132521255</v>
      </c>
      <c r="AC2">
        <v>538.30470952156793</v>
      </c>
      <c r="AD2">
        <v>434937.18261287909</v>
      </c>
      <c r="AE2">
        <v>595100.24132521253</v>
      </c>
      <c r="AF2">
        <v>2.233035425693762E-6</v>
      </c>
      <c r="AG2">
        <v>14</v>
      </c>
      <c r="AH2">
        <v>538304.70952156791</v>
      </c>
    </row>
    <row r="3" spans="1:34" x14ac:dyDescent="0.25">
      <c r="A3">
        <v>1</v>
      </c>
      <c r="B3">
        <v>100</v>
      </c>
      <c r="C3" t="s">
        <v>34</v>
      </c>
      <c r="D3">
        <v>3.6827999999999999</v>
      </c>
      <c r="E3">
        <v>27.15</v>
      </c>
      <c r="F3">
        <v>20.59</v>
      </c>
      <c r="G3">
        <v>11.88</v>
      </c>
      <c r="H3">
        <v>0.18</v>
      </c>
      <c r="I3">
        <v>104</v>
      </c>
      <c r="J3">
        <v>196.32</v>
      </c>
      <c r="K3">
        <v>54.38</v>
      </c>
      <c r="L3">
        <v>2</v>
      </c>
      <c r="M3">
        <v>102</v>
      </c>
      <c r="N3">
        <v>39.950000000000003</v>
      </c>
      <c r="O3">
        <v>24447.22</v>
      </c>
      <c r="P3">
        <v>285.26</v>
      </c>
      <c r="Q3">
        <v>874.6</v>
      </c>
      <c r="R3">
        <v>217.76</v>
      </c>
      <c r="S3">
        <v>67.599999999999994</v>
      </c>
      <c r="T3">
        <v>66068.7</v>
      </c>
      <c r="U3">
        <v>0.31</v>
      </c>
      <c r="V3">
        <v>0.6</v>
      </c>
      <c r="W3">
        <v>4.87</v>
      </c>
      <c r="X3">
        <v>3.97</v>
      </c>
      <c r="Y3">
        <v>2</v>
      </c>
      <c r="Z3">
        <v>10</v>
      </c>
      <c r="AA3">
        <v>227.0770253919751</v>
      </c>
      <c r="AB3">
        <v>310.69680407248597</v>
      </c>
      <c r="AC3">
        <v>281.0443371576032</v>
      </c>
      <c r="AD3">
        <v>227077.0253919751</v>
      </c>
      <c r="AE3">
        <v>310696.804072486</v>
      </c>
      <c r="AF3">
        <v>3.4384842855479302E-6</v>
      </c>
      <c r="AG3">
        <v>9</v>
      </c>
      <c r="AH3">
        <v>281044.33715760318</v>
      </c>
    </row>
    <row r="4" spans="1:34" x14ac:dyDescent="0.25">
      <c r="A4">
        <v>2</v>
      </c>
      <c r="B4">
        <v>100</v>
      </c>
      <c r="C4" t="s">
        <v>34</v>
      </c>
      <c r="D4">
        <v>4.1623999999999999</v>
      </c>
      <c r="E4">
        <v>24.02</v>
      </c>
      <c r="F4">
        <v>19.02</v>
      </c>
      <c r="G4">
        <v>17.829999999999998</v>
      </c>
      <c r="H4">
        <v>0.27</v>
      </c>
      <c r="I4">
        <v>64</v>
      </c>
      <c r="J4">
        <v>197.88</v>
      </c>
      <c r="K4">
        <v>54.38</v>
      </c>
      <c r="L4">
        <v>3</v>
      </c>
      <c r="M4">
        <v>62</v>
      </c>
      <c r="N4">
        <v>40.5</v>
      </c>
      <c r="O4">
        <v>24639</v>
      </c>
      <c r="P4">
        <v>260.27999999999997</v>
      </c>
      <c r="Q4">
        <v>874.28</v>
      </c>
      <c r="R4">
        <v>165.66</v>
      </c>
      <c r="S4">
        <v>67.599999999999994</v>
      </c>
      <c r="T4">
        <v>40215.86</v>
      </c>
      <c r="U4">
        <v>0.41</v>
      </c>
      <c r="V4">
        <v>0.65</v>
      </c>
      <c r="W4">
        <v>4.79</v>
      </c>
      <c r="X4">
        <v>2.4</v>
      </c>
      <c r="Y4">
        <v>2</v>
      </c>
      <c r="Z4">
        <v>10</v>
      </c>
      <c r="AA4">
        <v>190.4211595133485</v>
      </c>
      <c r="AB4">
        <v>260.54263123470378</v>
      </c>
      <c r="AC4">
        <v>235.67680818361919</v>
      </c>
      <c r="AD4">
        <v>190421.15951334851</v>
      </c>
      <c r="AE4">
        <v>260542.63123470379</v>
      </c>
      <c r="AF4">
        <v>3.8862677827100861E-6</v>
      </c>
      <c r="AG4">
        <v>8</v>
      </c>
      <c r="AH4">
        <v>235676.8081836192</v>
      </c>
    </row>
    <row r="5" spans="1:34" x14ac:dyDescent="0.25">
      <c r="A5">
        <v>3</v>
      </c>
      <c r="B5">
        <v>100</v>
      </c>
      <c r="C5" t="s">
        <v>34</v>
      </c>
      <c r="D5">
        <v>4.4207000000000001</v>
      </c>
      <c r="E5">
        <v>22.62</v>
      </c>
      <c r="F5">
        <v>18.32</v>
      </c>
      <c r="G5">
        <v>23.89</v>
      </c>
      <c r="H5">
        <v>0.36</v>
      </c>
      <c r="I5">
        <v>46</v>
      </c>
      <c r="J5">
        <v>199.44</v>
      </c>
      <c r="K5">
        <v>54.38</v>
      </c>
      <c r="L5">
        <v>4</v>
      </c>
      <c r="M5">
        <v>44</v>
      </c>
      <c r="N5">
        <v>41.06</v>
      </c>
      <c r="O5">
        <v>24831.54</v>
      </c>
      <c r="P5">
        <v>247.16</v>
      </c>
      <c r="Q5">
        <v>874.53</v>
      </c>
      <c r="R5">
        <v>142.15</v>
      </c>
      <c r="S5">
        <v>67.599999999999994</v>
      </c>
      <c r="T5">
        <v>28549.759999999998</v>
      </c>
      <c r="U5">
        <v>0.48</v>
      </c>
      <c r="V5">
        <v>0.67</v>
      </c>
      <c r="W5">
        <v>4.76</v>
      </c>
      <c r="X5">
        <v>1.7</v>
      </c>
      <c r="Y5">
        <v>2</v>
      </c>
      <c r="Z5">
        <v>10</v>
      </c>
      <c r="AA5">
        <v>178.2350124168652</v>
      </c>
      <c r="AB5">
        <v>243.86900716243679</v>
      </c>
      <c r="AC5">
        <v>220.5944913912258</v>
      </c>
      <c r="AD5">
        <v>178235.01241686521</v>
      </c>
      <c r="AE5">
        <v>243869.00716243681</v>
      </c>
      <c r="AF5">
        <v>4.1274322475078016E-6</v>
      </c>
      <c r="AG5">
        <v>8</v>
      </c>
      <c r="AH5">
        <v>220594.49139122581</v>
      </c>
    </row>
    <row r="6" spans="1:34" x14ac:dyDescent="0.25">
      <c r="A6">
        <v>4</v>
      </c>
      <c r="B6">
        <v>100</v>
      </c>
      <c r="C6" t="s">
        <v>34</v>
      </c>
      <c r="D6">
        <v>4.5755999999999997</v>
      </c>
      <c r="E6">
        <v>21.86</v>
      </c>
      <c r="F6">
        <v>17.940000000000001</v>
      </c>
      <c r="G6">
        <v>29.9</v>
      </c>
      <c r="H6">
        <v>0.44</v>
      </c>
      <c r="I6">
        <v>36</v>
      </c>
      <c r="J6">
        <v>201.01</v>
      </c>
      <c r="K6">
        <v>54.38</v>
      </c>
      <c r="L6">
        <v>5</v>
      </c>
      <c r="M6">
        <v>34</v>
      </c>
      <c r="N6">
        <v>41.63</v>
      </c>
      <c r="O6">
        <v>25024.84</v>
      </c>
      <c r="P6">
        <v>238.6</v>
      </c>
      <c r="Q6">
        <v>874.31</v>
      </c>
      <c r="R6">
        <v>129.5</v>
      </c>
      <c r="S6">
        <v>67.599999999999994</v>
      </c>
      <c r="T6">
        <v>22274.36</v>
      </c>
      <c r="U6">
        <v>0.52</v>
      </c>
      <c r="V6">
        <v>0.69</v>
      </c>
      <c r="W6">
        <v>4.74</v>
      </c>
      <c r="X6">
        <v>1.32</v>
      </c>
      <c r="Y6">
        <v>2</v>
      </c>
      <c r="Z6">
        <v>10</v>
      </c>
      <c r="AA6">
        <v>171.4462208722056</v>
      </c>
      <c r="AB6">
        <v>234.5802830706929</v>
      </c>
      <c r="AC6">
        <v>212.1922700899888</v>
      </c>
      <c r="AD6">
        <v>171446.22087220559</v>
      </c>
      <c r="AE6">
        <v>234580.28307069291</v>
      </c>
      <c r="AF6">
        <v>4.2720562335595492E-6</v>
      </c>
      <c r="AG6">
        <v>8</v>
      </c>
      <c r="AH6">
        <v>212192.2700899888</v>
      </c>
    </row>
    <row r="7" spans="1:34" x14ac:dyDescent="0.25">
      <c r="A7">
        <v>5</v>
      </c>
      <c r="B7">
        <v>100</v>
      </c>
      <c r="C7" t="s">
        <v>34</v>
      </c>
      <c r="D7">
        <v>4.6896000000000004</v>
      </c>
      <c r="E7">
        <v>21.32</v>
      </c>
      <c r="F7">
        <v>17.68</v>
      </c>
      <c r="G7">
        <v>36.58</v>
      </c>
      <c r="H7">
        <v>0.53</v>
      </c>
      <c r="I7">
        <v>29</v>
      </c>
      <c r="J7">
        <v>202.58</v>
      </c>
      <c r="K7">
        <v>54.38</v>
      </c>
      <c r="L7">
        <v>6</v>
      </c>
      <c r="M7">
        <v>27</v>
      </c>
      <c r="N7">
        <v>42.2</v>
      </c>
      <c r="O7">
        <v>25218.93</v>
      </c>
      <c r="P7">
        <v>232.36</v>
      </c>
      <c r="Q7">
        <v>874.31</v>
      </c>
      <c r="R7">
        <v>120.79</v>
      </c>
      <c r="S7">
        <v>67.599999999999994</v>
      </c>
      <c r="T7">
        <v>17954.13</v>
      </c>
      <c r="U7">
        <v>0.56000000000000005</v>
      </c>
      <c r="V7">
        <v>0.7</v>
      </c>
      <c r="W7">
        <v>4.74</v>
      </c>
      <c r="X7">
        <v>1.06</v>
      </c>
      <c r="Y7">
        <v>2</v>
      </c>
      <c r="Z7">
        <v>10</v>
      </c>
      <c r="AA7">
        <v>158.0665820912119</v>
      </c>
      <c r="AB7">
        <v>216.2736710225424</v>
      </c>
      <c r="AC7">
        <v>195.63281540221661</v>
      </c>
      <c r="AD7">
        <v>158066.58209121189</v>
      </c>
      <c r="AE7">
        <v>216273.6710225424</v>
      </c>
      <c r="AF7">
        <v>4.3784935118674858E-6</v>
      </c>
      <c r="AG7">
        <v>7</v>
      </c>
      <c r="AH7">
        <v>195632.8154022166</v>
      </c>
    </row>
    <row r="8" spans="1:34" x14ac:dyDescent="0.25">
      <c r="A8">
        <v>6</v>
      </c>
      <c r="B8">
        <v>100</v>
      </c>
      <c r="C8" t="s">
        <v>34</v>
      </c>
      <c r="D8">
        <v>4.7625999999999999</v>
      </c>
      <c r="E8">
        <v>21</v>
      </c>
      <c r="F8">
        <v>17.510000000000002</v>
      </c>
      <c r="G8">
        <v>42.02</v>
      </c>
      <c r="H8">
        <v>0.61</v>
      </c>
      <c r="I8">
        <v>25</v>
      </c>
      <c r="J8">
        <v>204.16</v>
      </c>
      <c r="K8">
        <v>54.38</v>
      </c>
      <c r="L8">
        <v>7</v>
      </c>
      <c r="M8">
        <v>23</v>
      </c>
      <c r="N8">
        <v>42.78</v>
      </c>
      <c r="O8">
        <v>25413.94</v>
      </c>
      <c r="P8">
        <v>227.08</v>
      </c>
      <c r="Q8">
        <v>874.4</v>
      </c>
      <c r="R8">
        <v>115.01</v>
      </c>
      <c r="S8">
        <v>67.599999999999994</v>
      </c>
      <c r="T8">
        <v>15087.38</v>
      </c>
      <c r="U8">
        <v>0.59</v>
      </c>
      <c r="V8">
        <v>0.7</v>
      </c>
      <c r="W8">
        <v>4.7300000000000004</v>
      </c>
      <c r="X8">
        <v>0.89</v>
      </c>
      <c r="Y8">
        <v>2</v>
      </c>
      <c r="Z8">
        <v>10</v>
      </c>
      <c r="AA8">
        <v>154.82667759582861</v>
      </c>
      <c r="AB8">
        <v>211.84069075746271</v>
      </c>
      <c r="AC8">
        <v>191.6229125519078</v>
      </c>
      <c r="AD8">
        <v>154826.6775958286</v>
      </c>
      <c r="AE8">
        <v>211840.6907574627</v>
      </c>
      <c r="AF8">
        <v>4.4466507163980052E-6</v>
      </c>
      <c r="AG8">
        <v>7</v>
      </c>
      <c r="AH8">
        <v>191622.91255190779</v>
      </c>
    </row>
    <row r="9" spans="1:34" x14ac:dyDescent="0.25">
      <c r="A9">
        <v>7</v>
      </c>
      <c r="B9">
        <v>100</v>
      </c>
      <c r="C9" t="s">
        <v>34</v>
      </c>
      <c r="D9">
        <v>4.8356000000000003</v>
      </c>
      <c r="E9">
        <v>20.68</v>
      </c>
      <c r="F9">
        <v>17.350000000000001</v>
      </c>
      <c r="G9">
        <v>49.56</v>
      </c>
      <c r="H9">
        <v>0.69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221.63</v>
      </c>
      <c r="Q9">
        <v>874.25</v>
      </c>
      <c r="R9">
        <v>109.79</v>
      </c>
      <c r="S9">
        <v>67.599999999999994</v>
      </c>
      <c r="T9">
        <v>12497.55</v>
      </c>
      <c r="U9">
        <v>0.62</v>
      </c>
      <c r="V9">
        <v>0.71</v>
      </c>
      <c r="W9">
        <v>4.72</v>
      </c>
      <c r="X9">
        <v>0.73</v>
      </c>
      <c r="Y9">
        <v>2</v>
      </c>
      <c r="Z9">
        <v>10</v>
      </c>
      <c r="AA9">
        <v>151.65221496861119</v>
      </c>
      <c r="AB9">
        <v>207.4972509434991</v>
      </c>
      <c r="AC9">
        <v>187.69400453773139</v>
      </c>
      <c r="AD9">
        <v>151652.21496861131</v>
      </c>
      <c r="AE9">
        <v>207497.25094349909</v>
      </c>
      <c r="AF9">
        <v>4.5148079209285246E-6</v>
      </c>
      <c r="AG9">
        <v>7</v>
      </c>
      <c r="AH9">
        <v>187694.00453773141</v>
      </c>
    </row>
    <row r="10" spans="1:34" x14ac:dyDescent="0.25">
      <c r="A10">
        <v>8</v>
      </c>
      <c r="B10">
        <v>100</v>
      </c>
      <c r="C10" t="s">
        <v>34</v>
      </c>
      <c r="D10">
        <v>4.8708</v>
      </c>
      <c r="E10">
        <v>20.53</v>
      </c>
      <c r="F10">
        <v>17.27</v>
      </c>
      <c r="G10">
        <v>54.55</v>
      </c>
      <c r="H10">
        <v>0.77</v>
      </c>
      <c r="I10">
        <v>19</v>
      </c>
      <c r="J10">
        <v>207.34</v>
      </c>
      <c r="K10">
        <v>54.38</v>
      </c>
      <c r="L10">
        <v>9</v>
      </c>
      <c r="M10">
        <v>17</v>
      </c>
      <c r="N10">
        <v>43.96</v>
      </c>
      <c r="O10">
        <v>25806.1</v>
      </c>
      <c r="P10">
        <v>216.52</v>
      </c>
      <c r="Q10">
        <v>874.28</v>
      </c>
      <c r="R10">
        <v>107.36</v>
      </c>
      <c r="S10">
        <v>67.599999999999994</v>
      </c>
      <c r="T10">
        <v>11291.41</v>
      </c>
      <c r="U10">
        <v>0.63</v>
      </c>
      <c r="V10">
        <v>0.71</v>
      </c>
      <c r="W10">
        <v>4.71</v>
      </c>
      <c r="X10">
        <v>0.66</v>
      </c>
      <c r="Y10">
        <v>2</v>
      </c>
      <c r="Z10">
        <v>10</v>
      </c>
      <c r="AA10">
        <v>149.45787168322431</v>
      </c>
      <c r="AB10">
        <v>204.49485365284059</v>
      </c>
      <c r="AC10">
        <v>184.97815183060149</v>
      </c>
      <c r="AD10">
        <v>149457.87168322419</v>
      </c>
      <c r="AE10">
        <v>204494.85365284071</v>
      </c>
      <c r="AF10">
        <v>4.5476727647569404E-6</v>
      </c>
      <c r="AG10">
        <v>7</v>
      </c>
      <c r="AH10">
        <v>184978.15183060139</v>
      </c>
    </row>
    <row r="11" spans="1:34" x14ac:dyDescent="0.25">
      <c r="A11">
        <v>9</v>
      </c>
      <c r="B11">
        <v>100</v>
      </c>
      <c r="C11" t="s">
        <v>34</v>
      </c>
      <c r="D11">
        <v>4.9055</v>
      </c>
      <c r="E11">
        <v>20.39</v>
      </c>
      <c r="F11">
        <v>17.21</v>
      </c>
      <c r="G11">
        <v>60.73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15</v>
      </c>
      <c r="N11">
        <v>44.56</v>
      </c>
      <c r="O11">
        <v>26003.41</v>
      </c>
      <c r="P11">
        <v>212.3</v>
      </c>
      <c r="Q11">
        <v>874.24</v>
      </c>
      <c r="R11">
        <v>105.28</v>
      </c>
      <c r="S11">
        <v>67.599999999999994</v>
      </c>
      <c r="T11">
        <v>10259</v>
      </c>
      <c r="U11">
        <v>0.64</v>
      </c>
      <c r="V11">
        <v>0.72</v>
      </c>
      <c r="W11">
        <v>4.71</v>
      </c>
      <c r="X11">
        <v>0.59</v>
      </c>
      <c r="Y11">
        <v>2</v>
      </c>
      <c r="Z11">
        <v>10</v>
      </c>
      <c r="AA11">
        <v>147.5809515168749</v>
      </c>
      <c r="AB11">
        <v>201.92676867736901</v>
      </c>
      <c r="AC11">
        <v>182.65516128085801</v>
      </c>
      <c r="AD11">
        <v>147580.95151687489</v>
      </c>
      <c r="AE11">
        <v>201926.76867736899</v>
      </c>
      <c r="AF11">
        <v>4.5800707784173366E-6</v>
      </c>
      <c r="AG11">
        <v>7</v>
      </c>
      <c r="AH11">
        <v>182655.16128085801</v>
      </c>
    </row>
    <row r="12" spans="1:34" x14ac:dyDescent="0.25">
      <c r="A12">
        <v>10</v>
      </c>
      <c r="B12">
        <v>100</v>
      </c>
      <c r="C12" t="s">
        <v>34</v>
      </c>
      <c r="D12">
        <v>4.9414999999999996</v>
      </c>
      <c r="E12">
        <v>20.239999999999998</v>
      </c>
      <c r="F12">
        <v>17.14</v>
      </c>
      <c r="G12">
        <v>68.55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13</v>
      </c>
      <c r="N12">
        <v>45.17</v>
      </c>
      <c r="O12">
        <v>26201.54</v>
      </c>
      <c r="P12">
        <v>208.51</v>
      </c>
      <c r="Q12">
        <v>874.26</v>
      </c>
      <c r="R12">
        <v>102.9</v>
      </c>
      <c r="S12">
        <v>67.599999999999994</v>
      </c>
      <c r="T12">
        <v>9081.5400000000009</v>
      </c>
      <c r="U12">
        <v>0.66</v>
      </c>
      <c r="V12">
        <v>0.72</v>
      </c>
      <c r="W12">
        <v>4.71</v>
      </c>
      <c r="X12">
        <v>0.52</v>
      </c>
      <c r="Y12">
        <v>2</v>
      </c>
      <c r="Z12">
        <v>10</v>
      </c>
      <c r="AA12">
        <v>145.81176891775081</v>
      </c>
      <c r="AB12">
        <v>199.50609499442101</v>
      </c>
      <c r="AC12">
        <v>180.465513296773</v>
      </c>
      <c r="AD12">
        <v>145811.7689177508</v>
      </c>
      <c r="AE12">
        <v>199506.094994421</v>
      </c>
      <c r="AF12">
        <v>4.6136825505145801E-6</v>
      </c>
      <c r="AG12">
        <v>7</v>
      </c>
      <c r="AH12">
        <v>180465.51329677299</v>
      </c>
    </row>
    <row r="13" spans="1:34" x14ac:dyDescent="0.25">
      <c r="A13">
        <v>11</v>
      </c>
      <c r="B13">
        <v>100</v>
      </c>
      <c r="C13" t="s">
        <v>34</v>
      </c>
      <c r="D13">
        <v>4.96</v>
      </c>
      <c r="E13">
        <v>20.16</v>
      </c>
      <c r="F13">
        <v>17.100000000000001</v>
      </c>
      <c r="G13">
        <v>73.290000000000006</v>
      </c>
      <c r="H13">
        <v>1</v>
      </c>
      <c r="I13">
        <v>14</v>
      </c>
      <c r="J13">
        <v>212.16</v>
      </c>
      <c r="K13">
        <v>54.38</v>
      </c>
      <c r="L13">
        <v>12</v>
      </c>
      <c r="M13">
        <v>12</v>
      </c>
      <c r="N13">
        <v>45.78</v>
      </c>
      <c r="O13">
        <v>26400.51</v>
      </c>
      <c r="P13">
        <v>202.22</v>
      </c>
      <c r="Q13">
        <v>874.23</v>
      </c>
      <c r="R13">
        <v>101.74</v>
      </c>
      <c r="S13">
        <v>67.599999999999994</v>
      </c>
      <c r="T13">
        <v>8505.68</v>
      </c>
      <c r="U13">
        <v>0.66</v>
      </c>
      <c r="V13">
        <v>0.72</v>
      </c>
      <c r="W13">
        <v>4.7</v>
      </c>
      <c r="X13">
        <v>0.48</v>
      </c>
      <c r="Y13">
        <v>2</v>
      </c>
      <c r="Z13">
        <v>10</v>
      </c>
      <c r="AA13">
        <v>143.71545269658219</v>
      </c>
      <c r="AB13">
        <v>196.637822657675</v>
      </c>
      <c r="AC13">
        <v>177.8709848461996</v>
      </c>
      <c r="AD13">
        <v>143715.45269658219</v>
      </c>
      <c r="AE13">
        <v>196637.82265767499</v>
      </c>
      <c r="AF13">
        <v>4.6309552667312176E-6</v>
      </c>
      <c r="AG13">
        <v>7</v>
      </c>
      <c r="AH13">
        <v>177870.9848461996</v>
      </c>
    </row>
    <row r="14" spans="1:34" x14ac:dyDescent="0.25">
      <c r="A14">
        <v>12</v>
      </c>
      <c r="B14">
        <v>100</v>
      </c>
      <c r="C14" t="s">
        <v>34</v>
      </c>
      <c r="D14">
        <v>4.9977999999999998</v>
      </c>
      <c r="E14">
        <v>20.010000000000002</v>
      </c>
      <c r="F14">
        <v>17.03</v>
      </c>
      <c r="G14">
        <v>85.13</v>
      </c>
      <c r="H14">
        <v>1.08</v>
      </c>
      <c r="I14">
        <v>12</v>
      </c>
      <c r="J14">
        <v>213.78</v>
      </c>
      <c r="K14">
        <v>54.38</v>
      </c>
      <c r="L14">
        <v>13</v>
      </c>
      <c r="M14">
        <v>10</v>
      </c>
      <c r="N14">
        <v>46.4</v>
      </c>
      <c r="O14">
        <v>26600.32</v>
      </c>
      <c r="P14">
        <v>197.99</v>
      </c>
      <c r="Q14">
        <v>874.2</v>
      </c>
      <c r="R14">
        <v>99</v>
      </c>
      <c r="S14">
        <v>67.599999999999994</v>
      </c>
      <c r="T14">
        <v>7144.5</v>
      </c>
      <c r="U14">
        <v>0.68</v>
      </c>
      <c r="V14">
        <v>0.72</v>
      </c>
      <c r="W14">
        <v>4.71</v>
      </c>
      <c r="X14">
        <v>0.41</v>
      </c>
      <c r="Y14">
        <v>2</v>
      </c>
      <c r="Z14">
        <v>10</v>
      </c>
      <c r="AA14">
        <v>141.84501457462201</v>
      </c>
      <c r="AB14">
        <v>194.07860670130421</v>
      </c>
      <c r="AC14">
        <v>175.55601686882181</v>
      </c>
      <c r="AD14">
        <v>141845.01457462201</v>
      </c>
      <c r="AE14">
        <v>194078.60670130409</v>
      </c>
      <c r="AF14">
        <v>4.6662476274333238E-6</v>
      </c>
      <c r="AG14">
        <v>7</v>
      </c>
      <c r="AH14">
        <v>175556.01686882181</v>
      </c>
    </row>
    <row r="15" spans="1:34" x14ac:dyDescent="0.25">
      <c r="A15">
        <v>13</v>
      </c>
      <c r="B15">
        <v>100</v>
      </c>
      <c r="C15" t="s">
        <v>34</v>
      </c>
      <c r="D15">
        <v>5.0179999999999998</v>
      </c>
      <c r="E15">
        <v>19.93</v>
      </c>
      <c r="F15">
        <v>16.98</v>
      </c>
      <c r="G15">
        <v>92.64</v>
      </c>
      <c r="H15">
        <v>1.1499999999999999</v>
      </c>
      <c r="I15">
        <v>11</v>
      </c>
      <c r="J15">
        <v>215.41</v>
      </c>
      <c r="K15">
        <v>54.38</v>
      </c>
      <c r="L15">
        <v>14</v>
      </c>
      <c r="M15">
        <v>9</v>
      </c>
      <c r="N15">
        <v>47.03</v>
      </c>
      <c r="O15">
        <v>26801</v>
      </c>
      <c r="P15">
        <v>193.37</v>
      </c>
      <c r="Q15">
        <v>874.19</v>
      </c>
      <c r="R15">
        <v>97.65</v>
      </c>
      <c r="S15">
        <v>67.599999999999994</v>
      </c>
      <c r="T15">
        <v>6475.94</v>
      </c>
      <c r="U15">
        <v>0.69</v>
      </c>
      <c r="V15">
        <v>0.72</v>
      </c>
      <c r="W15">
        <v>4.7</v>
      </c>
      <c r="X15">
        <v>0.37</v>
      </c>
      <c r="Y15">
        <v>2</v>
      </c>
      <c r="Z15">
        <v>10</v>
      </c>
      <c r="AA15">
        <v>140.19855504283731</v>
      </c>
      <c r="AB15">
        <v>191.82584813324931</v>
      </c>
      <c r="AC15">
        <v>173.51825841673499</v>
      </c>
      <c r="AD15">
        <v>140198.55504283731</v>
      </c>
      <c r="AE15">
        <v>191825.8481332493</v>
      </c>
      <c r="AF15">
        <v>4.6851075662212213E-6</v>
      </c>
      <c r="AG15">
        <v>7</v>
      </c>
      <c r="AH15">
        <v>173518.25841673501</v>
      </c>
    </row>
    <row r="16" spans="1:34" x14ac:dyDescent="0.25">
      <c r="A16">
        <v>14</v>
      </c>
      <c r="B16">
        <v>100</v>
      </c>
      <c r="C16" t="s">
        <v>34</v>
      </c>
      <c r="D16">
        <v>5.0132000000000003</v>
      </c>
      <c r="E16">
        <v>19.95</v>
      </c>
      <c r="F16">
        <v>17</v>
      </c>
      <c r="G16">
        <v>92.74</v>
      </c>
      <c r="H16">
        <v>1.23</v>
      </c>
      <c r="I16">
        <v>11</v>
      </c>
      <c r="J16">
        <v>217.04</v>
      </c>
      <c r="K16">
        <v>54.38</v>
      </c>
      <c r="L16">
        <v>15</v>
      </c>
      <c r="M16">
        <v>6</v>
      </c>
      <c r="N16">
        <v>47.66</v>
      </c>
      <c r="O16">
        <v>27002.55</v>
      </c>
      <c r="P16">
        <v>191.25</v>
      </c>
      <c r="Q16">
        <v>874.2</v>
      </c>
      <c r="R16">
        <v>98.29</v>
      </c>
      <c r="S16">
        <v>67.599999999999994</v>
      </c>
      <c r="T16">
        <v>6796</v>
      </c>
      <c r="U16">
        <v>0.69</v>
      </c>
      <c r="V16">
        <v>0.72</v>
      </c>
      <c r="W16">
        <v>4.71</v>
      </c>
      <c r="X16">
        <v>0.39</v>
      </c>
      <c r="Y16">
        <v>2</v>
      </c>
      <c r="Z16">
        <v>10</v>
      </c>
      <c r="AA16">
        <v>139.72743271347849</v>
      </c>
      <c r="AB16">
        <v>191.18123777777069</v>
      </c>
      <c r="AC16">
        <v>172.9351687688667</v>
      </c>
      <c r="AD16">
        <v>139727.43271347851</v>
      </c>
      <c r="AE16">
        <v>191181.23777777079</v>
      </c>
      <c r="AF16">
        <v>4.6806259966082556E-6</v>
      </c>
      <c r="AG16">
        <v>7</v>
      </c>
      <c r="AH16">
        <v>172935.16876886669</v>
      </c>
    </row>
    <row r="17" spans="1:34" x14ac:dyDescent="0.25">
      <c r="A17">
        <v>15</v>
      </c>
      <c r="B17">
        <v>100</v>
      </c>
      <c r="C17" t="s">
        <v>34</v>
      </c>
      <c r="D17">
        <v>5.0331000000000001</v>
      </c>
      <c r="E17">
        <v>19.87</v>
      </c>
      <c r="F17">
        <v>16.96</v>
      </c>
      <c r="G17">
        <v>101.78</v>
      </c>
      <c r="H17">
        <v>1.3</v>
      </c>
      <c r="I17">
        <v>10</v>
      </c>
      <c r="J17">
        <v>218.68</v>
      </c>
      <c r="K17">
        <v>54.38</v>
      </c>
      <c r="L17">
        <v>16</v>
      </c>
      <c r="M17">
        <v>2</v>
      </c>
      <c r="N17">
        <v>48.31</v>
      </c>
      <c r="O17">
        <v>27204.98</v>
      </c>
      <c r="P17">
        <v>190.04</v>
      </c>
      <c r="Q17">
        <v>874.26</v>
      </c>
      <c r="R17">
        <v>96.74</v>
      </c>
      <c r="S17">
        <v>67.599999999999994</v>
      </c>
      <c r="T17">
        <v>6027.51</v>
      </c>
      <c r="U17">
        <v>0.7</v>
      </c>
      <c r="V17">
        <v>0.73</v>
      </c>
      <c r="W17">
        <v>4.71</v>
      </c>
      <c r="X17">
        <v>0.35</v>
      </c>
      <c r="Y17">
        <v>2</v>
      </c>
      <c r="Z17">
        <v>10</v>
      </c>
      <c r="AA17">
        <v>139.0356104635394</v>
      </c>
      <c r="AB17">
        <v>190.2346560543609</v>
      </c>
      <c r="AC17">
        <v>172.07892747660301</v>
      </c>
      <c r="AD17">
        <v>139035.6104635394</v>
      </c>
      <c r="AE17">
        <v>190234.65605436091</v>
      </c>
      <c r="AF17">
        <v>4.6992058372953423E-6</v>
      </c>
      <c r="AG17">
        <v>7</v>
      </c>
      <c r="AH17">
        <v>172078.92747660301</v>
      </c>
    </row>
    <row r="18" spans="1:34" x14ac:dyDescent="0.25">
      <c r="A18">
        <v>16</v>
      </c>
      <c r="B18">
        <v>100</v>
      </c>
      <c r="C18" t="s">
        <v>34</v>
      </c>
      <c r="D18">
        <v>5.0354999999999999</v>
      </c>
      <c r="E18">
        <v>19.86</v>
      </c>
      <c r="F18">
        <v>16.95</v>
      </c>
      <c r="G18">
        <v>101.72</v>
      </c>
      <c r="H18">
        <v>1.37</v>
      </c>
      <c r="I18">
        <v>10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191.02</v>
      </c>
      <c r="Q18">
        <v>874.19</v>
      </c>
      <c r="R18">
        <v>96.28</v>
      </c>
      <c r="S18">
        <v>67.599999999999994</v>
      </c>
      <c r="T18">
        <v>5795.12</v>
      </c>
      <c r="U18">
        <v>0.7</v>
      </c>
      <c r="V18">
        <v>0.73</v>
      </c>
      <c r="W18">
        <v>4.71</v>
      </c>
      <c r="X18">
        <v>0.34</v>
      </c>
      <c r="Y18">
        <v>2</v>
      </c>
      <c r="Z18">
        <v>10</v>
      </c>
      <c r="AA18">
        <v>139.2490683379157</v>
      </c>
      <c r="AB18">
        <v>190.52671853517921</v>
      </c>
      <c r="AC18">
        <v>172.34311592416429</v>
      </c>
      <c r="AD18">
        <v>139249.0683379157</v>
      </c>
      <c r="AE18">
        <v>190526.71853517921</v>
      </c>
      <c r="AF18">
        <v>4.7014466221018247E-6</v>
      </c>
      <c r="AG18">
        <v>7</v>
      </c>
      <c r="AH18">
        <v>172343.1159241643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AH6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3.8498999999999999</v>
      </c>
      <c r="E2">
        <v>25.97</v>
      </c>
      <c r="F2">
        <v>21.58</v>
      </c>
      <c r="G2">
        <v>9.9600000000000009</v>
      </c>
      <c r="H2">
        <v>0.2</v>
      </c>
      <c r="I2">
        <v>130</v>
      </c>
      <c r="J2">
        <v>89.87</v>
      </c>
      <c r="K2">
        <v>37.549999999999997</v>
      </c>
      <c r="L2">
        <v>1</v>
      </c>
      <c r="M2">
        <v>128</v>
      </c>
      <c r="N2">
        <v>11.32</v>
      </c>
      <c r="O2">
        <v>11317.98</v>
      </c>
      <c r="P2">
        <v>177.67</v>
      </c>
      <c r="Q2">
        <v>874.54</v>
      </c>
      <c r="R2">
        <v>251.44</v>
      </c>
      <c r="S2">
        <v>67.599999999999994</v>
      </c>
      <c r="T2">
        <v>82777.070000000007</v>
      </c>
      <c r="U2">
        <v>0.27</v>
      </c>
      <c r="V2">
        <v>0.56999999999999995</v>
      </c>
      <c r="W2">
        <v>4.8899999999999997</v>
      </c>
      <c r="X2">
        <v>4.96</v>
      </c>
      <c r="Y2">
        <v>2</v>
      </c>
      <c r="Z2">
        <v>10</v>
      </c>
      <c r="AA2">
        <v>164.67488968483039</v>
      </c>
      <c r="AB2">
        <v>225.31544901008209</v>
      </c>
      <c r="AC2">
        <v>203.81165878884349</v>
      </c>
      <c r="AD2">
        <v>164674.88968483041</v>
      </c>
      <c r="AE2">
        <v>225315.44901008211</v>
      </c>
      <c r="AF2">
        <v>4.083115976677669E-6</v>
      </c>
      <c r="AG2">
        <v>9</v>
      </c>
      <c r="AH2">
        <v>203811.65878884349</v>
      </c>
    </row>
    <row r="3" spans="1:34" x14ac:dyDescent="0.25">
      <c r="A3">
        <v>1</v>
      </c>
      <c r="B3">
        <v>40</v>
      </c>
      <c r="C3" t="s">
        <v>34</v>
      </c>
      <c r="D3">
        <v>4.6509</v>
      </c>
      <c r="E3">
        <v>21.5</v>
      </c>
      <c r="F3">
        <v>18.559999999999999</v>
      </c>
      <c r="G3">
        <v>21.01</v>
      </c>
      <c r="H3">
        <v>0.39</v>
      </c>
      <c r="I3">
        <v>53</v>
      </c>
      <c r="J3">
        <v>91.1</v>
      </c>
      <c r="K3">
        <v>37.549999999999997</v>
      </c>
      <c r="L3">
        <v>2</v>
      </c>
      <c r="M3">
        <v>51</v>
      </c>
      <c r="N3">
        <v>11.54</v>
      </c>
      <c r="O3">
        <v>11468.97</v>
      </c>
      <c r="P3">
        <v>144.63</v>
      </c>
      <c r="Q3">
        <v>874.35</v>
      </c>
      <c r="R3">
        <v>150.38999999999999</v>
      </c>
      <c r="S3">
        <v>67.599999999999994</v>
      </c>
      <c r="T3">
        <v>32634.02</v>
      </c>
      <c r="U3">
        <v>0.45</v>
      </c>
      <c r="V3">
        <v>0.66</v>
      </c>
      <c r="W3">
        <v>4.7699999999999996</v>
      </c>
      <c r="X3">
        <v>1.94</v>
      </c>
      <c r="Y3">
        <v>2</v>
      </c>
      <c r="Z3">
        <v>10</v>
      </c>
      <c r="AA3">
        <v>119.9742571387237</v>
      </c>
      <c r="AB3">
        <v>164.1540715078022</v>
      </c>
      <c r="AC3">
        <v>148.48743731482929</v>
      </c>
      <c r="AD3">
        <v>119974.2571387237</v>
      </c>
      <c r="AE3">
        <v>164154.0715078022</v>
      </c>
      <c r="AF3">
        <v>4.93263827526174E-6</v>
      </c>
      <c r="AG3">
        <v>7</v>
      </c>
      <c r="AH3">
        <v>148487.43731482929</v>
      </c>
    </row>
    <row r="4" spans="1:34" x14ac:dyDescent="0.25">
      <c r="A4">
        <v>2</v>
      </c>
      <c r="B4">
        <v>40</v>
      </c>
      <c r="C4" t="s">
        <v>34</v>
      </c>
      <c r="D4">
        <v>4.9218999999999999</v>
      </c>
      <c r="E4">
        <v>20.32</v>
      </c>
      <c r="F4">
        <v>17.77</v>
      </c>
      <c r="G4">
        <v>33.32</v>
      </c>
      <c r="H4">
        <v>0.56999999999999995</v>
      </c>
      <c r="I4">
        <v>32</v>
      </c>
      <c r="J4">
        <v>92.32</v>
      </c>
      <c r="K4">
        <v>37.549999999999997</v>
      </c>
      <c r="L4">
        <v>3</v>
      </c>
      <c r="M4">
        <v>30</v>
      </c>
      <c r="N4">
        <v>11.77</v>
      </c>
      <c r="O4">
        <v>11620.34</v>
      </c>
      <c r="P4">
        <v>129.56</v>
      </c>
      <c r="Q4">
        <v>874.34</v>
      </c>
      <c r="R4">
        <v>124.18</v>
      </c>
      <c r="S4">
        <v>67.599999999999994</v>
      </c>
      <c r="T4">
        <v>19635.22</v>
      </c>
      <c r="U4">
        <v>0.54</v>
      </c>
      <c r="V4">
        <v>0.69</v>
      </c>
      <c r="W4">
        <v>4.7300000000000004</v>
      </c>
      <c r="X4">
        <v>1.1599999999999999</v>
      </c>
      <c r="Y4">
        <v>2</v>
      </c>
      <c r="Z4">
        <v>10</v>
      </c>
      <c r="AA4">
        <v>111.516328104587</v>
      </c>
      <c r="AB4">
        <v>152.5815598658078</v>
      </c>
      <c r="AC4">
        <v>138.01938994182109</v>
      </c>
      <c r="AD4">
        <v>111516.328104587</v>
      </c>
      <c r="AE4">
        <v>152581.55986580779</v>
      </c>
      <c r="AF4">
        <v>5.2200546833969241E-6</v>
      </c>
      <c r="AG4">
        <v>7</v>
      </c>
      <c r="AH4">
        <v>138019.38994182099</v>
      </c>
    </row>
    <row r="5" spans="1:34" x14ac:dyDescent="0.25">
      <c r="A5">
        <v>3</v>
      </c>
      <c r="B5">
        <v>40</v>
      </c>
      <c r="C5" t="s">
        <v>34</v>
      </c>
      <c r="D5">
        <v>5.0251999999999999</v>
      </c>
      <c r="E5">
        <v>19.899999999999999</v>
      </c>
      <c r="F5">
        <v>17.510000000000002</v>
      </c>
      <c r="G5">
        <v>43.77</v>
      </c>
      <c r="H5">
        <v>0.75</v>
      </c>
      <c r="I5">
        <v>24</v>
      </c>
      <c r="J5">
        <v>93.55</v>
      </c>
      <c r="K5">
        <v>37.549999999999997</v>
      </c>
      <c r="L5">
        <v>4</v>
      </c>
      <c r="M5">
        <v>6</v>
      </c>
      <c r="N5">
        <v>12</v>
      </c>
      <c r="O5">
        <v>11772.07</v>
      </c>
      <c r="P5">
        <v>119.37</v>
      </c>
      <c r="Q5">
        <v>874.62</v>
      </c>
      <c r="R5">
        <v>114.47</v>
      </c>
      <c r="S5">
        <v>67.599999999999994</v>
      </c>
      <c r="T5">
        <v>14819.06</v>
      </c>
      <c r="U5">
        <v>0.59</v>
      </c>
      <c r="V5">
        <v>0.7</v>
      </c>
      <c r="W5">
        <v>4.74</v>
      </c>
      <c r="X5">
        <v>0.89</v>
      </c>
      <c r="Y5">
        <v>2</v>
      </c>
      <c r="Z5">
        <v>10</v>
      </c>
      <c r="AA5">
        <v>107.3711479875344</v>
      </c>
      <c r="AB5">
        <v>146.90994155721901</v>
      </c>
      <c r="AC5">
        <v>132.8890629244359</v>
      </c>
      <c r="AD5">
        <v>107371.14798753439</v>
      </c>
      <c r="AE5">
        <v>146909.94155721899</v>
      </c>
      <c r="AF5">
        <v>5.3296123031768673E-6</v>
      </c>
      <c r="AG5">
        <v>7</v>
      </c>
      <c r="AH5">
        <v>132889.06292443589</v>
      </c>
    </row>
    <row r="6" spans="1:34" x14ac:dyDescent="0.25">
      <c r="A6">
        <v>4</v>
      </c>
      <c r="B6">
        <v>40</v>
      </c>
      <c r="C6" t="s">
        <v>34</v>
      </c>
      <c r="D6">
        <v>5.0438999999999998</v>
      </c>
      <c r="E6">
        <v>19.829999999999998</v>
      </c>
      <c r="F6">
        <v>17.45</v>
      </c>
      <c r="G6">
        <v>45.53</v>
      </c>
      <c r="H6">
        <v>0.93</v>
      </c>
      <c r="I6">
        <v>23</v>
      </c>
      <c r="J6">
        <v>94.79</v>
      </c>
      <c r="K6">
        <v>37.549999999999997</v>
      </c>
      <c r="L6">
        <v>5</v>
      </c>
      <c r="M6">
        <v>0</v>
      </c>
      <c r="N6">
        <v>12.23</v>
      </c>
      <c r="O6">
        <v>11924.18</v>
      </c>
      <c r="P6">
        <v>119.54</v>
      </c>
      <c r="Q6">
        <v>874.65</v>
      </c>
      <c r="R6">
        <v>112.11</v>
      </c>
      <c r="S6">
        <v>67.599999999999994</v>
      </c>
      <c r="T6">
        <v>13645.68</v>
      </c>
      <c r="U6">
        <v>0.6</v>
      </c>
      <c r="V6">
        <v>0.71</v>
      </c>
      <c r="W6">
        <v>4.75</v>
      </c>
      <c r="X6">
        <v>0.84</v>
      </c>
      <c r="Y6">
        <v>2</v>
      </c>
      <c r="Z6">
        <v>10</v>
      </c>
      <c r="AA6">
        <v>107.16908774746889</v>
      </c>
      <c r="AB6">
        <v>146.6334738224929</v>
      </c>
      <c r="AC6">
        <v>132.638980882287</v>
      </c>
      <c r="AD6">
        <v>107169.0877474689</v>
      </c>
      <c r="AE6">
        <v>146633.4738224929</v>
      </c>
      <c r="AF6">
        <v>5.3494450959153468E-6</v>
      </c>
      <c r="AG6">
        <v>7</v>
      </c>
      <c r="AH6">
        <v>132638.980882287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4.1757999999999997</v>
      </c>
      <c r="E2">
        <v>23.95</v>
      </c>
      <c r="F2">
        <v>20.5</v>
      </c>
      <c r="G2">
        <v>11.94</v>
      </c>
      <c r="H2">
        <v>0.24</v>
      </c>
      <c r="I2">
        <v>103</v>
      </c>
      <c r="J2">
        <v>71.52</v>
      </c>
      <c r="K2">
        <v>32.270000000000003</v>
      </c>
      <c r="L2">
        <v>1</v>
      </c>
      <c r="M2">
        <v>101</v>
      </c>
      <c r="N2">
        <v>8.25</v>
      </c>
      <c r="O2">
        <v>9054.6</v>
      </c>
      <c r="P2">
        <v>141.24</v>
      </c>
      <c r="Q2">
        <v>874.7</v>
      </c>
      <c r="R2">
        <v>215.49</v>
      </c>
      <c r="S2">
        <v>67.599999999999994</v>
      </c>
      <c r="T2">
        <v>64936.93</v>
      </c>
      <c r="U2">
        <v>0.31</v>
      </c>
      <c r="V2">
        <v>0.6</v>
      </c>
      <c r="W2">
        <v>4.84</v>
      </c>
      <c r="X2">
        <v>3.88</v>
      </c>
      <c r="Y2">
        <v>2</v>
      </c>
      <c r="Z2">
        <v>10</v>
      </c>
      <c r="AA2">
        <v>132.07275839954741</v>
      </c>
      <c r="AB2">
        <v>180.7077746810584</v>
      </c>
      <c r="AC2">
        <v>163.46127829050349</v>
      </c>
      <c r="AD2">
        <v>132072.7583995474</v>
      </c>
      <c r="AE2">
        <v>180707.77468105839</v>
      </c>
      <c r="AF2">
        <v>4.5813463197176204E-6</v>
      </c>
      <c r="AG2">
        <v>8</v>
      </c>
      <c r="AH2">
        <v>163461.27829050351</v>
      </c>
    </row>
    <row r="3" spans="1:34" x14ac:dyDescent="0.25">
      <c r="A3">
        <v>1</v>
      </c>
      <c r="B3">
        <v>30</v>
      </c>
      <c r="C3" t="s">
        <v>34</v>
      </c>
      <c r="D3">
        <v>4.8413000000000004</v>
      </c>
      <c r="E3">
        <v>20.66</v>
      </c>
      <c r="F3">
        <v>18.16</v>
      </c>
      <c r="G3">
        <v>25.94</v>
      </c>
      <c r="H3">
        <v>0.48</v>
      </c>
      <c r="I3">
        <v>42</v>
      </c>
      <c r="J3">
        <v>72.7</v>
      </c>
      <c r="K3">
        <v>32.270000000000003</v>
      </c>
      <c r="L3">
        <v>2</v>
      </c>
      <c r="M3">
        <v>40</v>
      </c>
      <c r="N3">
        <v>8.43</v>
      </c>
      <c r="O3">
        <v>9200.25</v>
      </c>
      <c r="P3">
        <v>113.84</v>
      </c>
      <c r="Q3">
        <v>874.33</v>
      </c>
      <c r="R3">
        <v>136.76</v>
      </c>
      <c r="S3">
        <v>67.599999999999994</v>
      </c>
      <c r="T3">
        <v>25877.51</v>
      </c>
      <c r="U3">
        <v>0.49</v>
      </c>
      <c r="V3">
        <v>0.68</v>
      </c>
      <c r="W3">
        <v>4.75</v>
      </c>
      <c r="X3">
        <v>1.54</v>
      </c>
      <c r="Y3">
        <v>2</v>
      </c>
      <c r="Z3">
        <v>10</v>
      </c>
      <c r="AA3">
        <v>104.9699921851565</v>
      </c>
      <c r="AB3">
        <v>143.6245742568895</v>
      </c>
      <c r="AC3">
        <v>129.9172464682068</v>
      </c>
      <c r="AD3">
        <v>104969.9921851565</v>
      </c>
      <c r="AE3">
        <v>143624.57425688949</v>
      </c>
      <c r="AF3">
        <v>5.3114785041546342E-6</v>
      </c>
      <c r="AG3">
        <v>7</v>
      </c>
      <c r="AH3">
        <v>129917.24646820679</v>
      </c>
    </row>
    <row r="4" spans="1:34" x14ac:dyDescent="0.25">
      <c r="A4">
        <v>2</v>
      </c>
      <c r="B4">
        <v>30</v>
      </c>
      <c r="C4" t="s">
        <v>34</v>
      </c>
      <c r="D4">
        <v>4.9759000000000002</v>
      </c>
      <c r="E4">
        <v>20.100000000000001</v>
      </c>
      <c r="F4">
        <v>17.77</v>
      </c>
      <c r="G4">
        <v>34.4</v>
      </c>
      <c r="H4">
        <v>0.71</v>
      </c>
      <c r="I4">
        <v>31</v>
      </c>
      <c r="J4">
        <v>73.88</v>
      </c>
      <c r="K4">
        <v>32.270000000000003</v>
      </c>
      <c r="L4">
        <v>3</v>
      </c>
      <c r="M4">
        <v>1</v>
      </c>
      <c r="N4">
        <v>8.61</v>
      </c>
      <c r="O4">
        <v>9346.23</v>
      </c>
      <c r="P4">
        <v>104.79</v>
      </c>
      <c r="Q4">
        <v>874.65</v>
      </c>
      <c r="R4">
        <v>122.67</v>
      </c>
      <c r="S4">
        <v>67.599999999999994</v>
      </c>
      <c r="T4">
        <v>18884.21</v>
      </c>
      <c r="U4">
        <v>0.55000000000000004</v>
      </c>
      <c r="V4">
        <v>0.69</v>
      </c>
      <c r="W4">
        <v>4.7699999999999996</v>
      </c>
      <c r="X4">
        <v>1.1599999999999999</v>
      </c>
      <c r="Y4">
        <v>2</v>
      </c>
      <c r="Z4">
        <v>10</v>
      </c>
      <c r="AA4">
        <v>100.8035000586539</v>
      </c>
      <c r="AB4">
        <v>137.92379591675169</v>
      </c>
      <c r="AC4">
        <v>124.7605424117573</v>
      </c>
      <c r="AD4">
        <v>100803.5000586539</v>
      </c>
      <c r="AE4">
        <v>137923.7959167517</v>
      </c>
      <c r="AF4">
        <v>5.4591506183923816E-6</v>
      </c>
      <c r="AG4">
        <v>7</v>
      </c>
      <c r="AH4">
        <v>124760.5424117573</v>
      </c>
    </row>
    <row r="5" spans="1:34" x14ac:dyDescent="0.25">
      <c r="A5">
        <v>3</v>
      </c>
      <c r="B5">
        <v>30</v>
      </c>
      <c r="C5" t="s">
        <v>34</v>
      </c>
      <c r="D5">
        <v>4.9755000000000003</v>
      </c>
      <c r="E5">
        <v>20.100000000000001</v>
      </c>
      <c r="F5">
        <v>17.77</v>
      </c>
      <c r="G5">
        <v>34.4</v>
      </c>
      <c r="H5">
        <v>0.93</v>
      </c>
      <c r="I5">
        <v>31</v>
      </c>
      <c r="J5">
        <v>75.069999999999993</v>
      </c>
      <c r="K5">
        <v>32.270000000000003</v>
      </c>
      <c r="L5">
        <v>4</v>
      </c>
      <c r="M5">
        <v>0</v>
      </c>
      <c r="N5">
        <v>8.8000000000000007</v>
      </c>
      <c r="O5">
        <v>9492.5499999999993</v>
      </c>
      <c r="P5">
        <v>106.34</v>
      </c>
      <c r="Q5">
        <v>874.69</v>
      </c>
      <c r="R5">
        <v>122.72</v>
      </c>
      <c r="S5">
        <v>67.599999999999994</v>
      </c>
      <c r="T5">
        <v>18910.419999999998</v>
      </c>
      <c r="U5">
        <v>0.55000000000000004</v>
      </c>
      <c r="V5">
        <v>0.69</v>
      </c>
      <c r="W5">
        <v>4.7699999999999996</v>
      </c>
      <c r="X5">
        <v>1.1599999999999999</v>
      </c>
      <c r="Y5">
        <v>2</v>
      </c>
      <c r="Z5">
        <v>10</v>
      </c>
      <c r="AA5">
        <v>101.2309517470828</v>
      </c>
      <c r="AB5">
        <v>138.5086541746974</v>
      </c>
      <c r="AC5">
        <v>125.28958261841851</v>
      </c>
      <c r="AD5">
        <v>101230.9517470828</v>
      </c>
      <c r="AE5">
        <v>138508.65417469741</v>
      </c>
      <c r="AF5">
        <v>5.4587117710989567E-6</v>
      </c>
      <c r="AG5">
        <v>7</v>
      </c>
      <c r="AH5">
        <v>125289.5826184185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4.694</v>
      </c>
      <c r="E2">
        <v>21.3</v>
      </c>
      <c r="F2">
        <v>18.93</v>
      </c>
      <c r="G2">
        <v>18.62</v>
      </c>
      <c r="H2">
        <v>0.43</v>
      </c>
      <c r="I2">
        <v>61</v>
      </c>
      <c r="J2">
        <v>39.78</v>
      </c>
      <c r="K2">
        <v>19.54</v>
      </c>
      <c r="L2">
        <v>1</v>
      </c>
      <c r="M2">
        <v>10</v>
      </c>
      <c r="N2">
        <v>4.24</v>
      </c>
      <c r="O2">
        <v>5140</v>
      </c>
      <c r="P2">
        <v>74.930000000000007</v>
      </c>
      <c r="Q2">
        <v>875.55</v>
      </c>
      <c r="R2">
        <v>160.41999999999999</v>
      </c>
      <c r="S2">
        <v>67.599999999999994</v>
      </c>
      <c r="T2">
        <v>37610.46</v>
      </c>
      <c r="U2">
        <v>0.42</v>
      </c>
      <c r="V2">
        <v>0.65</v>
      </c>
      <c r="W2">
        <v>4.84</v>
      </c>
      <c r="X2">
        <v>2.31</v>
      </c>
      <c r="Y2">
        <v>2</v>
      </c>
      <c r="Z2">
        <v>10</v>
      </c>
      <c r="AA2">
        <v>88.834416402555888</v>
      </c>
      <c r="AB2">
        <v>121.5471676197828</v>
      </c>
      <c r="AC2">
        <v>109.9468765347037</v>
      </c>
      <c r="AD2">
        <v>88834.416402555886</v>
      </c>
      <c r="AE2">
        <v>121547.16761978281</v>
      </c>
      <c r="AF2">
        <v>5.527384694023614E-6</v>
      </c>
      <c r="AG2">
        <v>7</v>
      </c>
      <c r="AH2">
        <v>109946.8765347037</v>
      </c>
    </row>
    <row r="3" spans="1:34" x14ac:dyDescent="0.25">
      <c r="A3">
        <v>1</v>
      </c>
      <c r="B3">
        <v>15</v>
      </c>
      <c r="C3" t="s">
        <v>34</v>
      </c>
      <c r="D3">
        <v>4.7079000000000004</v>
      </c>
      <c r="E3">
        <v>21.24</v>
      </c>
      <c r="F3">
        <v>18.88</v>
      </c>
      <c r="G3">
        <v>18.88</v>
      </c>
      <c r="H3">
        <v>0.84</v>
      </c>
      <c r="I3">
        <v>60</v>
      </c>
      <c r="J3">
        <v>40.89</v>
      </c>
      <c r="K3">
        <v>19.54</v>
      </c>
      <c r="L3">
        <v>2</v>
      </c>
      <c r="M3">
        <v>0</v>
      </c>
      <c r="N3">
        <v>4.3499999999999996</v>
      </c>
      <c r="O3">
        <v>5277.26</v>
      </c>
      <c r="P3">
        <v>76.209999999999994</v>
      </c>
      <c r="Q3">
        <v>875.57</v>
      </c>
      <c r="R3">
        <v>158.35</v>
      </c>
      <c r="S3">
        <v>67.599999999999994</v>
      </c>
      <c r="T3">
        <v>36579.919999999998</v>
      </c>
      <c r="U3">
        <v>0.43</v>
      </c>
      <c r="V3">
        <v>0.65</v>
      </c>
      <c r="W3">
        <v>4.8499999999999996</v>
      </c>
      <c r="X3">
        <v>2.2599999999999998</v>
      </c>
      <c r="Y3">
        <v>2</v>
      </c>
      <c r="Z3">
        <v>10</v>
      </c>
      <c r="AA3">
        <v>89.061895329067013</v>
      </c>
      <c r="AB3">
        <v>121.8584143226972</v>
      </c>
      <c r="AC3">
        <v>110.22841828912949</v>
      </c>
      <c r="AD3">
        <v>89061.895329067018</v>
      </c>
      <c r="AE3">
        <v>121858.41432269719</v>
      </c>
      <c r="AF3">
        <v>5.5437525353629677E-6</v>
      </c>
      <c r="AG3">
        <v>7</v>
      </c>
      <c r="AH3">
        <v>110228.41828912951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AH11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3.0575999999999999</v>
      </c>
      <c r="E2">
        <v>32.71</v>
      </c>
      <c r="F2">
        <v>24.58</v>
      </c>
      <c r="G2">
        <v>7.23</v>
      </c>
      <c r="H2">
        <v>0.12</v>
      </c>
      <c r="I2">
        <v>204</v>
      </c>
      <c r="J2">
        <v>141.81</v>
      </c>
      <c r="K2">
        <v>47.83</v>
      </c>
      <c r="L2">
        <v>1</v>
      </c>
      <c r="M2">
        <v>202</v>
      </c>
      <c r="N2">
        <v>22.98</v>
      </c>
      <c r="O2">
        <v>17723.39</v>
      </c>
      <c r="P2">
        <v>279.23</v>
      </c>
      <c r="Q2">
        <v>874.75</v>
      </c>
      <c r="R2">
        <v>351.3</v>
      </c>
      <c r="S2">
        <v>67.599999999999994</v>
      </c>
      <c r="T2">
        <v>132338.45000000001</v>
      </c>
      <c r="U2">
        <v>0.19</v>
      </c>
      <c r="V2">
        <v>0.5</v>
      </c>
      <c r="W2">
        <v>5.03</v>
      </c>
      <c r="X2">
        <v>7.96</v>
      </c>
      <c r="Y2">
        <v>2</v>
      </c>
      <c r="Z2">
        <v>10</v>
      </c>
      <c r="AA2">
        <v>269.92229389468719</v>
      </c>
      <c r="AB2">
        <v>369.31959063788503</v>
      </c>
      <c r="AC2">
        <v>334.07224725070552</v>
      </c>
      <c r="AD2">
        <v>269922.2938946872</v>
      </c>
      <c r="AE2">
        <v>369319.59063788498</v>
      </c>
      <c r="AF2">
        <v>3.0110214487671119E-6</v>
      </c>
      <c r="AG2">
        <v>11</v>
      </c>
      <c r="AH2">
        <v>334072.24725070538</v>
      </c>
    </row>
    <row r="3" spans="1:34" x14ac:dyDescent="0.25">
      <c r="A3">
        <v>1</v>
      </c>
      <c r="B3">
        <v>70</v>
      </c>
      <c r="C3" t="s">
        <v>34</v>
      </c>
      <c r="D3">
        <v>4.1441999999999997</v>
      </c>
      <c r="E3">
        <v>24.13</v>
      </c>
      <c r="F3">
        <v>19.59</v>
      </c>
      <c r="G3">
        <v>14.69</v>
      </c>
      <c r="H3">
        <v>0.25</v>
      </c>
      <c r="I3">
        <v>80</v>
      </c>
      <c r="J3">
        <v>143.16999999999999</v>
      </c>
      <c r="K3">
        <v>47.83</v>
      </c>
      <c r="L3">
        <v>2</v>
      </c>
      <c r="M3">
        <v>78</v>
      </c>
      <c r="N3">
        <v>23.34</v>
      </c>
      <c r="O3">
        <v>17891.86</v>
      </c>
      <c r="P3">
        <v>217.94</v>
      </c>
      <c r="Q3">
        <v>874.66</v>
      </c>
      <c r="R3">
        <v>184.82</v>
      </c>
      <c r="S3">
        <v>67.599999999999994</v>
      </c>
      <c r="T3">
        <v>49716.76</v>
      </c>
      <c r="U3">
        <v>0.37</v>
      </c>
      <c r="V3">
        <v>0.63</v>
      </c>
      <c r="W3">
        <v>4.8099999999999996</v>
      </c>
      <c r="X3">
        <v>2.97</v>
      </c>
      <c r="Y3">
        <v>2</v>
      </c>
      <c r="Z3">
        <v>10</v>
      </c>
      <c r="AA3">
        <v>170.6509156597802</v>
      </c>
      <c r="AB3">
        <v>233.4921113926633</v>
      </c>
      <c r="AC3">
        <v>211.20795198965141</v>
      </c>
      <c r="AD3">
        <v>170650.91565978021</v>
      </c>
      <c r="AE3">
        <v>233492.1113926633</v>
      </c>
      <c r="AF3">
        <v>4.0810685138607619E-6</v>
      </c>
      <c r="AG3">
        <v>8</v>
      </c>
      <c r="AH3">
        <v>211207.9519896514</v>
      </c>
    </row>
    <row r="4" spans="1:34" x14ac:dyDescent="0.25">
      <c r="A4">
        <v>2</v>
      </c>
      <c r="B4">
        <v>70</v>
      </c>
      <c r="C4" t="s">
        <v>34</v>
      </c>
      <c r="D4">
        <v>4.5350999999999999</v>
      </c>
      <c r="E4">
        <v>22.05</v>
      </c>
      <c r="F4">
        <v>18.41</v>
      </c>
      <c r="G4">
        <v>22.54</v>
      </c>
      <c r="H4">
        <v>0.37</v>
      </c>
      <c r="I4">
        <v>49</v>
      </c>
      <c r="J4">
        <v>144.54</v>
      </c>
      <c r="K4">
        <v>47.83</v>
      </c>
      <c r="L4">
        <v>3</v>
      </c>
      <c r="M4">
        <v>47</v>
      </c>
      <c r="N4">
        <v>23.71</v>
      </c>
      <c r="O4">
        <v>18060.849999999999</v>
      </c>
      <c r="P4">
        <v>199.78</v>
      </c>
      <c r="Q4">
        <v>874.26</v>
      </c>
      <c r="R4">
        <v>145.41</v>
      </c>
      <c r="S4">
        <v>67.599999999999994</v>
      </c>
      <c r="T4">
        <v>30165.23</v>
      </c>
      <c r="U4">
        <v>0.46</v>
      </c>
      <c r="V4">
        <v>0.67</v>
      </c>
      <c r="W4">
        <v>4.75</v>
      </c>
      <c r="X4">
        <v>1.79</v>
      </c>
      <c r="Y4">
        <v>2</v>
      </c>
      <c r="Z4">
        <v>10</v>
      </c>
      <c r="AA4">
        <v>154.7166943084809</v>
      </c>
      <c r="AB4">
        <v>211.69020677159349</v>
      </c>
      <c r="AC4">
        <v>191.4867905464443</v>
      </c>
      <c r="AD4">
        <v>154716.69430848089</v>
      </c>
      <c r="AE4">
        <v>211690.20677159351</v>
      </c>
      <c r="AF4">
        <v>4.4660136617947841E-6</v>
      </c>
      <c r="AG4">
        <v>8</v>
      </c>
      <c r="AH4">
        <v>191486.7905464443</v>
      </c>
    </row>
    <row r="5" spans="1:34" x14ac:dyDescent="0.25">
      <c r="A5">
        <v>3</v>
      </c>
      <c r="B5">
        <v>70</v>
      </c>
      <c r="C5" t="s">
        <v>34</v>
      </c>
      <c r="D5">
        <v>4.7310999999999996</v>
      </c>
      <c r="E5">
        <v>21.14</v>
      </c>
      <c r="F5">
        <v>17.899999999999999</v>
      </c>
      <c r="G5">
        <v>30.68</v>
      </c>
      <c r="H5">
        <v>0.49</v>
      </c>
      <c r="I5">
        <v>35</v>
      </c>
      <c r="J5">
        <v>145.91999999999999</v>
      </c>
      <c r="K5">
        <v>47.83</v>
      </c>
      <c r="L5">
        <v>4</v>
      </c>
      <c r="M5">
        <v>33</v>
      </c>
      <c r="N5">
        <v>24.09</v>
      </c>
      <c r="O5">
        <v>18230.349999999999</v>
      </c>
      <c r="P5">
        <v>188.99</v>
      </c>
      <c r="Q5">
        <v>874.28</v>
      </c>
      <c r="R5">
        <v>128.27000000000001</v>
      </c>
      <c r="S5">
        <v>67.599999999999994</v>
      </c>
      <c r="T5">
        <v>21666.86</v>
      </c>
      <c r="U5">
        <v>0.53</v>
      </c>
      <c r="V5">
        <v>0.69</v>
      </c>
      <c r="W5">
        <v>4.74</v>
      </c>
      <c r="X5">
        <v>1.28</v>
      </c>
      <c r="Y5">
        <v>2</v>
      </c>
      <c r="Z5">
        <v>10</v>
      </c>
      <c r="AA5">
        <v>138.96320343705861</v>
      </c>
      <c r="AB5">
        <v>190.13558556635729</v>
      </c>
      <c r="AC5">
        <v>171.98931213692811</v>
      </c>
      <c r="AD5">
        <v>138963.20343705849</v>
      </c>
      <c r="AE5">
        <v>190135.5855663573</v>
      </c>
      <c r="AF5">
        <v>4.659027857228573E-6</v>
      </c>
      <c r="AG5">
        <v>7</v>
      </c>
      <c r="AH5">
        <v>171989.31213692811</v>
      </c>
    </row>
    <row r="6" spans="1:34" x14ac:dyDescent="0.25">
      <c r="A6">
        <v>4</v>
      </c>
      <c r="B6">
        <v>70</v>
      </c>
      <c r="C6" t="s">
        <v>34</v>
      </c>
      <c r="D6">
        <v>4.8571999999999997</v>
      </c>
      <c r="E6">
        <v>20.59</v>
      </c>
      <c r="F6">
        <v>17.579999999999998</v>
      </c>
      <c r="G6">
        <v>39.07</v>
      </c>
      <c r="H6">
        <v>0.6</v>
      </c>
      <c r="I6">
        <v>27</v>
      </c>
      <c r="J6">
        <v>147.30000000000001</v>
      </c>
      <c r="K6">
        <v>47.83</v>
      </c>
      <c r="L6">
        <v>5</v>
      </c>
      <c r="M6">
        <v>25</v>
      </c>
      <c r="N6">
        <v>24.47</v>
      </c>
      <c r="O6">
        <v>18400.38</v>
      </c>
      <c r="P6">
        <v>181.07</v>
      </c>
      <c r="Q6">
        <v>874.2</v>
      </c>
      <c r="R6">
        <v>117.62</v>
      </c>
      <c r="S6">
        <v>67.599999999999994</v>
      </c>
      <c r="T6">
        <v>16379.83</v>
      </c>
      <c r="U6">
        <v>0.56999999999999995</v>
      </c>
      <c r="V6">
        <v>0.7</v>
      </c>
      <c r="W6">
        <v>4.7300000000000004</v>
      </c>
      <c r="X6">
        <v>0.96</v>
      </c>
      <c r="Y6">
        <v>2</v>
      </c>
      <c r="Z6">
        <v>10</v>
      </c>
      <c r="AA6">
        <v>134.2721987204462</v>
      </c>
      <c r="AB6">
        <v>183.71714596056941</v>
      </c>
      <c r="AC6">
        <v>166.18343939877801</v>
      </c>
      <c r="AD6">
        <v>134272.19872044621</v>
      </c>
      <c r="AE6">
        <v>183717.14596056941</v>
      </c>
      <c r="AF6">
        <v>4.7832068880663318E-6</v>
      </c>
      <c r="AG6">
        <v>7</v>
      </c>
      <c r="AH6">
        <v>166183.43939877799</v>
      </c>
    </row>
    <row r="7" spans="1:34" x14ac:dyDescent="0.25">
      <c r="A7">
        <v>5</v>
      </c>
      <c r="B7">
        <v>70</v>
      </c>
      <c r="C7" t="s">
        <v>34</v>
      </c>
      <c r="D7">
        <v>4.93</v>
      </c>
      <c r="E7">
        <v>20.28</v>
      </c>
      <c r="F7">
        <v>17.420000000000002</v>
      </c>
      <c r="G7">
        <v>47.51</v>
      </c>
      <c r="H7">
        <v>0.71</v>
      </c>
      <c r="I7">
        <v>22</v>
      </c>
      <c r="J7">
        <v>148.68</v>
      </c>
      <c r="K7">
        <v>47.83</v>
      </c>
      <c r="L7">
        <v>6</v>
      </c>
      <c r="M7">
        <v>20</v>
      </c>
      <c r="N7">
        <v>24.85</v>
      </c>
      <c r="O7">
        <v>18570.939999999999</v>
      </c>
      <c r="P7">
        <v>173.94</v>
      </c>
      <c r="Q7">
        <v>874.25</v>
      </c>
      <c r="R7">
        <v>112.16</v>
      </c>
      <c r="S7">
        <v>67.599999999999994</v>
      </c>
      <c r="T7">
        <v>13674.83</v>
      </c>
      <c r="U7">
        <v>0.6</v>
      </c>
      <c r="V7">
        <v>0.71</v>
      </c>
      <c r="W7">
        <v>4.72</v>
      </c>
      <c r="X7">
        <v>0.8</v>
      </c>
      <c r="Y7">
        <v>2</v>
      </c>
      <c r="Z7">
        <v>10</v>
      </c>
      <c r="AA7">
        <v>130.99991478991259</v>
      </c>
      <c r="AB7">
        <v>179.23986272383721</v>
      </c>
      <c r="AC7">
        <v>162.1334617902516</v>
      </c>
      <c r="AD7">
        <v>130999.9147899126</v>
      </c>
      <c r="AE7">
        <v>179239.8627238372</v>
      </c>
      <c r="AF7">
        <v>4.8548978749417393E-6</v>
      </c>
      <c r="AG7">
        <v>7</v>
      </c>
      <c r="AH7">
        <v>162133.4617902516</v>
      </c>
    </row>
    <row r="8" spans="1:34" x14ac:dyDescent="0.25">
      <c r="A8">
        <v>6</v>
      </c>
      <c r="B8">
        <v>70</v>
      </c>
      <c r="C8" t="s">
        <v>34</v>
      </c>
      <c r="D8">
        <v>4.9985999999999997</v>
      </c>
      <c r="E8">
        <v>20.010000000000002</v>
      </c>
      <c r="F8">
        <v>17.260000000000002</v>
      </c>
      <c r="G8">
        <v>57.52</v>
      </c>
      <c r="H8">
        <v>0.83</v>
      </c>
      <c r="I8">
        <v>18</v>
      </c>
      <c r="J8">
        <v>150.07</v>
      </c>
      <c r="K8">
        <v>47.83</v>
      </c>
      <c r="L8">
        <v>7</v>
      </c>
      <c r="M8">
        <v>16</v>
      </c>
      <c r="N8">
        <v>25.24</v>
      </c>
      <c r="O8">
        <v>18742.03</v>
      </c>
      <c r="P8">
        <v>165.8</v>
      </c>
      <c r="Q8">
        <v>874.19</v>
      </c>
      <c r="R8">
        <v>106.87</v>
      </c>
      <c r="S8">
        <v>67.599999999999994</v>
      </c>
      <c r="T8">
        <v>11052.68</v>
      </c>
      <c r="U8">
        <v>0.63</v>
      </c>
      <c r="V8">
        <v>0.71</v>
      </c>
      <c r="W8">
        <v>4.71</v>
      </c>
      <c r="X8">
        <v>0.64</v>
      </c>
      <c r="Y8">
        <v>2</v>
      </c>
      <c r="Z8">
        <v>10</v>
      </c>
      <c r="AA8">
        <v>127.60484116280441</v>
      </c>
      <c r="AB8">
        <v>174.59457320715259</v>
      </c>
      <c r="AC8">
        <v>157.93151218533319</v>
      </c>
      <c r="AD8">
        <v>127604.8411628044</v>
      </c>
      <c r="AE8">
        <v>174594.5732071526</v>
      </c>
      <c r="AF8">
        <v>4.9224528433435651E-6</v>
      </c>
      <c r="AG8">
        <v>7</v>
      </c>
      <c r="AH8">
        <v>157931.51218533321</v>
      </c>
    </row>
    <row r="9" spans="1:34" x14ac:dyDescent="0.25">
      <c r="A9">
        <v>7</v>
      </c>
      <c r="B9">
        <v>70</v>
      </c>
      <c r="C9" t="s">
        <v>34</v>
      </c>
      <c r="D9">
        <v>5.0351999999999997</v>
      </c>
      <c r="E9">
        <v>19.86</v>
      </c>
      <c r="F9">
        <v>17.170000000000002</v>
      </c>
      <c r="G9">
        <v>64.39</v>
      </c>
      <c r="H9">
        <v>0.94</v>
      </c>
      <c r="I9">
        <v>16</v>
      </c>
      <c r="J9">
        <v>151.46</v>
      </c>
      <c r="K9">
        <v>47.83</v>
      </c>
      <c r="L9">
        <v>8</v>
      </c>
      <c r="M9">
        <v>14</v>
      </c>
      <c r="N9">
        <v>25.63</v>
      </c>
      <c r="O9">
        <v>18913.66</v>
      </c>
      <c r="P9">
        <v>159.41999999999999</v>
      </c>
      <c r="Q9">
        <v>874.38</v>
      </c>
      <c r="R9">
        <v>103.84</v>
      </c>
      <c r="S9">
        <v>67.599999999999994</v>
      </c>
      <c r="T9">
        <v>9544.5300000000007</v>
      </c>
      <c r="U9">
        <v>0.65</v>
      </c>
      <c r="V9">
        <v>0.72</v>
      </c>
      <c r="W9">
        <v>4.71</v>
      </c>
      <c r="X9">
        <v>0.55000000000000004</v>
      </c>
      <c r="Y9">
        <v>2</v>
      </c>
      <c r="Z9">
        <v>10</v>
      </c>
      <c r="AA9">
        <v>125.2749522594977</v>
      </c>
      <c r="AB9">
        <v>171.4067164222059</v>
      </c>
      <c r="AC9">
        <v>155.04789997775561</v>
      </c>
      <c r="AD9">
        <v>125274.9522594977</v>
      </c>
      <c r="AE9">
        <v>171406.71642220591</v>
      </c>
      <c r="AF9">
        <v>4.958495290041916E-6</v>
      </c>
      <c r="AG9">
        <v>7</v>
      </c>
      <c r="AH9">
        <v>155047.89997775559</v>
      </c>
    </row>
    <row r="10" spans="1:34" x14ac:dyDescent="0.25">
      <c r="A10">
        <v>8</v>
      </c>
      <c r="B10">
        <v>70</v>
      </c>
      <c r="C10" t="s">
        <v>34</v>
      </c>
      <c r="D10">
        <v>5.0674000000000001</v>
      </c>
      <c r="E10">
        <v>19.73</v>
      </c>
      <c r="F10">
        <v>17.100000000000001</v>
      </c>
      <c r="G10">
        <v>73.290000000000006</v>
      </c>
      <c r="H10">
        <v>1.04</v>
      </c>
      <c r="I10">
        <v>14</v>
      </c>
      <c r="J10">
        <v>152.85</v>
      </c>
      <c r="K10">
        <v>47.83</v>
      </c>
      <c r="L10">
        <v>9</v>
      </c>
      <c r="M10">
        <v>3</v>
      </c>
      <c r="N10">
        <v>26.03</v>
      </c>
      <c r="O10">
        <v>19085.830000000002</v>
      </c>
      <c r="P10">
        <v>155.19</v>
      </c>
      <c r="Q10">
        <v>874.33</v>
      </c>
      <c r="R10">
        <v>101.13</v>
      </c>
      <c r="S10">
        <v>67.599999999999994</v>
      </c>
      <c r="T10">
        <v>8201.18</v>
      </c>
      <c r="U10">
        <v>0.67</v>
      </c>
      <c r="V10">
        <v>0.72</v>
      </c>
      <c r="W10">
        <v>4.72</v>
      </c>
      <c r="X10">
        <v>0.49</v>
      </c>
      <c r="Y10">
        <v>2</v>
      </c>
      <c r="Z10">
        <v>10</v>
      </c>
      <c r="AA10">
        <v>123.63601777788649</v>
      </c>
      <c r="AB10">
        <v>169.16425395978021</v>
      </c>
      <c r="AC10">
        <v>153.01945498542739</v>
      </c>
      <c r="AD10">
        <v>123636.0177778865</v>
      </c>
      <c r="AE10">
        <v>169164.25395978021</v>
      </c>
      <c r="AF10">
        <v>4.9902047650060388E-6</v>
      </c>
      <c r="AG10">
        <v>7</v>
      </c>
      <c r="AH10">
        <v>153019.45498542741</v>
      </c>
    </row>
    <row r="11" spans="1:34" x14ac:dyDescent="0.25">
      <c r="A11">
        <v>9</v>
      </c>
      <c r="B11">
        <v>70</v>
      </c>
      <c r="C11" t="s">
        <v>34</v>
      </c>
      <c r="D11">
        <v>5.0632999999999999</v>
      </c>
      <c r="E11">
        <v>19.75</v>
      </c>
      <c r="F11">
        <v>17.12</v>
      </c>
      <c r="G11">
        <v>73.36</v>
      </c>
      <c r="H11">
        <v>1.1499999999999999</v>
      </c>
      <c r="I11">
        <v>14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155.91999999999999</v>
      </c>
      <c r="Q11">
        <v>874.25</v>
      </c>
      <c r="R11">
        <v>101.46</v>
      </c>
      <c r="S11">
        <v>67.599999999999994</v>
      </c>
      <c r="T11">
        <v>8367.7900000000009</v>
      </c>
      <c r="U11">
        <v>0.67</v>
      </c>
      <c r="V11">
        <v>0.72</v>
      </c>
      <c r="W11">
        <v>4.7300000000000004</v>
      </c>
      <c r="X11">
        <v>0.5</v>
      </c>
      <c r="Y11">
        <v>2</v>
      </c>
      <c r="Z11">
        <v>10</v>
      </c>
      <c r="AA11">
        <v>123.9091381318037</v>
      </c>
      <c r="AB11">
        <v>169.53794927722919</v>
      </c>
      <c r="AC11">
        <v>153.35748534626379</v>
      </c>
      <c r="AD11">
        <v>123909.1381318037</v>
      </c>
      <c r="AE11">
        <v>169537.94927722929</v>
      </c>
      <c r="AF11">
        <v>4.9861672231627811E-6</v>
      </c>
      <c r="AG11">
        <v>7</v>
      </c>
      <c r="AH11">
        <v>153357.48534626389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/>
  <dimension ref="A1:AH16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2.6013000000000002</v>
      </c>
      <c r="E2">
        <v>38.44</v>
      </c>
      <c r="F2">
        <v>26.85</v>
      </c>
      <c r="G2">
        <v>6.24</v>
      </c>
      <c r="H2">
        <v>0.1</v>
      </c>
      <c r="I2">
        <v>258</v>
      </c>
      <c r="J2">
        <v>176.73</v>
      </c>
      <c r="K2">
        <v>52.44</v>
      </c>
      <c r="L2">
        <v>1</v>
      </c>
      <c r="M2">
        <v>256</v>
      </c>
      <c r="N2">
        <v>33.29</v>
      </c>
      <c r="O2">
        <v>22031.19</v>
      </c>
      <c r="P2">
        <v>352.81</v>
      </c>
      <c r="Q2">
        <v>875.33</v>
      </c>
      <c r="R2">
        <v>427.4</v>
      </c>
      <c r="S2">
        <v>67.599999999999994</v>
      </c>
      <c r="T2">
        <v>170117.44</v>
      </c>
      <c r="U2">
        <v>0.16</v>
      </c>
      <c r="V2">
        <v>0.46</v>
      </c>
      <c r="W2">
        <v>5.12</v>
      </c>
      <c r="X2">
        <v>10.220000000000001</v>
      </c>
      <c r="Y2">
        <v>2</v>
      </c>
      <c r="Z2">
        <v>10</v>
      </c>
      <c r="AA2">
        <v>371.87023608471202</v>
      </c>
      <c r="AB2">
        <v>508.8092627680598</v>
      </c>
      <c r="AC2">
        <v>460.24922084776068</v>
      </c>
      <c r="AD2">
        <v>371870.23608471203</v>
      </c>
      <c r="AE2">
        <v>508809.26276805979</v>
      </c>
      <c r="AF2">
        <v>2.4685092192489382E-6</v>
      </c>
      <c r="AG2">
        <v>13</v>
      </c>
      <c r="AH2">
        <v>460249.22084776068</v>
      </c>
    </row>
    <row r="3" spans="1:34" x14ac:dyDescent="0.25">
      <c r="A3">
        <v>1</v>
      </c>
      <c r="B3">
        <v>90</v>
      </c>
      <c r="C3" t="s">
        <v>34</v>
      </c>
      <c r="D3">
        <v>3.8308</v>
      </c>
      <c r="E3">
        <v>26.1</v>
      </c>
      <c r="F3">
        <v>20.27</v>
      </c>
      <c r="G3">
        <v>12.67</v>
      </c>
      <c r="H3">
        <v>0.2</v>
      </c>
      <c r="I3">
        <v>96</v>
      </c>
      <c r="J3">
        <v>178.21</v>
      </c>
      <c r="K3">
        <v>52.44</v>
      </c>
      <c r="L3">
        <v>2</v>
      </c>
      <c r="M3">
        <v>94</v>
      </c>
      <c r="N3">
        <v>33.770000000000003</v>
      </c>
      <c r="O3">
        <v>22213.89</v>
      </c>
      <c r="P3">
        <v>262.94</v>
      </c>
      <c r="Q3">
        <v>874.41</v>
      </c>
      <c r="R3">
        <v>207.27</v>
      </c>
      <c r="S3">
        <v>67.599999999999994</v>
      </c>
      <c r="T3">
        <v>60862.720000000001</v>
      </c>
      <c r="U3">
        <v>0.33</v>
      </c>
      <c r="V3">
        <v>0.61</v>
      </c>
      <c r="W3">
        <v>4.84</v>
      </c>
      <c r="X3">
        <v>3.65</v>
      </c>
      <c r="Y3">
        <v>2</v>
      </c>
      <c r="Z3">
        <v>10</v>
      </c>
      <c r="AA3">
        <v>210.2569076558741</v>
      </c>
      <c r="AB3">
        <v>287.68277693474079</v>
      </c>
      <c r="AC3">
        <v>260.22673646948721</v>
      </c>
      <c r="AD3">
        <v>210256.90765587409</v>
      </c>
      <c r="AE3">
        <v>287682.77693474077</v>
      </c>
      <c r="AF3">
        <v>3.6352458836346568E-6</v>
      </c>
      <c r="AG3">
        <v>9</v>
      </c>
      <c r="AH3">
        <v>260226.73646948711</v>
      </c>
    </row>
    <row r="4" spans="1:34" x14ac:dyDescent="0.25">
      <c r="A4">
        <v>2</v>
      </c>
      <c r="B4">
        <v>90</v>
      </c>
      <c r="C4" t="s">
        <v>34</v>
      </c>
      <c r="D4">
        <v>4.2895000000000003</v>
      </c>
      <c r="E4">
        <v>23.31</v>
      </c>
      <c r="F4">
        <v>18.79</v>
      </c>
      <c r="G4">
        <v>19.11</v>
      </c>
      <c r="H4">
        <v>0.3</v>
      </c>
      <c r="I4">
        <v>59</v>
      </c>
      <c r="J4">
        <v>179.7</v>
      </c>
      <c r="K4">
        <v>52.44</v>
      </c>
      <c r="L4">
        <v>3</v>
      </c>
      <c r="M4">
        <v>57</v>
      </c>
      <c r="N4">
        <v>34.26</v>
      </c>
      <c r="O4">
        <v>22397.24</v>
      </c>
      <c r="P4">
        <v>240.37</v>
      </c>
      <c r="Q4">
        <v>874.41</v>
      </c>
      <c r="R4">
        <v>157.99</v>
      </c>
      <c r="S4">
        <v>67.599999999999994</v>
      </c>
      <c r="T4">
        <v>36408.769999999997</v>
      </c>
      <c r="U4">
        <v>0.43</v>
      </c>
      <c r="V4">
        <v>0.66</v>
      </c>
      <c r="W4">
        <v>4.78</v>
      </c>
      <c r="X4">
        <v>2.1800000000000002</v>
      </c>
      <c r="Y4">
        <v>2</v>
      </c>
      <c r="Z4">
        <v>10</v>
      </c>
      <c r="AA4">
        <v>177.97676208156361</v>
      </c>
      <c r="AB4">
        <v>243.51565766047659</v>
      </c>
      <c r="AC4">
        <v>220.2748650698035</v>
      </c>
      <c r="AD4">
        <v>177976.76208156359</v>
      </c>
      <c r="AE4">
        <v>243515.6576604766</v>
      </c>
      <c r="AF4">
        <v>4.0705302333326884E-6</v>
      </c>
      <c r="AG4">
        <v>8</v>
      </c>
      <c r="AH4">
        <v>220274.86506980349</v>
      </c>
    </row>
    <row r="5" spans="1:34" x14ac:dyDescent="0.25">
      <c r="A5">
        <v>3</v>
      </c>
      <c r="B5">
        <v>90</v>
      </c>
      <c r="C5" t="s">
        <v>34</v>
      </c>
      <c r="D5">
        <v>4.5321999999999996</v>
      </c>
      <c r="E5">
        <v>22.06</v>
      </c>
      <c r="F5">
        <v>18.149999999999999</v>
      </c>
      <c r="G5">
        <v>25.93</v>
      </c>
      <c r="H5">
        <v>0.39</v>
      </c>
      <c r="I5">
        <v>42</v>
      </c>
      <c r="J5">
        <v>181.19</v>
      </c>
      <c r="K5">
        <v>52.44</v>
      </c>
      <c r="L5">
        <v>4</v>
      </c>
      <c r="M5">
        <v>40</v>
      </c>
      <c r="N5">
        <v>34.75</v>
      </c>
      <c r="O5">
        <v>22581.25</v>
      </c>
      <c r="P5">
        <v>228.23</v>
      </c>
      <c r="Q5">
        <v>874.48</v>
      </c>
      <c r="R5">
        <v>136.66999999999999</v>
      </c>
      <c r="S5">
        <v>67.599999999999994</v>
      </c>
      <c r="T5">
        <v>25831.040000000001</v>
      </c>
      <c r="U5">
        <v>0.49</v>
      </c>
      <c r="V5">
        <v>0.68</v>
      </c>
      <c r="W5">
        <v>4.75</v>
      </c>
      <c r="X5">
        <v>1.53</v>
      </c>
      <c r="Y5">
        <v>2</v>
      </c>
      <c r="Z5">
        <v>10</v>
      </c>
      <c r="AA5">
        <v>167.5594015535325</v>
      </c>
      <c r="AB5">
        <v>229.26216540452069</v>
      </c>
      <c r="AC5">
        <v>207.3817061098494</v>
      </c>
      <c r="AD5">
        <v>167559.40155353249</v>
      </c>
      <c r="AE5">
        <v>229262.1654045207</v>
      </c>
      <c r="AF5">
        <v>4.300840919340344E-6</v>
      </c>
      <c r="AG5">
        <v>8</v>
      </c>
      <c r="AH5">
        <v>207381.70610984939</v>
      </c>
    </row>
    <row r="6" spans="1:34" x14ac:dyDescent="0.25">
      <c r="A6">
        <v>4</v>
      </c>
      <c r="B6">
        <v>90</v>
      </c>
      <c r="C6" t="s">
        <v>34</v>
      </c>
      <c r="D6">
        <v>4.6746999999999996</v>
      </c>
      <c r="E6">
        <v>21.39</v>
      </c>
      <c r="F6">
        <v>17.8</v>
      </c>
      <c r="G6">
        <v>32.36</v>
      </c>
      <c r="H6">
        <v>0.49</v>
      </c>
      <c r="I6">
        <v>33</v>
      </c>
      <c r="J6">
        <v>182.69</v>
      </c>
      <c r="K6">
        <v>52.44</v>
      </c>
      <c r="L6">
        <v>5</v>
      </c>
      <c r="M6">
        <v>31</v>
      </c>
      <c r="N6">
        <v>35.25</v>
      </c>
      <c r="O6">
        <v>22766.06</v>
      </c>
      <c r="P6">
        <v>220.23</v>
      </c>
      <c r="Q6">
        <v>874.29</v>
      </c>
      <c r="R6">
        <v>124.81</v>
      </c>
      <c r="S6">
        <v>67.599999999999994</v>
      </c>
      <c r="T6">
        <v>19944.13</v>
      </c>
      <c r="U6">
        <v>0.54</v>
      </c>
      <c r="V6">
        <v>0.69</v>
      </c>
      <c r="W6">
        <v>4.74</v>
      </c>
      <c r="X6">
        <v>1.18</v>
      </c>
      <c r="Y6">
        <v>2</v>
      </c>
      <c r="Z6">
        <v>10</v>
      </c>
      <c r="AA6">
        <v>153.11844033140039</v>
      </c>
      <c r="AB6">
        <v>209.50340517016389</v>
      </c>
      <c r="AC6">
        <v>189.50869422065921</v>
      </c>
      <c r="AD6">
        <v>153118.4403314004</v>
      </c>
      <c r="AE6">
        <v>209503.40517016401</v>
      </c>
      <c r="AF6">
        <v>4.4360666002471877E-6</v>
      </c>
      <c r="AG6">
        <v>7</v>
      </c>
      <c r="AH6">
        <v>189508.69422065921</v>
      </c>
    </row>
    <row r="7" spans="1:34" x14ac:dyDescent="0.25">
      <c r="A7">
        <v>5</v>
      </c>
      <c r="B7">
        <v>90</v>
      </c>
      <c r="C7" t="s">
        <v>34</v>
      </c>
      <c r="D7">
        <v>4.7680999999999996</v>
      </c>
      <c r="E7">
        <v>20.97</v>
      </c>
      <c r="F7">
        <v>17.59</v>
      </c>
      <c r="G7">
        <v>39.090000000000003</v>
      </c>
      <c r="H7">
        <v>0.57999999999999996</v>
      </c>
      <c r="I7">
        <v>27</v>
      </c>
      <c r="J7">
        <v>184.19</v>
      </c>
      <c r="K7">
        <v>52.44</v>
      </c>
      <c r="L7">
        <v>6</v>
      </c>
      <c r="M7">
        <v>25</v>
      </c>
      <c r="N7">
        <v>35.75</v>
      </c>
      <c r="O7">
        <v>22951.43</v>
      </c>
      <c r="P7">
        <v>213.82</v>
      </c>
      <c r="Q7">
        <v>874.29</v>
      </c>
      <c r="R7">
        <v>118.08</v>
      </c>
      <c r="S7">
        <v>67.599999999999994</v>
      </c>
      <c r="T7">
        <v>16611.79</v>
      </c>
      <c r="U7">
        <v>0.56999999999999995</v>
      </c>
      <c r="V7">
        <v>0.7</v>
      </c>
      <c r="W7">
        <v>4.72</v>
      </c>
      <c r="X7">
        <v>0.98</v>
      </c>
      <c r="Y7">
        <v>2</v>
      </c>
      <c r="Z7">
        <v>10</v>
      </c>
      <c r="AA7">
        <v>149.1845695995755</v>
      </c>
      <c r="AB7">
        <v>204.1209096847557</v>
      </c>
      <c r="AC7">
        <v>184.63989654999671</v>
      </c>
      <c r="AD7">
        <v>149184.56959957551</v>
      </c>
      <c r="AE7">
        <v>204120.90968475569</v>
      </c>
      <c r="AF7">
        <v>4.5246987307503402E-6</v>
      </c>
      <c r="AG7">
        <v>7</v>
      </c>
      <c r="AH7">
        <v>184639.89654999669</v>
      </c>
    </row>
    <row r="8" spans="1:34" x14ac:dyDescent="0.25">
      <c r="A8">
        <v>6</v>
      </c>
      <c r="B8">
        <v>90</v>
      </c>
      <c r="C8" t="s">
        <v>34</v>
      </c>
      <c r="D8">
        <v>4.8377999999999997</v>
      </c>
      <c r="E8">
        <v>20.67</v>
      </c>
      <c r="F8">
        <v>17.43</v>
      </c>
      <c r="G8">
        <v>45.48</v>
      </c>
      <c r="H8">
        <v>0.67</v>
      </c>
      <c r="I8">
        <v>23</v>
      </c>
      <c r="J8">
        <v>185.7</v>
      </c>
      <c r="K8">
        <v>52.44</v>
      </c>
      <c r="L8">
        <v>7</v>
      </c>
      <c r="M8">
        <v>21</v>
      </c>
      <c r="N8">
        <v>36.26</v>
      </c>
      <c r="O8">
        <v>23137.49</v>
      </c>
      <c r="P8">
        <v>208.5</v>
      </c>
      <c r="Q8">
        <v>874.2</v>
      </c>
      <c r="R8">
        <v>112.88</v>
      </c>
      <c r="S8">
        <v>67.599999999999994</v>
      </c>
      <c r="T8">
        <v>14029.8</v>
      </c>
      <c r="U8">
        <v>0.6</v>
      </c>
      <c r="V8">
        <v>0.71</v>
      </c>
      <c r="W8">
        <v>4.71</v>
      </c>
      <c r="X8">
        <v>0.82</v>
      </c>
      <c r="Y8">
        <v>2</v>
      </c>
      <c r="Z8">
        <v>10</v>
      </c>
      <c r="AA8">
        <v>146.1921346596182</v>
      </c>
      <c r="AB8">
        <v>200.02652818299589</v>
      </c>
      <c r="AC8">
        <v>180.9362770722631</v>
      </c>
      <c r="AD8">
        <v>146192.1346596182</v>
      </c>
      <c r="AE8">
        <v>200026.52818299591</v>
      </c>
      <c r="AF8">
        <v>4.5908406953763546E-6</v>
      </c>
      <c r="AG8">
        <v>7</v>
      </c>
      <c r="AH8">
        <v>180936.2770722631</v>
      </c>
    </row>
    <row r="9" spans="1:34" x14ac:dyDescent="0.25">
      <c r="A9">
        <v>7</v>
      </c>
      <c r="B9">
        <v>90</v>
      </c>
      <c r="C9" t="s">
        <v>34</v>
      </c>
      <c r="D9">
        <v>4.8887999999999998</v>
      </c>
      <c r="E9">
        <v>20.45</v>
      </c>
      <c r="F9">
        <v>17.32</v>
      </c>
      <c r="G9">
        <v>51.97</v>
      </c>
      <c r="H9">
        <v>0.76</v>
      </c>
      <c r="I9">
        <v>20</v>
      </c>
      <c r="J9">
        <v>187.22</v>
      </c>
      <c r="K9">
        <v>52.44</v>
      </c>
      <c r="L9">
        <v>8</v>
      </c>
      <c r="M9">
        <v>18</v>
      </c>
      <c r="N9">
        <v>36.78</v>
      </c>
      <c r="O9">
        <v>23324.240000000002</v>
      </c>
      <c r="P9">
        <v>202.79</v>
      </c>
      <c r="Q9">
        <v>874.31</v>
      </c>
      <c r="R9">
        <v>109.27</v>
      </c>
      <c r="S9">
        <v>67.599999999999994</v>
      </c>
      <c r="T9">
        <v>12241</v>
      </c>
      <c r="U9">
        <v>0.62</v>
      </c>
      <c r="V9">
        <v>0.71</v>
      </c>
      <c r="W9">
        <v>4.71</v>
      </c>
      <c r="X9">
        <v>0.71</v>
      </c>
      <c r="Y9">
        <v>2</v>
      </c>
      <c r="Z9">
        <v>10</v>
      </c>
      <c r="AA9">
        <v>143.56123031238039</v>
      </c>
      <c r="AB9">
        <v>196.42680878779879</v>
      </c>
      <c r="AC9">
        <v>177.68010984390449</v>
      </c>
      <c r="AD9">
        <v>143561.23031238039</v>
      </c>
      <c r="AE9">
        <v>196426.8087877988</v>
      </c>
      <c r="AF9">
        <v>4.6392372548588044E-6</v>
      </c>
      <c r="AG9">
        <v>7</v>
      </c>
      <c r="AH9">
        <v>177680.1098439045</v>
      </c>
    </row>
    <row r="10" spans="1:34" x14ac:dyDescent="0.25">
      <c r="A10">
        <v>8</v>
      </c>
      <c r="B10">
        <v>90</v>
      </c>
      <c r="C10" t="s">
        <v>34</v>
      </c>
      <c r="D10">
        <v>4.9398</v>
      </c>
      <c r="E10">
        <v>20.239999999999998</v>
      </c>
      <c r="F10">
        <v>17.22</v>
      </c>
      <c r="G10">
        <v>60.77</v>
      </c>
      <c r="H10">
        <v>0.85</v>
      </c>
      <c r="I10">
        <v>17</v>
      </c>
      <c r="J10">
        <v>188.74</v>
      </c>
      <c r="K10">
        <v>52.44</v>
      </c>
      <c r="L10">
        <v>9</v>
      </c>
      <c r="M10">
        <v>15</v>
      </c>
      <c r="N10">
        <v>37.299999999999997</v>
      </c>
      <c r="O10">
        <v>23511.69</v>
      </c>
      <c r="P10">
        <v>197.47</v>
      </c>
      <c r="Q10">
        <v>874.29</v>
      </c>
      <c r="R10">
        <v>105.4</v>
      </c>
      <c r="S10">
        <v>67.599999999999994</v>
      </c>
      <c r="T10">
        <v>10322.42</v>
      </c>
      <c r="U10">
        <v>0.64</v>
      </c>
      <c r="V10">
        <v>0.72</v>
      </c>
      <c r="W10">
        <v>4.72</v>
      </c>
      <c r="X10">
        <v>0.6</v>
      </c>
      <c r="Y10">
        <v>2</v>
      </c>
      <c r="Z10">
        <v>10</v>
      </c>
      <c r="AA10">
        <v>141.1065562965795</v>
      </c>
      <c r="AB10">
        <v>193.06821550680701</v>
      </c>
      <c r="AC10">
        <v>174.64205599183421</v>
      </c>
      <c r="AD10">
        <v>141106.55629657951</v>
      </c>
      <c r="AE10">
        <v>193068.215506807</v>
      </c>
      <c r="AF10">
        <v>4.6876338143412542E-6</v>
      </c>
      <c r="AG10">
        <v>7</v>
      </c>
      <c r="AH10">
        <v>174642.0559918342</v>
      </c>
    </row>
    <row r="11" spans="1:34" x14ac:dyDescent="0.25">
      <c r="A11">
        <v>9</v>
      </c>
      <c r="B11">
        <v>90</v>
      </c>
      <c r="C11" t="s">
        <v>34</v>
      </c>
      <c r="D11">
        <v>4.9763000000000002</v>
      </c>
      <c r="E11">
        <v>20.100000000000001</v>
      </c>
      <c r="F11">
        <v>17.14</v>
      </c>
      <c r="G11">
        <v>68.569999999999993</v>
      </c>
      <c r="H11">
        <v>0.93</v>
      </c>
      <c r="I11">
        <v>15</v>
      </c>
      <c r="J11">
        <v>190.26</v>
      </c>
      <c r="K11">
        <v>52.44</v>
      </c>
      <c r="L11">
        <v>10</v>
      </c>
      <c r="M11">
        <v>13</v>
      </c>
      <c r="N11">
        <v>37.82</v>
      </c>
      <c r="O11">
        <v>23699.85</v>
      </c>
      <c r="P11">
        <v>192.12</v>
      </c>
      <c r="Q11">
        <v>874.24</v>
      </c>
      <c r="R11">
        <v>102.99</v>
      </c>
      <c r="S11">
        <v>67.599999999999994</v>
      </c>
      <c r="T11">
        <v>9124.82</v>
      </c>
      <c r="U11">
        <v>0.66</v>
      </c>
      <c r="V11">
        <v>0.72</v>
      </c>
      <c r="W11">
        <v>4.71</v>
      </c>
      <c r="X11">
        <v>0.53</v>
      </c>
      <c r="Y11">
        <v>2</v>
      </c>
      <c r="Z11">
        <v>10</v>
      </c>
      <c r="AA11">
        <v>138.94681531740491</v>
      </c>
      <c r="AB11">
        <v>190.1131626180543</v>
      </c>
      <c r="AC11">
        <v>171.9690292033404</v>
      </c>
      <c r="AD11">
        <v>138946.81531740489</v>
      </c>
      <c r="AE11">
        <v>190113.16261805431</v>
      </c>
      <c r="AF11">
        <v>4.7222705676963409E-6</v>
      </c>
      <c r="AG11">
        <v>7</v>
      </c>
      <c r="AH11">
        <v>171969.02920334041</v>
      </c>
    </row>
    <row r="12" spans="1:34" x14ac:dyDescent="0.25">
      <c r="A12">
        <v>10</v>
      </c>
      <c r="B12">
        <v>90</v>
      </c>
      <c r="C12" t="s">
        <v>34</v>
      </c>
      <c r="D12">
        <v>4.9930000000000003</v>
      </c>
      <c r="E12">
        <v>20.03</v>
      </c>
      <c r="F12">
        <v>17.11</v>
      </c>
      <c r="G12">
        <v>73.33</v>
      </c>
      <c r="H12">
        <v>1.02</v>
      </c>
      <c r="I12">
        <v>14</v>
      </c>
      <c r="J12">
        <v>191.79</v>
      </c>
      <c r="K12">
        <v>52.44</v>
      </c>
      <c r="L12">
        <v>11</v>
      </c>
      <c r="M12">
        <v>12</v>
      </c>
      <c r="N12">
        <v>38.35</v>
      </c>
      <c r="O12">
        <v>23888.73</v>
      </c>
      <c r="P12">
        <v>185.54</v>
      </c>
      <c r="Q12">
        <v>874.19</v>
      </c>
      <c r="R12">
        <v>101.89</v>
      </c>
      <c r="S12">
        <v>67.599999999999994</v>
      </c>
      <c r="T12">
        <v>8583.08</v>
      </c>
      <c r="U12">
        <v>0.66</v>
      </c>
      <c r="V12">
        <v>0.72</v>
      </c>
      <c r="W12">
        <v>4.71</v>
      </c>
      <c r="X12">
        <v>0.49</v>
      </c>
      <c r="Y12">
        <v>2</v>
      </c>
      <c r="Z12">
        <v>10</v>
      </c>
      <c r="AA12">
        <v>136.85271973295181</v>
      </c>
      <c r="AB12">
        <v>187.2479286544301</v>
      </c>
      <c r="AC12">
        <v>169.3772491478224</v>
      </c>
      <c r="AD12">
        <v>136852.71973295181</v>
      </c>
      <c r="AE12">
        <v>187247.92865443011</v>
      </c>
      <c r="AF12">
        <v>4.7381180685464763E-6</v>
      </c>
      <c r="AG12">
        <v>7</v>
      </c>
      <c r="AH12">
        <v>169377.24914782241</v>
      </c>
    </row>
    <row r="13" spans="1:34" x14ac:dyDescent="0.25">
      <c r="A13">
        <v>11</v>
      </c>
      <c r="B13">
        <v>90</v>
      </c>
      <c r="C13" t="s">
        <v>34</v>
      </c>
      <c r="D13">
        <v>5.0350999999999999</v>
      </c>
      <c r="E13">
        <v>19.86</v>
      </c>
      <c r="F13">
        <v>17.010000000000002</v>
      </c>
      <c r="G13">
        <v>85.07</v>
      </c>
      <c r="H13">
        <v>1.1000000000000001</v>
      </c>
      <c r="I13">
        <v>12</v>
      </c>
      <c r="J13">
        <v>193.33</v>
      </c>
      <c r="K13">
        <v>52.44</v>
      </c>
      <c r="L13">
        <v>12</v>
      </c>
      <c r="M13">
        <v>10</v>
      </c>
      <c r="N13">
        <v>38.89</v>
      </c>
      <c r="O13">
        <v>24078.33</v>
      </c>
      <c r="P13">
        <v>180.94</v>
      </c>
      <c r="Q13">
        <v>874.22</v>
      </c>
      <c r="R13">
        <v>98.58</v>
      </c>
      <c r="S13">
        <v>67.599999999999994</v>
      </c>
      <c r="T13">
        <v>6938.96</v>
      </c>
      <c r="U13">
        <v>0.69</v>
      </c>
      <c r="V13">
        <v>0.72</v>
      </c>
      <c r="W13">
        <v>4.71</v>
      </c>
      <c r="X13">
        <v>0.4</v>
      </c>
      <c r="Y13">
        <v>2</v>
      </c>
      <c r="Z13">
        <v>10</v>
      </c>
      <c r="AA13">
        <v>134.839731336028</v>
      </c>
      <c r="AB13">
        <v>184.4936691229799</v>
      </c>
      <c r="AC13">
        <v>166.8858522804255</v>
      </c>
      <c r="AD13">
        <v>134839.73133602799</v>
      </c>
      <c r="AE13">
        <v>184493.66912297989</v>
      </c>
      <c r="AF13">
        <v>4.7780689539231647E-6</v>
      </c>
      <c r="AG13">
        <v>7</v>
      </c>
      <c r="AH13">
        <v>166885.85228042549</v>
      </c>
    </row>
    <row r="14" spans="1:34" x14ac:dyDescent="0.25">
      <c r="A14">
        <v>12</v>
      </c>
      <c r="B14">
        <v>90</v>
      </c>
      <c r="C14" t="s">
        <v>34</v>
      </c>
      <c r="D14">
        <v>5.0477999999999996</v>
      </c>
      <c r="E14">
        <v>19.809999999999999</v>
      </c>
      <c r="F14">
        <v>17</v>
      </c>
      <c r="G14">
        <v>92.72</v>
      </c>
      <c r="H14">
        <v>1.18</v>
      </c>
      <c r="I14">
        <v>11</v>
      </c>
      <c r="J14">
        <v>194.88</v>
      </c>
      <c r="K14">
        <v>52.44</v>
      </c>
      <c r="L14">
        <v>13</v>
      </c>
      <c r="M14">
        <v>3</v>
      </c>
      <c r="N14">
        <v>39.43</v>
      </c>
      <c r="O14">
        <v>24268.67</v>
      </c>
      <c r="P14">
        <v>177.15</v>
      </c>
      <c r="Q14">
        <v>874.44</v>
      </c>
      <c r="R14">
        <v>97.9</v>
      </c>
      <c r="S14">
        <v>67.599999999999994</v>
      </c>
      <c r="T14">
        <v>6599.1</v>
      </c>
      <c r="U14">
        <v>0.69</v>
      </c>
      <c r="V14">
        <v>0.72</v>
      </c>
      <c r="W14">
        <v>4.71</v>
      </c>
      <c r="X14">
        <v>0.38</v>
      </c>
      <c r="Y14">
        <v>2</v>
      </c>
      <c r="Z14">
        <v>10</v>
      </c>
      <c r="AA14">
        <v>133.620199643755</v>
      </c>
      <c r="AB14">
        <v>182.82505205967169</v>
      </c>
      <c r="AC14">
        <v>165.37648568772011</v>
      </c>
      <c r="AD14">
        <v>133620.19964375501</v>
      </c>
      <c r="AE14">
        <v>182825.0520596717</v>
      </c>
      <c r="AF14">
        <v>4.7901206461864411E-6</v>
      </c>
      <c r="AG14">
        <v>7</v>
      </c>
      <c r="AH14">
        <v>165376.48568772009</v>
      </c>
    </row>
    <row r="15" spans="1:34" x14ac:dyDescent="0.25">
      <c r="A15">
        <v>13</v>
      </c>
      <c r="B15">
        <v>90</v>
      </c>
      <c r="C15" t="s">
        <v>34</v>
      </c>
      <c r="D15">
        <v>5.0491999999999999</v>
      </c>
      <c r="E15">
        <v>19.8</v>
      </c>
      <c r="F15">
        <v>16.989999999999998</v>
      </c>
      <c r="G15">
        <v>92.69</v>
      </c>
      <c r="H15">
        <v>1.27</v>
      </c>
      <c r="I15">
        <v>11</v>
      </c>
      <c r="J15">
        <v>196.42</v>
      </c>
      <c r="K15">
        <v>52.44</v>
      </c>
      <c r="L15">
        <v>14</v>
      </c>
      <c r="M15">
        <v>1</v>
      </c>
      <c r="N15">
        <v>39.979999999999997</v>
      </c>
      <c r="O15">
        <v>24459.75</v>
      </c>
      <c r="P15">
        <v>177.93</v>
      </c>
      <c r="Q15">
        <v>874.32</v>
      </c>
      <c r="R15">
        <v>97.7</v>
      </c>
      <c r="S15">
        <v>67.599999999999994</v>
      </c>
      <c r="T15">
        <v>6499.62</v>
      </c>
      <c r="U15">
        <v>0.69</v>
      </c>
      <c r="V15">
        <v>0.72</v>
      </c>
      <c r="W15">
        <v>4.71</v>
      </c>
      <c r="X15">
        <v>0.38</v>
      </c>
      <c r="Y15">
        <v>2</v>
      </c>
      <c r="Z15">
        <v>10</v>
      </c>
      <c r="AA15">
        <v>133.79626317417049</v>
      </c>
      <c r="AB15">
        <v>183.06594994936091</v>
      </c>
      <c r="AC15">
        <v>165.59439262091971</v>
      </c>
      <c r="AD15">
        <v>133796.26317417051</v>
      </c>
      <c r="AE15">
        <v>183065.94994936089</v>
      </c>
      <c r="AF15">
        <v>4.7914491791918421E-6</v>
      </c>
      <c r="AG15">
        <v>7</v>
      </c>
      <c r="AH15">
        <v>165594.39262091971</v>
      </c>
    </row>
    <row r="16" spans="1:34" x14ac:dyDescent="0.25">
      <c r="A16">
        <v>14</v>
      </c>
      <c r="B16">
        <v>90</v>
      </c>
      <c r="C16" t="s">
        <v>34</v>
      </c>
      <c r="D16">
        <v>5.0498000000000003</v>
      </c>
      <c r="E16">
        <v>19.8</v>
      </c>
      <c r="F16">
        <v>16.989999999999998</v>
      </c>
      <c r="G16">
        <v>92.68</v>
      </c>
      <c r="H16">
        <v>1.35</v>
      </c>
      <c r="I16">
        <v>11</v>
      </c>
      <c r="J16">
        <v>197.98</v>
      </c>
      <c r="K16">
        <v>52.44</v>
      </c>
      <c r="L16">
        <v>15</v>
      </c>
      <c r="M16">
        <v>0</v>
      </c>
      <c r="N16">
        <v>40.54</v>
      </c>
      <c r="O16">
        <v>24651.58</v>
      </c>
      <c r="P16">
        <v>179.27</v>
      </c>
      <c r="Q16">
        <v>874.39</v>
      </c>
      <c r="R16">
        <v>97.68</v>
      </c>
      <c r="S16">
        <v>67.599999999999994</v>
      </c>
      <c r="T16">
        <v>6489.76</v>
      </c>
      <c r="U16">
        <v>0.69</v>
      </c>
      <c r="V16">
        <v>0.72</v>
      </c>
      <c r="W16">
        <v>4.71</v>
      </c>
      <c r="X16">
        <v>0.38</v>
      </c>
      <c r="Y16">
        <v>2</v>
      </c>
      <c r="Z16">
        <v>10</v>
      </c>
      <c r="AA16">
        <v>134.14871972710179</v>
      </c>
      <c r="AB16">
        <v>183.54819655436691</v>
      </c>
      <c r="AC16">
        <v>166.03061428678151</v>
      </c>
      <c r="AD16">
        <v>134148.71972710179</v>
      </c>
      <c r="AE16">
        <v>183548.19655436691</v>
      </c>
      <c r="AF16">
        <v>4.792018550479871E-6</v>
      </c>
      <c r="AG16">
        <v>7</v>
      </c>
      <c r="AH16">
        <v>166030.61428678149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4.4115000000000002</v>
      </c>
      <c r="E2">
        <v>22.67</v>
      </c>
      <c r="F2">
        <v>20.03</v>
      </c>
      <c r="G2">
        <v>13.5</v>
      </c>
      <c r="H2">
        <v>0.64</v>
      </c>
      <c r="I2">
        <v>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57.94</v>
      </c>
      <c r="Q2">
        <v>875.57</v>
      </c>
      <c r="R2">
        <v>195.36</v>
      </c>
      <c r="S2">
        <v>67.599999999999994</v>
      </c>
      <c r="T2">
        <v>54941.07</v>
      </c>
      <c r="U2">
        <v>0.35</v>
      </c>
      <c r="V2">
        <v>0.61</v>
      </c>
      <c r="W2">
        <v>4.9400000000000004</v>
      </c>
      <c r="X2">
        <v>3.41</v>
      </c>
      <c r="Y2">
        <v>2</v>
      </c>
      <c r="Z2">
        <v>10</v>
      </c>
      <c r="AA2">
        <v>90.336936742843605</v>
      </c>
      <c r="AB2">
        <v>123.60298223588261</v>
      </c>
      <c r="AC2">
        <v>111.8064870891976</v>
      </c>
      <c r="AD2">
        <v>90336.936742843609</v>
      </c>
      <c r="AE2">
        <v>123602.98223588261</v>
      </c>
      <c r="AF2">
        <v>5.3791533371179058E-6</v>
      </c>
      <c r="AG2">
        <v>8</v>
      </c>
      <c r="AH2">
        <v>111806.4870891976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AH7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3.7109999999999999</v>
      </c>
      <c r="E2">
        <v>26.95</v>
      </c>
      <c r="F2">
        <v>22.04</v>
      </c>
      <c r="G2">
        <v>9.31</v>
      </c>
      <c r="H2">
        <v>0.18</v>
      </c>
      <c r="I2">
        <v>142</v>
      </c>
      <c r="J2">
        <v>98.71</v>
      </c>
      <c r="K2">
        <v>39.72</v>
      </c>
      <c r="L2">
        <v>1</v>
      </c>
      <c r="M2">
        <v>140</v>
      </c>
      <c r="N2">
        <v>12.99</v>
      </c>
      <c r="O2">
        <v>12407.75</v>
      </c>
      <c r="P2">
        <v>194.49</v>
      </c>
      <c r="Q2">
        <v>874.9</v>
      </c>
      <c r="R2">
        <v>266.42</v>
      </c>
      <c r="S2">
        <v>67.599999999999994</v>
      </c>
      <c r="T2">
        <v>90205.69</v>
      </c>
      <c r="U2">
        <v>0.25</v>
      </c>
      <c r="V2">
        <v>0.56000000000000005</v>
      </c>
      <c r="W2">
        <v>4.91</v>
      </c>
      <c r="X2">
        <v>5.42</v>
      </c>
      <c r="Y2">
        <v>2</v>
      </c>
      <c r="Z2">
        <v>10</v>
      </c>
      <c r="AA2">
        <v>177.1652292633502</v>
      </c>
      <c r="AB2">
        <v>242.40528265629641</v>
      </c>
      <c r="AC2">
        <v>219.27046269760069</v>
      </c>
      <c r="AD2">
        <v>177165.22926335019</v>
      </c>
      <c r="AE2">
        <v>242405.28265629639</v>
      </c>
      <c r="AF2">
        <v>3.87843425559076E-6</v>
      </c>
      <c r="AG2">
        <v>9</v>
      </c>
      <c r="AH2">
        <v>219270.46269760071</v>
      </c>
    </row>
    <row r="3" spans="1:34" x14ac:dyDescent="0.25">
      <c r="A3">
        <v>1</v>
      </c>
      <c r="B3">
        <v>45</v>
      </c>
      <c r="C3" t="s">
        <v>34</v>
      </c>
      <c r="D3">
        <v>4.5339999999999998</v>
      </c>
      <c r="E3">
        <v>22.06</v>
      </c>
      <c r="F3">
        <v>18.850000000000001</v>
      </c>
      <c r="G3">
        <v>19.170000000000002</v>
      </c>
      <c r="H3">
        <v>0.35</v>
      </c>
      <c r="I3">
        <v>59</v>
      </c>
      <c r="J3">
        <v>99.95</v>
      </c>
      <c r="K3">
        <v>39.72</v>
      </c>
      <c r="L3">
        <v>2</v>
      </c>
      <c r="M3">
        <v>57</v>
      </c>
      <c r="N3">
        <v>13.24</v>
      </c>
      <c r="O3">
        <v>12561.45</v>
      </c>
      <c r="P3">
        <v>159.15</v>
      </c>
      <c r="Q3">
        <v>874.32</v>
      </c>
      <c r="R3">
        <v>159.81</v>
      </c>
      <c r="S3">
        <v>67.599999999999994</v>
      </c>
      <c r="T3">
        <v>37315.18</v>
      </c>
      <c r="U3">
        <v>0.42</v>
      </c>
      <c r="V3">
        <v>0.65</v>
      </c>
      <c r="W3">
        <v>4.79</v>
      </c>
      <c r="X3">
        <v>2.2400000000000002</v>
      </c>
      <c r="Y3">
        <v>2</v>
      </c>
      <c r="Z3">
        <v>10</v>
      </c>
      <c r="AA3">
        <v>135.94578354289351</v>
      </c>
      <c r="AB3">
        <v>186.00701854799209</v>
      </c>
      <c r="AC3">
        <v>168.25476976031419</v>
      </c>
      <c r="AD3">
        <v>135945.78354289351</v>
      </c>
      <c r="AE3">
        <v>186007.01854799211</v>
      </c>
      <c r="AF3">
        <v>4.7385666706678824E-6</v>
      </c>
      <c r="AG3">
        <v>8</v>
      </c>
      <c r="AH3">
        <v>168254.7697603142</v>
      </c>
    </row>
    <row r="4" spans="1:34" x14ac:dyDescent="0.25">
      <c r="A4">
        <v>2</v>
      </c>
      <c r="B4">
        <v>45</v>
      </c>
      <c r="C4" t="s">
        <v>34</v>
      </c>
      <c r="D4">
        <v>4.8361999999999998</v>
      </c>
      <c r="E4">
        <v>20.68</v>
      </c>
      <c r="F4">
        <v>17.95</v>
      </c>
      <c r="G4">
        <v>29.92</v>
      </c>
      <c r="H4">
        <v>0.52</v>
      </c>
      <c r="I4">
        <v>36</v>
      </c>
      <c r="J4">
        <v>101.2</v>
      </c>
      <c r="K4">
        <v>39.72</v>
      </c>
      <c r="L4">
        <v>3</v>
      </c>
      <c r="M4">
        <v>34</v>
      </c>
      <c r="N4">
        <v>13.49</v>
      </c>
      <c r="O4">
        <v>12715.54</v>
      </c>
      <c r="P4">
        <v>142.96</v>
      </c>
      <c r="Q4">
        <v>874.37</v>
      </c>
      <c r="R4">
        <v>129.94</v>
      </c>
      <c r="S4">
        <v>67.599999999999994</v>
      </c>
      <c r="T4">
        <v>22498.82</v>
      </c>
      <c r="U4">
        <v>0.52</v>
      </c>
      <c r="V4">
        <v>0.69</v>
      </c>
      <c r="W4">
        <v>4.74</v>
      </c>
      <c r="X4">
        <v>1.33</v>
      </c>
      <c r="Y4">
        <v>2</v>
      </c>
      <c r="Z4">
        <v>10</v>
      </c>
      <c r="AA4">
        <v>117.9657016642003</v>
      </c>
      <c r="AB4">
        <v>161.40587729634689</v>
      </c>
      <c r="AC4">
        <v>146.00152690179971</v>
      </c>
      <c r="AD4">
        <v>117965.7016642003</v>
      </c>
      <c r="AE4">
        <v>161405.87729634691</v>
      </c>
      <c r="AF4">
        <v>5.0544014408213522E-6</v>
      </c>
      <c r="AG4">
        <v>7</v>
      </c>
      <c r="AH4">
        <v>146001.52690179969</v>
      </c>
    </row>
    <row r="5" spans="1:34" x14ac:dyDescent="0.25">
      <c r="A5">
        <v>3</v>
      </c>
      <c r="B5">
        <v>45</v>
      </c>
      <c r="C5" t="s">
        <v>34</v>
      </c>
      <c r="D5">
        <v>4.9939999999999998</v>
      </c>
      <c r="E5">
        <v>20.02</v>
      </c>
      <c r="F5">
        <v>17.52</v>
      </c>
      <c r="G5">
        <v>42.05</v>
      </c>
      <c r="H5">
        <v>0.69</v>
      </c>
      <c r="I5">
        <v>25</v>
      </c>
      <c r="J5">
        <v>102.45</v>
      </c>
      <c r="K5">
        <v>39.72</v>
      </c>
      <c r="L5">
        <v>4</v>
      </c>
      <c r="M5">
        <v>23</v>
      </c>
      <c r="N5">
        <v>13.74</v>
      </c>
      <c r="O5">
        <v>12870.03</v>
      </c>
      <c r="P5">
        <v>131.68</v>
      </c>
      <c r="Q5">
        <v>874.2</v>
      </c>
      <c r="R5">
        <v>115.5</v>
      </c>
      <c r="S5">
        <v>67.599999999999994</v>
      </c>
      <c r="T5">
        <v>15332.54</v>
      </c>
      <c r="U5">
        <v>0.59</v>
      </c>
      <c r="V5">
        <v>0.7</v>
      </c>
      <c r="W5">
        <v>4.7300000000000004</v>
      </c>
      <c r="X5">
        <v>0.91</v>
      </c>
      <c r="Y5">
        <v>2</v>
      </c>
      <c r="Z5">
        <v>10</v>
      </c>
      <c r="AA5">
        <v>112.5209668618774</v>
      </c>
      <c r="AB5">
        <v>153.95615093506589</v>
      </c>
      <c r="AC5">
        <v>139.26279196868029</v>
      </c>
      <c r="AD5">
        <v>112520.9668618774</v>
      </c>
      <c r="AE5">
        <v>153956.1509350659</v>
      </c>
      <c r="AF5">
        <v>5.2193211189491401E-6</v>
      </c>
      <c r="AG5">
        <v>7</v>
      </c>
      <c r="AH5">
        <v>139262.79196868019</v>
      </c>
    </row>
    <row r="6" spans="1:34" x14ac:dyDescent="0.25">
      <c r="A6">
        <v>4</v>
      </c>
      <c r="B6">
        <v>45</v>
      </c>
      <c r="C6" t="s">
        <v>34</v>
      </c>
      <c r="D6">
        <v>5.0536000000000003</v>
      </c>
      <c r="E6">
        <v>19.79</v>
      </c>
      <c r="F6">
        <v>17.37</v>
      </c>
      <c r="G6">
        <v>49.62</v>
      </c>
      <c r="H6">
        <v>0.85</v>
      </c>
      <c r="I6">
        <v>21</v>
      </c>
      <c r="J6">
        <v>103.71</v>
      </c>
      <c r="K6">
        <v>39.72</v>
      </c>
      <c r="L6">
        <v>5</v>
      </c>
      <c r="M6">
        <v>2</v>
      </c>
      <c r="N6">
        <v>14</v>
      </c>
      <c r="O6">
        <v>13024.91</v>
      </c>
      <c r="P6">
        <v>126.07</v>
      </c>
      <c r="Q6">
        <v>874.37</v>
      </c>
      <c r="R6">
        <v>109.81</v>
      </c>
      <c r="S6">
        <v>67.599999999999994</v>
      </c>
      <c r="T6">
        <v>12506.61</v>
      </c>
      <c r="U6">
        <v>0.62</v>
      </c>
      <c r="V6">
        <v>0.71</v>
      </c>
      <c r="W6">
        <v>4.74</v>
      </c>
      <c r="X6">
        <v>0.75</v>
      </c>
      <c r="Y6">
        <v>2</v>
      </c>
      <c r="Z6">
        <v>10</v>
      </c>
      <c r="AA6">
        <v>110.20295088136599</v>
      </c>
      <c r="AB6">
        <v>150.78453920688389</v>
      </c>
      <c r="AC6">
        <v>136.39387441245</v>
      </c>
      <c r="AD6">
        <v>110202.9508813659</v>
      </c>
      <c r="AE6">
        <v>150784.53920688399</v>
      </c>
      <c r="AF6">
        <v>5.2816101735525381E-6</v>
      </c>
      <c r="AG6">
        <v>7</v>
      </c>
      <c r="AH6">
        <v>136393.87441245001</v>
      </c>
    </row>
    <row r="7" spans="1:34" x14ac:dyDescent="0.25">
      <c r="A7">
        <v>5</v>
      </c>
      <c r="B7">
        <v>45</v>
      </c>
      <c r="C7" t="s">
        <v>34</v>
      </c>
      <c r="D7">
        <v>5.0502000000000002</v>
      </c>
      <c r="E7">
        <v>19.8</v>
      </c>
      <c r="F7">
        <v>17.38</v>
      </c>
      <c r="G7">
        <v>49.66</v>
      </c>
      <c r="H7">
        <v>1.01</v>
      </c>
      <c r="I7">
        <v>21</v>
      </c>
      <c r="J7">
        <v>104.97</v>
      </c>
      <c r="K7">
        <v>39.72</v>
      </c>
      <c r="L7">
        <v>6</v>
      </c>
      <c r="M7">
        <v>0</v>
      </c>
      <c r="N7">
        <v>14.25</v>
      </c>
      <c r="O7">
        <v>13180.19</v>
      </c>
      <c r="P7">
        <v>127.43</v>
      </c>
      <c r="Q7">
        <v>874.75</v>
      </c>
      <c r="R7">
        <v>110.07</v>
      </c>
      <c r="S7">
        <v>67.599999999999994</v>
      </c>
      <c r="T7">
        <v>12635.22</v>
      </c>
      <c r="U7">
        <v>0.61</v>
      </c>
      <c r="V7">
        <v>0.71</v>
      </c>
      <c r="W7">
        <v>4.74</v>
      </c>
      <c r="X7">
        <v>0.77</v>
      </c>
      <c r="Y7">
        <v>2</v>
      </c>
      <c r="Z7">
        <v>10</v>
      </c>
      <c r="AA7">
        <v>110.61542182010101</v>
      </c>
      <c r="AB7">
        <v>151.34890014219451</v>
      </c>
      <c r="AC7">
        <v>136.9043735321803</v>
      </c>
      <c r="AD7">
        <v>110615.42182010099</v>
      </c>
      <c r="AE7">
        <v>151348.9001421945</v>
      </c>
      <c r="AF7">
        <v>5.2780567711087204E-6</v>
      </c>
      <c r="AG7">
        <v>7</v>
      </c>
      <c r="AH7">
        <v>136904.3735321803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AH9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3.3056000000000001</v>
      </c>
      <c r="E2">
        <v>30.25</v>
      </c>
      <c r="F2">
        <v>23.55</v>
      </c>
      <c r="G2">
        <v>7.89</v>
      </c>
      <c r="H2">
        <v>0.14000000000000001</v>
      </c>
      <c r="I2">
        <v>179</v>
      </c>
      <c r="J2">
        <v>124.63</v>
      </c>
      <c r="K2">
        <v>45</v>
      </c>
      <c r="L2">
        <v>1</v>
      </c>
      <c r="M2">
        <v>177</v>
      </c>
      <c r="N2">
        <v>18.64</v>
      </c>
      <c r="O2">
        <v>15605.44</v>
      </c>
      <c r="P2">
        <v>245.01</v>
      </c>
      <c r="Q2">
        <v>874.88</v>
      </c>
      <c r="R2">
        <v>317.05</v>
      </c>
      <c r="S2">
        <v>67.599999999999994</v>
      </c>
      <c r="T2">
        <v>115338.08</v>
      </c>
      <c r="U2">
        <v>0.21</v>
      </c>
      <c r="V2">
        <v>0.52</v>
      </c>
      <c r="W2">
        <v>4.97</v>
      </c>
      <c r="X2">
        <v>6.92</v>
      </c>
      <c r="Y2">
        <v>2</v>
      </c>
      <c r="Z2">
        <v>10</v>
      </c>
      <c r="AA2">
        <v>228.1283065245353</v>
      </c>
      <c r="AB2">
        <v>312.13521329730429</v>
      </c>
      <c r="AC2">
        <v>282.34546662482529</v>
      </c>
      <c r="AD2">
        <v>228128.30652453529</v>
      </c>
      <c r="AE2">
        <v>312135.21329730429</v>
      </c>
      <c r="AF2">
        <v>3.3261772643089181E-6</v>
      </c>
      <c r="AG2">
        <v>10</v>
      </c>
      <c r="AH2">
        <v>282345.46662482532</v>
      </c>
    </row>
    <row r="3" spans="1:34" x14ac:dyDescent="0.25">
      <c r="A3">
        <v>1</v>
      </c>
      <c r="B3">
        <v>60</v>
      </c>
      <c r="C3" t="s">
        <v>34</v>
      </c>
      <c r="D3">
        <v>4.2862999999999998</v>
      </c>
      <c r="E3">
        <v>23.33</v>
      </c>
      <c r="F3">
        <v>19.36</v>
      </c>
      <c r="G3">
        <v>16.13</v>
      </c>
      <c r="H3">
        <v>0.28000000000000003</v>
      </c>
      <c r="I3">
        <v>72</v>
      </c>
      <c r="J3">
        <v>125.95</v>
      </c>
      <c r="K3">
        <v>45</v>
      </c>
      <c r="L3">
        <v>2</v>
      </c>
      <c r="M3">
        <v>70</v>
      </c>
      <c r="N3">
        <v>18.95</v>
      </c>
      <c r="O3">
        <v>15767.7</v>
      </c>
      <c r="P3">
        <v>195.97</v>
      </c>
      <c r="Q3">
        <v>874.3</v>
      </c>
      <c r="R3">
        <v>176.63</v>
      </c>
      <c r="S3">
        <v>67.599999999999994</v>
      </c>
      <c r="T3">
        <v>45663.1</v>
      </c>
      <c r="U3">
        <v>0.38</v>
      </c>
      <c r="V3">
        <v>0.64</v>
      </c>
      <c r="W3">
        <v>4.8099999999999996</v>
      </c>
      <c r="X3">
        <v>2.74</v>
      </c>
      <c r="Y3">
        <v>2</v>
      </c>
      <c r="Z3">
        <v>10</v>
      </c>
      <c r="AA3">
        <v>157.13511008432511</v>
      </c>
      <c r="AB3">
        <v>214.9991899290759</v>
      </c>
      <c r="AC3">
        <v>194.4799689955646</v>
      </c>
      <c r="AD3">
        <v>157135.1100843251</v>
      </c>
      <c r="AE3">
        <v>214999.18992907589</v>
      </c>
      <c r="AF3">
        <v>4.3129820934194441E-6</v>
      </c>
      <c r="AG3">
        <v>8</v>
      </c>
      <c r="AH3">
        <v>194479.96899556459</v>
      </c>
    </row>
    <row r="4" spans="1:34" x14ac:dyDescent="0.25">
      <c r="A4">
        <v>2</v>
      </c>
      <c r="B4">
        <v>60</v>
      </c>
      <c r="C4" t="s">
        <v>34</v>
      </c>
      <c r="D4">
        <v>4.6517999999999997</v>
      </c>
      <c r="E4">
        <v>21.5</v>
      </c>
      <c r="F4">
        <v>18.239999999999998</v>
      </c>
      <c r="G4">
        <v>24.87</v>
      </c>
      <c r="H4">
        <v>0.42</v>
      </c>
      <c r="I4">
        <v>44</v>
      </c>
      <c r="J4">
        <v>127.27</v>
      </c>
      <c r="K4">
        <v>45</v>
      </c>
      <c r="L4">
        <v>3</v>
      </c>
      <c r="M4">
        <v>42</v>
      </c>
      <c r="N4">
        <v>19.27</v>
      </c>
      <c r="O4">
        <v>15930.42</v>
      </c>
      <c r="P4">
        <v>178.98</v>
      </c>
      <c r="Q4">
        <v>874.29</v>
      </c>
      <c r="R4">
        <v>139.65</v>
      </c>
      <c r="S4">
        <v>67.599999999999994</v>
      </c>
      <c r="T4">
        <v>27309.99</v>
      </c>
      <c r="U4">
        <v>0.48</v>
      </c>
      <c r="V4">
        <v>0.68</v>
      </c>
      <c r="W4">
        <v>4.75</v>
      </c>
      <c r="X4">
        <v>1.62</v>
      </c>
      <c r="Y4">
        <v>2</v>
      </c>
      <c r="Z4">
        <v>10</v>
      </c>
      <c r="AA4">
        <v>135.40607480929691</v>
      </c>
      <c r="AB4">
        <v>185.26856524841671</v>
      </c>
      <c r="AC4">
        <v>167.58679340722429</v>
      </c>
      <c r="AD4">
        <v>135406.0748092969</v>
      </c>
      <c r="AE4">
        <v>185268.56524841671</v>
      </c>
      <c r="AF4">
        <v>4.6807573203388864E-6</v>
      </c>
      <c r="AG4">
        <v>7</v>
      </c>
      <c r="AH4">
        <v>167586.79340722429</v>
      </c>
    </row>
    <row r="5" spans="1:34" x14ac:dyDescent="0.25">
      <c r="A5">
        <v>3</v>
      </c>
      <c r="B5">
        <v>60</v>
      </c>
      <c r="C5" t="s">
        <v>34</v>
      </c>
      <c r="D5">
        <v>4.8253000000000004</v>
      </c>
      <c r="E5">
        <v>20.72</v>
      </c>
      <c r="F5">
        <v>17.77</v>
      </c>
      <c r="G5">
        <v>33.33</v>
      </c>
      <c r="H5">
        <v>0.55000000000000004</v>
      </c>
      <c r="I5">
        <v>32</v>
      </c>
      <c r="J5">
        <v>128.59</v>
      </c>
      <c r="K5">
        <v>45</v>
      </c>
      <c r="L5">
        <v>4</v>
      </c>
      <c r="M5">
        <v>30</v>
      </c>
      <c r="N5">
        <v>19.59</v>
      </c>
      <c r="O5">
        <v>16093.6</v>
      </c>
      <c r="P5">
        <v>168.33</v>
      </c>
      <c r="Q5">
        <v>874.22</v>
      </c>
      <c r="R5">
        <v>123.96</v>
      </c>
      <c r="S5">
        <v>67.599999999999994</v>
      </c>
      <c r="T5">
        <v>19524.96</v>
      </c>
      <c r="U5">
        <v>0.55000000000000004</v>
      </c>
      <c r="V5">
        <v>0.69</v>
      </c>
      <c r="W5">
        <v>4.74</v>
      </c>
      <c r="X5">
        <v>1.1599999999999999</v>
      </c>
      <c r="Y5">
        <v>2</v>
      </c>
      <c r="Z5">
        <v>10</v>
      </c>
      <c r="AA5">
        <v>129.07183401479631</v>
      </c>
      <c r="AB5">
        <v>176.60177754640389</v>
      </c>
      <c r="AC5">
        <v>159.7471517595759</v>
      </c>
      <c r="AD5">
        <v>129071.8340147963</v>
      </c>
      <c r="AE5">
        <v>176601.7775464039</v>
      </c>
      <c r="AF5">
        <v>4.8553373528163804E-6</v>
      </c>
      <c r="AG5">
        <v>7</v>
      </c>
      <c r="AH5">
        <v>159747.15175957591</v>
      </c>
    </row>
    <row r="6" spans="1:34" x14ac:dyDescent="0.25">
      <c r="A6">
        <v>4</v>
      </c>
      <c r="B6">
        <v>60</v>
      </c>
      <c r="C6" t="s">
        <v>34</v>
      </c>
      <c r="D6">
        <v>4.9423000000000004</v>
      </c>
      <c r="E6">
        <v>20.23</v>
      </c>
      <c r="F6">
        <v>17.489999999999998</v>
      </c>
      <c r="G6">
        <v>43.72</v>
      </c>
      <c r="H6">
        <v>0.68</v>
      </c>
      <c r="I6">
        <v>24</v>
      </c>
      <c r="J6">
        <v>129.91999999999999</v>
      </c>
      <c r="K6">
        <v>45</v>
      </c>
      <c r="L6">
        <v>5</v>
      </c>
      <c r="M6">
        <v>22</v>
      </c>
      <c r="N6">
        <v>19.920000000000002</v>
      </c>
      <c r="O6">
        <v>16257.24</v>
      </c>
      <c r="P6">
        <v>159.61000000000001</v>
      </c>
      <c r="Q6">
        <v>874.33</v>
      </c>
      <c r="R6">
        <v>114.49</v>
      </c>
      <c r="S6">
        <v>67.599999999999994</v>
      </c>
      <c r="T6">
        <v>14832.47</v>
      </c>
      <c r="U6">
        <v>0.59</v>
      </c>
      <c r="V6">
        <v>0.7</v>
      </c>
      <c r="W6">
        <v>4.72</v>
      </c>
      <c r="X6">
        <v>0.87</v>
      </c>
      <c r="Y6">
        <v>2</v>
      </c>
      <c r="Z6">
        <v>10</v>
      </c>
      <c r="AA6">
        <v>124.6734327681623</v>
      </c>
      <c r="AB6">
        <v>170.58369091699419</v>
      </c>
      <c r="AC6">
        <v>154.30342287163751</v>
      </c>
      <c r="AD6">
        <v>124673.4327681623</v>
      </c>
      <c r="AE6">
        <v>170583.69091699421</v>
      </c>
      <c r="AF6">
        <v>4.9730656744294428E-6</v>
      </c>
      <c r="AG6">
        <v>7</v>
      </c>
      <c r="AH6">
        <v>154303.42287163751</v>
      </c>
    </row>
    <row r="7" spans="1:34" x14ac:dyDescent="0.25">
      <c r="A7">
        <v>5</v>
      </c>
      <c r="B7">
        <v>60</v>
      </c>
      <c r="C7" t="s">
        <v>34</v>
      </c>
      <c r="D7">
        <v>5.0270000000000001</v>
      </c>
      <c r="E7">
        <v>19.89</v>
      </c>
      <c r="F7">
        <v>17.27</v>
      </c>
      <c r="G7">
        <v>54.55</v>
      </c>
      <c r="H7">
        <v>0.81</v>
      </c>
      <c r="I7">
        <v>19</v>
      </c>
      <c r="J7">
        <v>131.25</v>
      </c>
      <c r="K7">
        <v>45</v>
      </c>
      <c r="L7">
        <v>6</v>
      </c>
      <c r="M7">
        <v>17</v>
      </c>
      <c r="N7">
        <v>20.25</v>
      </c>
      <c r="O7">
        <v>16421.36</v>
      </c>
      <c r="P7">
        <v>150.81</v>
      </c>
      <c r="Q7">
        <v>874.2</v>
      </c>
      <c r="R7">
        <v>107.31</v>
      </c>
      <c r="S7">
        <v>67.599999999999994</v>
      </c>
      <c r="T7">
        <v>11264.76</v>
      </c>
      <c r="U7">
        <v>0.63</v>
      </c>
      <c r="V7">
        <v>0.71</v>
      </c>
      <c r="W7">
        <v>4.72</v>
      </c>
      <c r="X7">
        <v>0.66</v>
      </c>
      <c r="Y7">
        <v>2</v>
      </c>
      <c r="Z7">
        <v>10</v>
      </c>
      <c r="AA7">
        <v>120.92296922587551</v>
      </c>
      <c r="AB7">
        <v>165.45214123966591</v>
      </c>
      <c r="AC7">
        <v>149.66162109333669</v>
      </c>
      <c r="AD7">
        <v>120922.96922587549</v>
      </c>
      <c r="AE7">
        <v>165452.14123966591</v>
      </c>
      <c r="AF7">
        <v>5.058292929477533E-6</v>
      </c>
      <c r="AG7">
        <v>7</v>
      </c>
      <c r="AH7">
        <v>149661.6210933367</v>
      </c>
    </row>
    <row r="8" spans="1:34" x14ac:dyDescent="0.25">
      <c r="A8">
        <v>6</v>
      </c>
      <c r="B8">
        <v>60</v>
      </c>
      <c r="C8" t="s">
        <v>34</v>
      </c>
      <c r="D8">
        <v>5.0698999999999996</v>
      </c>
      <c r="E8">
        <v>19.72</v>
      </c>
      <c r="F8">
        <v>17.18</v>
      </c>
      <c r="G8">
        <v>64.44</v>
      </c>
      <c r="H8">
        <v>0.93</v>
      </c>
      <c r="I8">
        <v>16</v>
      </c>
      <c r="J8">
        <v>132.58000000000001</v>
      </c>
      <c r="K8">
        <v>45</v>
      </c>
      <c r="L8">
        <v>7</v>
      </c>
      <c r="M8">
        <v>6</v>
      </c>
      <c r="N8">
        <v>20.59</v>
      </c>
      <c r="O8">
        <v>16585.95</v>
      </c>
      <c r="P8">
        <v>142.83000000000001</v>
      </c>
      <c r="Q8">
        <v>874.26</v>
      </c>
      <c r="R8">
        <v>103.98</v>
      </c>
      <c r="S8">
        <v>67.599999999999994</v>
      </c>
      <c r="T8">
        <v>9614.42</v>
      </c>
      <c r="U8">
        <v>0.65</v>
      </c>
      <c r="V8">
        <v>0.72</v>
      </c>
      <c r="W8">
        <v>4.72</v>
      </c>
      <c r="X8">
        <v>0.56999999999999995</v>
      </c>
      <c r="Y8">
        <v>2</v>
      </c>
      <c r="Z8">
        <v>10</v>
      </c>
      <c r="AA8">
        <v>118.1515431293862</v>
      </c>
      <c r="AB8">
        <v>161.660153787761</v>
      </c>
      <c r="AC8">
        <v>146.23153560175251</v>
      </c>
      <c r="AD8">
        <v>118151.54312938621</v>
      </c>
      <c r="AE8">
        <v>161660.153787761</v>
      </c>
      <c r="AF8">
        <v>5.1014599807356552E-6</v>
      </c>
      <c r="AG8">
        <v>7</v>
      </c>
      <c r="AH8">
        <v>146231.53560175249</v>
      </c>
    </row>
    <row r="9" spans="1:34" x14ac:dyDescent="0.25">
      <c r="A9">
        <v>7</v>
      </c>
      <c r="B9">
        <v>60</v>
      </c>
      <c r="C9" t="s">
        <v>34</v>
      </c>
      <c r="D9">
        <v>5.0689000000000002</v>
      </c>
      <c r="E9">
        <v>19.73</v>
      </c>
      <c r="F9">
        <v>17.190000000000001</v>
      </c>
      <c r="G9">
        <v>64.45</v>
      </c>
      <c r="H9">
        <v>1.06</v>
      </c>
      <c r="I9">
        <v>16</v>
      </c>
      <c r="J9">
        <v>133.91999999999999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143.66999999999999</v>
      </c>
      <c r="Q9">
        <v>874.38</v>
      </c>
      <c r="R9">
        <v>103.77</v>
      </c>
      <c r="S9">
        <v>67.599999999999994</v>
      </c>
      <c r="T9">
        <v>9510.8799999999992</v>
      </c>
      <c r="U9">
        <v>0.65</v>
      </c>
      <c r="V9">
        <v>0.72</v>
      </c>
      <c r="W9">
        <v>4.7300000000000004</v>
      </c>
      <c r="X9">
        <v>0.56999999999999995</v>
      </c>
      <c r="Y9">
        <v>2</v>
      </c>
      <c r="Z9">
        <v>10</v>
      </c>
      <c r="AA9">
        <v>118.4006183928887</v>
      </c>
      <c r="AB9">
        <v>162.00094955170999</v>
      </c>
      <c r="AC9">
        <v>146.53980629630021</v>
      </c>
      <c r="AD9">
        <v>118400.6183928887</v>
      </c>
      <c r="AE9">
        <v>162000.94955170999</v>
      </c>
      <c r="AF9">
        <v>5.1004537557646054E-6</v>
      </c>
      <c r="AG9">
        <v>7</v>
      </c>
      <c r="AH9">
        <v>146539.8062963002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AH1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2.8279999999999998</v>
      </c>
      <c r="E2">
        <v>35.36</v>
      </c>
      <c r="F2">
        <v>25.63</v>
      </c>
      <c r="G2">
        <v>6.68</v>
      </c>
      <c r="H2">
        <v>0.11</v>
      </c>
      <c r="I2">
        <v>230</v>
      </c>
      <c r="J2">
        <v>159.12</v>
      </c>
      <c r="K2">
        <v>50.28</v>
      </c>
      <c r="L2">
        <v>1</v>
      </c>
      <c r="M2">
        <v>228</v>
      </c>
      <c r="N2">
        <v>27.84</v>
      </c>
      <c r="O2">
        <v>19859.16</v>
      </c>
      <c r="P2">
        <v>314.31</v>
      </c>
      <c r="Q2">
        <v>874.94</v>
      </c>
      <c r="R2">
        <v>386.79</v>
      </c>
      <c r="S2">
        <v>67.599999999999994</v>
      </c>
      <c r="T2">
        <v>149949.98000000001</v>
      </c>
      <c r="U2">
        <v>0.17</v>
      </c>
      <c r="V2">
        <v>0.48</v>
      </c>
      <c r="W2">
        <v>5.0599999999999996</v>
      </c>
      <c r="X2">
        <v>9</v>
      </c>
      <c r="Y2">
        <v>2</v>
      </c>
      <c r="Z2">
        <v>10</v>
      </c>
      <c r="AA2">
        <v>316.58026238075001</v>
      </c>
      <c r="AB2">
        <v>433.15908152481092</v>
      </c>
      <c r="AC2">
        <v>391.81898672667143</v>
      </c>
      <c r="AD2">
        <v>316580.26238074998</v>
      </c>
      <c r="AE2">
        <v>433159.08152481093</v>
      </c>
      <c r="AF2">
        <v>2.7314479933958771E-6</v>
      </c>
      <c r="AG2">
        <v>12</v>
      </c>
      <c r="AH2">
        <v>391818.98672667128</v>
      </c>
    </row>
    <row r="3" spans="1:34" x14ac:dyDescent="0.25">
      <c r="A3">
        <v>1</v>
      </c>
      <c r="B3">
        <v>80</v>
      </c>
      <c r="C3" t="s">
        <v>34</v>
      </c>
      <c r="D3">
        <v>3.9868000000000001</v>
      </c>
      <c r="E3">
        <v>25.08</v>
      </c>
      <c r="F3">
        <v>19.920000000000002</v>
      </c>
      <c r="G3">
        <v>13.58</v>
      </c>
      <c r="H3">
        <v>0.22</v>
      </c>
      <c r="I3">
        <v>88</v>
      </c>
      <c r="J3">
        <v>160.54</v>
      </c>
      <c r="K3">
        <v>50.28</v>
      </c>
      <c r="L3">
        <v>2</v>
      </c>
      <c r="M3">
        <v>86</v>
      </c>
      <c r="N3">
        <v>28.26</v>
      </c>
      <c r="O3">
        <v>20034.400000000001</v>
      </c>
      <c r="P3">
        <v>240.4</v>
      </c>
      <c r="Q3">
        <v>874.46</v>
      </c>
      <c r="R3">
        <v>195.62</v>
      </c>
      <c r="S3">
        <v>67.599999999999994</v>
      </c>
      <c r="T3">
        <v>55078.58</v>
      </c>
      <c r="U3">
        <v>0.35</v>
      </c>
      <c r="V3">
        <v>0.62</v>
      </c>
      <c r="W3">
        <v>4.83</v>
      </c>
      <c r="X3">
        <v>3.3</v>
      </c>
      <c r="Y3">
        <v>2</v>
      </c>
      <c r="Z3">
        <v>10</v>
      </c>
      <c r="AA3">
        <v>194.1362826271035</v>
      </c>
      <c r="AB3">
        <v>265.62582657860509</v>
      </c>
      <c r="AC3">
        <v>240.27487049820979</v>
      </c>
      <c r="AD3">
        <v>194136.2826271035</v>
      </c>
      <c r="AE3">
        <v>265625.82657860522</v>
      </c>
      <c r="AF3">
        <v>3.8506848868708209E-6</v>
      </c>
      <c r="AG3">
        <v>9</v>
      </c>
      <c r="AH3">
        <v>240274.87049820981</v>
      </c>
    </row>
    <row r="4" spans="1:34" x14ac:dyDescent="0.25">
      <c r="A4">
        <v>2</v>
      </c>
      <c r="B4">
        <v>80</v>
      </c>
      <c r="C4" t="s">
        <v>34</v>
      </c>
      <c r="D4">
        <v>4.4143999999999997</v>
      </c>
      <c r="E4">
        <v>22.65</v>
      </c>
      <c r="F4">
        <v>18.59</v>
      </c>
      <c r="G4">
        <v>20.65</v>
      </c>
      <c r="H4">
        <v>0.33</v>
      </c>
      <c r="I4">
        <v>54</v>
      </c>
      <c r="J4">
        <v>161.97</v>
      </c>
      <c r="K4">
        <v>50.28</v>
      </c>
      <c r="L4">
        <v>3</v>
      </c>
      <c r="M4">
        <v>52</v>
      </c>
      <c r="N4">
        <v>28.69</v>
      </c>
      <c r="O4">
        <v>20210.21</v>
      </c>
      <c r="P4">
        <v>220.08</v>
      </c>
      <c r="Q4">
        <v>874.37</v>
      </c>
      <c r="R4">
        <v>151.53</v>
      </c>
      <c r="S4">
        <v>67.599999999999994</v>
      </c>
      <c r="T4">
        <v>33200.36</v>
      </c>
      <c r="U4">
        <v>0.45</v>
      </c>
      <c r="V4">
        <v>0.66</v>
      </c>
      <c r="W4">
        <v>4.76</v>
      </c>
      <c r="X4">
        <v>1.97</v>
      </c>
      <c r="Y4">
        <v>2</v>
      </c>
      <c r="Z4">
        <v>10</v>
      </c>
      <c r="AA4">
        <v>166.06317718311141</v>
      </c>
      <c r="AB4">
        <v>227.2149652121511</v>
      </c>
      <c r="AC4">
        <v>205.52988783057529</v>
      </c>
      <c r="AD4">
        <v>166063.1771831114</v>
      </c>
      <c r="AE4">
        <v>227214.96521215109</v>
      </c>
      <c r="AF4">
        <v>4.2636860049670287E-6</v>
      </c>
      <c r="AG4">
        <v>8</v>
      </c>
      <c r="AH4">
        <v>205529.88783057529</v>
      </c>
    </row>
    <row r="5" spans="1:34" x14ac:dyDescent="0.25">
      <c r="A5">
        <v>3</v>
      </c>
      <c r="B5">
        <v>80</v>
      </c>
      <c r="C5" t="s">
        <v>34</v>
      </c>
      <c r="D5">
        <v>4.6283000000000003</v>
      </c>
      <c r="E5">
        <v>21.61</v>
      </c>
      <c r="F5">
        <v>18.02</v>
      </c>
      <c r="G5">
        <v>27.73</v>
      </c>
      <c r="H5">
        <v>0.43</v>
      </c>
      <c r="I5">
        <v>39</v>
      </c>
      <c r="J5">
        <v>163.4</v>
      </c>
      <c r="K5">
        <v>50.28</v>
      </c>
      <c r="L5">
        <v>4</v>
      </c>
      <c r="M5">
        <v>37</v>
      </c>
      <c r="N5">
        <v>29.12</v>
      </c>
      <c r="O5">
        <v>20386.62</v>
      </c>
      <c r="P5">
        <v>209.25</v>
      </c>
      <c r="Q5">
        <v>874.37</v>
      </c>
      <c r="R5">
        <v>132.54</v>
      </c>
      <c r="S5">
        <v>67.599999999999994</v>
      </c>
      <c r="T5">
        <v>23778.98</v>
      </c>
      <c r="U5">
        <v>0.51</v>
      </c>
      <c r="V5">
        <v>0.68</v>
      </c>
      <c r="W5">
        <v>4.74</v>
      </c>
      <c r="X5">
        <v>1.41</v>
      </c>
      <c r="Y5">
        <v>2</v>
      </c>
      <c r="Z5">
        <v>10</v>
      </c>
      <c r="AA5">
        <v>157.57530325746831</v>
      </c>
      <c r="AB5">
        <v>215.60148164852231</v>
      </c>
      <c r="AC5">
        <v>195.02477883862909</v>
      </c>
      <c r="AD5">
        <v>157575.3032574683</v>
      </c>
      <c r="AE5">
        <v>215601.48164852231</v>
      </c>
      <c r="AF5">
        <v>4.4702831498706287E-6</v>
      </c>
      <c r="AG5">
        <v>8</v>
      </c>
      <c r="AH5">
        <v>195024.77883862911</v>
      </c>
    </row>
    <row r="6" spans="1:34" x14ac:dyDescent="0.25">
      <c r="A6">
        <v>4</v>
      </c>
      <c r="B6">
        <v>80</v>
      </c>
      <c r="C6" t="s">
        <v>34</v>
      </c>
      <c r="D6">
        <v>4.7632000000000003</v>
      </c>
      <c r="E6">
        <v>20.99</v>
      </c>
      <c r="F6">
        <v>17.7</v>
      </c>
      <c r="G6">
        <v>35.409999999999997</v>
      </c>
      <c r="H6">
        <v>0.54</v>
      </c>
      <c r="I6">
        <v>30</v>
      </c>
      <c r="J6">
        <v>164.83</v>
      </c>
      <c r="K6">
        <v>50.28</v>
      </c>
      <c r="L6">
        <v>5</v>
      </c>
      <c r="M6">
        <v>28</v>
      </c>
      <c r="N6">
        <v>29.55</v>
      </c>
      <c r="O6">
        <v>20563.61</v>
      </c>
      <c r="P6">
        <v>201.1</v>
      </c>
      <c r="Q6">
        <v>874.23</v>
      </c>
      <c r="R6">
        <v>121.57</v>
      </c>
      <c r="S6">
        <v>67.599999999999994</v>
      </c>
      <c r="T6">
        <v>18339.240000000002</v>
      </c>
      <c r="U6">
        <v>0.56000000000000005</v>
      </c>
      <c r="V6">
        <v>0.7</v>
      </c>
      <c r="W6">
        <v>4.7300000000000004</v>
      </c>
      <c r="X6">
        <v>1.0900000000000001</v>
      </c>
      <c r="Y6">
        <v>2</v>
      </c>
      <c r="Z6">
        <v>10</v>
      </c>
      <c r="AA6">
        <v>143.79128364296099</v>
      </c>
      <c r="AB6">
        <v>196.74157790393571</v>
      </c>
      <c r="AC6">
        <v>177.96483783737861</v>
      </c>
      <c r="AD6">
        <v>143791.28364296109</v>
      </c>
      <c r="AE6">
        <v>196741.57790393569</v>
      </c>
      <c r="AF6">
        <v>4.6005774689332538E-6</v>
      </c>
      <c r="AG6">
        <v>7</v>
      </c>
      <c r="AH6">
        <v>177964.83783737861</v>
      </c>
    </row>
    <row r="7" spans="1:34" x14ac:dyDescent="0.25">
      <c r="A7">
        <v>5</v>
      </c>
      <c r="B7">
        <v>80</v>
      </c>
      <c r="C7" t="s">
        <v>34</v>
      </c>
      <c r="D7">
        <v>4.8460999999999999</v>
      </c>
      <c r="E7">
        <v>20.64</v>
      </c>
      <c r="F7">
        <v>17.5</v>
      </c>
      <c r="G7">
        <v>42.01</v>
      </c>
      <c r="H7">
        <v>0.64</v>
      </c>
      <c r="I7">
        <v>25</v>
      </c>
      <c r="J7">
        <v>166.27</v>
      </c>
      <c r="K7">
        <v>50.28</v>
      </c>
      <c r="L7">
        <v>6</v>
      </c>
      <c r="M7">
        <v>23</v>
      </c>
      <c r="N7">
        <v>29.99</v>
      </c>
      <c r="O7">
        <v>20741.2</v>
      </c>
      <c r="P7">
        <v>194.9</v>
      </c>
      <c r="Q7">
        <v>874.24</v>
      </c>
      <c r="R7">
        <v>115.12</v>
      </c>
      <c r="S7">
        <v>67.599999999999994</v>
      </c>
      <c r="T7">
        <v>15141.03</v>
      </c>
      <c r="U7">
        <v>0.59</v>
      </c>
      <c r="V7">
        <v>0.7</v>
      </c>
      <c r="W7">
        <v>4.72</v>
      </c>
      <c r="X7">
        <v>0.89</v>
      </c>
      <c r="Y7">
        <v>2</v>
      </c>
      <c r="Z7">
        <v>10</v>
      </c>
      <c r="AA7">
        <v>140.35231004947519</v>
      </c>
      <c r="AB7">
        <v>192.03622251652331</v>
      </c>
      <c r="AC7">
        <v>173.70855496413171</v>
      </c>
      <c r="AD7">
        <v>140352.3100494752</v>
      </c>
      <c r="AE7">
        <v>192036.2225165233</v>
      </c>
      <c r="AF7">
        <v>4.6806471431385281E-6</v>
      </c>
      <c r="AG7">
        <v>7</v>
      </c>
      <c r="AH7">
        <v>173708.55496413159</v>
      </c>
    </row>
    <row r="8" spans="1:34" x14ac:dyDescent="0.25">
      <c r="A8">
        <v>6</v>
      </c>
      <c r="B8">
        <v>80</v>
      </c>
      <c r="C8" t="s">
        <v>34</v>
      </c>
      <c r="D8">
        <v>4.9100999999999999</v>
      </c>
      <c r="E8">
        <v>20.37</v>
      </c>
      <c r="F8">
        <v>17.36</v>
      </c>
      <c r="G8">
        <v>49.61</v>
      </c>
      <c r="H8">
        <v>0.74</v>
      </c>
      <c r="I8">
        <v>21</v>
      </c>
      <c r="J8">
        <v>167.72</v>
      </c>
      <c r="K8">
        <v>50.28</v>
      </c>
      <c r="L8">
        <v>7</v>
      </c>
      <c r="M8">
        <v>19</v>
      </c>
      <c r="N8">
        <v>30.44</v>
      </c>
      <c r="O8">
        <v>20919.39</v>
      </c>
      <c r="P8">
        <v>188.34</v>
      </c>
      <c r="Q8">
        <v>874.28</v>
      </c>
      <c r="R8">
        <v>110.62</v>
      </c>
      <c r="S8">
        <v>67.599999999999994</v>
      </c>
      <c r="T8">
        <v>12913.08</v>
      </c>
      <c r="U8">
        <v>0.61</v>
      </c>
      <c r="V8">
        <v>0.71</v>
      </c>
      <c r="W8">
        <v>4.71</v>
      </c>
      <c r="X8">
        <v>0.75</v>
      </c>
      <c r="Y8">
        <v>2</v>
      </c>
      <c r="Z8">
        <v>10</v>
      </c>
      <c r="AA8">
        <v>137.30542686586529</v>
      </c>
      <c r="AB8">
        <v>187.86734252571111</v>
      </c>
      <c r="AC8">
        <v>169.93754702858141</v>
      </c>
      <c r="AD8">
        <v>137305.4268658653</v>
      </c>
      <c r="AE8">
        <v>187867.34252571111</v>
      </c>
      <c r="AF8">
        <v>4.7424620906552666E-6</v>
      </c>
      <c r="AG8">
        <v>7</v>
      </c>
      <c r="AH8">
        <v>169937.54702858141</v>
      </c>
    </row>
    <row r="9" spans="1:34" x14ac:dyDescent="0.25">
      <c r="A9">
        <v>7</v>
      </c>
      <c r="B9">
        <v>80</v>
      </c>
      <c r="C9" t="s">
        <v>34</v>
      </c>
      <c r="D9">
        <v>4.9612999999999996</v>
      </c>
      <c r="E9">
        <v>20.16</v>
      </c>
      <c r="F9">
        <v>17.25</v>
      </c>
      <c r="G9">
        <v>57.51</v>
      </c>
      <c r="H9">
        <v>0.84</v>
      </c>
      <c r="I9">
        <v>18</v>
      </c>
      <c r="J9">
        <v>169.17</v>
      </c>
      <c r="K9">
        <v>50.28</v>
      </c>
      <c r="L9">
        <v>8</v>
      </c>
      <c r="M9">
        <v>16</v>
      </c>
      <c r="N9">
        <v>30.89</v>
      </c>
      <c r="O9">
        <v>21098.19</v>
      </c>
      <c r="P9">
        <v>182.45</v>
      </c>
      <c r="Q9">
        <v>874.22</v>
      </c>
      <c r="R9">
        <v>106.68</v>
      </c>
      <c r="S9">
        <v>67.599999999999994</v>
      </c>
      <c r="T9">
        <v>10955.65</v>
      </c>
      <c r="U9">
        <v>0.63</v>
      </c>
      <c r="V9">
        <v>0.71</v>
      </c>
      <c r="W9">
        <v>4.71</v>
      </c>
      <c r="X9">
        <v>0.64</v>
      </c>
      <c r="Y9">
        <v>2</v>
      </c>
      <c r="Z9">
        <v>10</v>
      </c>
      <c r="AA9">
        <v>134.75122144046969</v>
      </c>
      <c r="AB9">
        <v>184.37256597909609</v>
      </c>
      <c r="AC9">
        <v>166.7763070506245</v>
      </c>
      <c r="AD9">
        <v>134751.2214404697</v>
      </c>
      <c r="AE9">
        <v>184372.56597909611</v>
      </c>
      <c r="AF9">
        <v>4.7919140486686571E-6</v>
      </c>
      <c r="AG9">
        <v>7</v>
      </c>
      <c r="AH9">
        <v>166776.30705062451</v>
      </c>
    </row>
    <row r="10" spans="1:34" x14ac:dyDescent="0.25">
      <c r="A10">
        <v>8</v>
      </c>
      <c r="B10">
        <v>80</v>
      </c>
      <c r="C10" t="s">
        <v>34</v>
      </c>
      <c r="D10">
        <v>5.0136000000000003</v>
      </c>
      <c r="E10">
        <v>19.95</v>
      </c>
      <c r="F10">
        <v>17.14</v>
      </c>
      <c r="G10">
        <v>68.55</v>
      </c>
      <c r="H10">
        <v>0.94</v>
      </c>
      <c r="I10">
        <v>15</v>
      </c>
      <c r="J10">
        <v>170.62</v>
      </c>
      <c r="K10">
        <v>50.28</v>
      </c>
      <c r="L10">
        <v>9</v>
      </c>
      <c r="M10">
        <v>13</v>
      </c>
      <c r="N10">
        <v>31.34</v>
      </c>
      <c r="O10">
        <v>21277.599999999999</v>
      </c>
      <c r="P10">
        <v>175.24</v>
      </c>
      <c r="Q10">
        <v>874.26</v>
      </c>
      <c r="R10">
        <v>102.98</v>
      </c>
      <c r="S10">
        <v>67.599999999999994</v>
      </c>
      <c r="T10">
        <v>9120.3799999999992</v>
      </c>
      <c r="U10">
        <v>0.66</v>
      </c>
      <c r="V10">
        <v>0.72</v>
      </c>
      <c r="W10">
        <v>4.7</v>
      </c>
      <c r="X10">
        <v>0.52</v>
      </c>
      <c r="Y10">
        <v>2</v>
      </c>
      <c r="Z10">
        <v>10</v>
      </c>
      <c r="AA10">
        <v>131.87536409611729</v>
      </c>
      <c r="AB10">
        <v>180.43769108668349</v>
      </c>
      <c r="AC10">
        <v>163.2169710953109</v>
      </c>
      <c r="AD10">
        <v>131875.36409611729</v>
      </c>
      <c r="AE10">
        <v>180437.69108668351</v>
      </c>
      <c r="AF10">
        <v>4.842428451092493E-6</v>
      </c>
      <c r="AG10">
        <v>7</v>
      </c>
      <c r="AH10">
        <v>163216.9710953109</v>
      </c>
    </row>
    <row r="11" spans="1:34" x14ac:dyDescent="0.25">
      <c r="A11">
        <v>9</v>
      </c>
      <c r="B11">
        <v>80</v>
      </c>
      <c r="C11" t="s">
        <v>34</v>
      </c>
      <c r="D11">
        <v>5.0284000000000004</v>
      </c>
      <c r="E11">
        <v>19.89</v>
      </c>
      <c r="F11">
        <v>17.11</v>
      </c>
      <c r="G11">
        <v>73.33</v>
      </c>
      <c r="H11">
        <v>1.03</v>
      </c>
      <c r="I11">
        <v>14</v>
      </c>
      <c r="J11">
        <v>172.08</v>
      </c>
      <c r="K11">
        <v>50.28</v>
      </c>
      <c r="L11">
        <v>10</v>
      </c>
      <c r="M11">
        <v>10</v>
      </c>
      <c r="N11">
        <v>31.8</v>
      </c>
      <c r="O11">
        <v>21457.64</v>
      </c>
      <c r="P11">
        <v>168.49</v>
      </c>
      <c r="Q11">
        <v>874.26</v>
      </c>
      <c r="R11">
        <v>102.02</v>
      </c>
      <c r="S11">
        <v>67.599999999999994</v>
      </c>
      <c r="T11">
        <v>8647.0499999999993</v>
      </c>
      <c r="U11">
        <v>0.66</v>
      </c>
      <c r="V11">
        <v>0.72</v>
      </c>
      <c r="W11">
        <v>4.71</v>
      </c>
      <c r="X11">
        <v>0.5</v>
      </c>
      <c r="Y11">
        <v>2</v>
      </c>
      <c r="Z11">
        <v>10</v>
      </c>
      <c r="AA11">
        <v>129.7996772906973</v>
      </c>
      <c r="AB11">
        <v>177.59764482667021</v>
      </c>
      <c r="AC11">
        <v>160.64797486432241</v>
      </c>
      <c r="AD11">
        <v>129799.67729069731</v>
      </c>
      <c r="AE11">
        <v>177597.64482667021</v>
      </c>
      <c r="AF11">
        <v>4.8567231577057382E-6</v>
      </c>
      <c r="AG11">
        <v>7</v>
      </c>
      <c r="AH11">
        <v>160647.9748643224</v>
      </c>
    </row>
    <row r="12" spans="1:34" x14ac:dyDescent="0.25">
      <c r="A12">
        <v>10</v>
      </c>
      <c r="B12">
        <v>80</v>
      </c>
      <c r="C12" t="s">
        <v>34</v>
      </c>
      <c r="D12">
        <v>5.0406000000000004</v>
      </c>
      <c r="E12">
        <v>19.84</v>
      </c>
      <c r="F12">
        <v>17.100000000000001</v>
      </c>
      <c r="G12">
        <v>78.900000000000006</v>
      </c>
      <c r="H12">
        <v>1.1200000000000001</v>
      </c>
      <c r="I12">
        <v>13</v>
      </c>
      <c r="J12">
        <v>173.55</v>
      </c>
      <c r="K12">
        <v>50.28</v>
      </c>
      <c r="L12">
        <v>11</v>
      </c>
      <c r="M12">
        <v>4</v>
      </c>
      <c r="N12">
        <v>32.270000000000003</v>
      </c>
      <c r="O12">
        <v>21638.31</v>
      </c>
      <c r="P12">
        <v>167.57</v>
      </c>
      <c r="Q12">
        <v>874.24</v>
      </c>
      <c r="R12">
        <v>101.18</v>
      </c>
      <c r="S12">
        <v>67.599999999999994</v>
      </c>
      <c r="T12">
        <v>8231.31</v>
      </c>
      <c r="U12">
        <v>0.67</v>
      </c>
      <c r="V12">
        <v>0.72</v>
      </c>
      <c r="W12">
        <v>4.71</v>
      </c>
      <c r="X12">
        <v>0.48</v>
      </c>
      <c r="Y12">
        <v>2</v>
      </c>
      <c r="Z12">
        <v>10</v>
      </c>
      <c r="AA12">
        <v>129.37125132553689</v>
      </c>
      <c r="AB12">
        <v>177.01145352031841</v>
      </c>
      <c r="AC12">
        <v>160.11772883352401</v>
      </c>
      <c r="AD12">
        <v>129371.2513255369</v>
      </c>
      <c r="AE12">
        <v>177011.45352031841</v>
      </c>
      <c r="AF12">
        <v>4.8685066320761156E-6</v>
      </c>
      <c r="AG12">
        <v>7</v>
      </c>
      <c r="AH12">
        <v>160117.72883352399</v>
      </c>
    </row>
    <row r="13" spans="1:34" x14ac:dyDescent="0.25">
      <c r="A13">
        <v>11</v>
      </c>
      <c r="B13">
        <v>80</v>
      </c>
      <c r="C13" t="s">
        <v>34</v>
      </c>
      <c r="D13">
        <v>5.0629</v>
      </c>
      <c r="E13">
        <v>19.75</v>
      </c>
      <c r="F13">
        <v>17.04</v>
      </c>
      <c r="G13">
        <v>85.2</v>
      </c>
      <c r="H13">
        <v>1.22</v>
      </c>
      <c r="I13">
        <v>12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21819.599999999999</v>
      </c>
      <c r="P13">
        <v>166.41</v>
      </c>
      <c r="Q13">
        <v>874.25</v>
      </c>
      <c r="R13">
        <v>99</v>
      </c>
      <c r="S13">
        <v>67.599999999999994</v>
      </c>
      <c r="T13">
        <v>7145.18</v>
      </c>
      <c r="U13">
        <v>0.68</v>
      </c>
      <c r="V13">
        <v>0.72</v>
      </c>
      <c r="W13">
        <v>4.72</v>
      </c>
      <c r="X13">
        <v>0.43</v>
      </c>
      <c r="Y13">
        <v>2</v>
      </c>
      <c r="Z13">
        <v>10</v>
      </c>
      <c r="AA13">
        <v>128.677390233229</v>
      </c>
      <c r="AB13">
        <v>176.0620821628323</v>
      </c>
      <c r="AC13">
        <v>159.25896414594499</v>
      </c>
      <c r="AD13">
        <v>128677.390233229</v>
      </c>
      <c r="AE13">
        <v>176062.08216283229</v>
      </c>
      <c r="AF13">
        <v>4.8900452778514786E-6</v>
      </c>
      <c r="AG13">
        <v>7</v>
      </c>
      <c r="AH13">
        <v>159258.96414594501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4.0019999999999998</v>
      </c>
      <c r="E2">
        <v>24.99</v>
      </c>
      <c r="F2">
        <v>21.08</v>
      </c>
      <c r="G2">
        <v>10.81</v>
      </c>
      <c r="H2">
        <v>0.22</v>
      </c>
      <c r="I2">
        <v>117</v>
      </c>
      <c r="J2">
        <v>80.84</v>
      </c>
      <c r="K2">
        <v>35.1</v>
      </c>
      <c r="L2">
        <v>1</v>
      </c>
      <c r="M2">
        <v>115</v>
      </c>
      <c r="N2">
        <v>9.74</v>
      </c>
      <c r="O2">
        <v>10204.209999999999</v>
      </c>
      <c r="P2">
        <v>160.03</v>
      </c>
      <c r="Q2">
        <v>874.57</v>
      </c>
      <c r="R2">
        <v>234.34</v>
      </c>
      <c r="S2">
        <v>67.599999999999994</v>
      </c>
      <c r="T2">
        <v>74293.490000000005</v>
      </c>
      <c r="U2">
        <v>0.28999999999999998</v>
      </c>
      <c r="V2">
        <v>0.57999999999999996</v>
      </c>
      <c r="W2">
        <v>4.88</v>
      </c>
      <c r="X2">
        <v>4.46</v>
      </c>
      <c r="Y2">
        <v>2</v>
      </c>
      <c r="Z2">
        <v>10</v>
      </c>
      <c r="AA2">
        <v>152.3031331395737</v>
      </c>
      <c r="AB2">
        <v>208.3878659014924</v>
      </c>
      <c r="AC2">
        <v>188.49962045412011</v>
      </c>
      <c r="AD2">
        <v>152303.13313957371</v>
      </c>
      <c r="AE2">
        <v>208387.86590149239</v>
      </c>
      <c r="AF2">
        <v>4.313185288145154E-6</v>
      </c>
      <c r="AG2">
        <v>9</v>
      </c>
      <c r="AH2">
        <v>188499.6204541201</v>
      </c>
    </row>
    <row r="3" spans="1:34" x14ac:dyDescent="0.25">
      <c r="A3">
        <v>1</v>
      </c>
      <c r="B3">
        <v>35</v>
      </c>
      <c r="C3" t="s">
        <v>34</v>
      </c>
      <c r="D3">
        <v>4.7366000000000001</v>
      </c>
      <c r="E3">
        <v>21.11</v>
      </c>
      <c r="F3">
        <v>18.39</v>
      </c>
      <c r="G3">
        <v>22.99</v>
      </c>
      <c r="H3">
        <v>0.43</v>
      </c>
      <c r="I3">
        <v>48</v>
      </c>
      <c r="J3">
        <v>82.04</v>
      </c>
      <c r="K3">
        <v>35.1</v>
      </c>
      <c r="L3">
        <v>2</v>
      </c>
      <c r="M3">
        <v>46</v>
      </c>
      <c r="N3">
        <v>9.94</v>
      </c>
      <c r="O3">
        <v>10352.530000000001</v>
      </c>
      <c r="P3">
        <v>130.30000000000001</v>
      </c>
      <c r="Q3">
        <v>874.3</v>
      </c>
      <c r="R3">
        <v>144.71</v>
      </c>
      <c r="S3">
        <v>67.599999999999994</v>
      </c>
      <c r="T3">
        <v>29819.919999999998</v>
      </c>
      <c r="U3">
        <v>0.47</v>
      </c>
      <c r="V3">
        <v>0.67</v>
      </c>
      <c r="W3">
        <v>4.76</v>
      </c>
      <c r="X3">
        <v>1.78</v>
      </c>
      <c r="Y3">
        <v>2</v>
      </c>
      <c r="Z3">
        <v>10</v>
      </c>
      <c r="AA3">
        <v>112.84743596449719</v>
      </c>
      <c r="AB3">
        <v>154.40284036407019</v>
      </c>
      <c r="AC3">
        <v>139.6668499855131</v>
      </c>
      <c r="AD3">
        <v>112847.4359644972</v>
      </c>
      <c r="AE3">
        <v>154402.8403640702</v>
      </c>
      <c r="AF3">
        <v>5.1049059060040828E-6</v>
      </c>
      <c r="AG3">
        <v>7</v>
      </c>
      <c r="AH3">
        <v>139666.84998551311</v>
      </c>
    </row>
    <row r="4" spans="1:34" x14ac:dyDescent="0.25">
      <c r="A4">
        <v>2</v>
      </c>
      <c r="B4">
        <v>35</v>
      </c>
      <c r="C4" t="s">
        <v>34</v>
      </c>
      <c r="D4">
        <v>4.9781000000000004</v>
      </c>
      <c r="E4">
        <v>20.09</v>
      </c>
      <c r="F4">
        <v>17.7</v>
      </c>
      <c r="G4">
        <v>36.61</v>
      </c>
      <c r="H4">
        <v>0.63</v>
      </c>
      <c r="I4">
        <v>29</v>
      </c>
      <c r="J4">
        <v>83.25</v>
      </c>
      <c r="K4">
        <v>35.1</v>
      </c>
      <c r="L4">
        <v>3</v>
      </c>
      <c r="M4">
        <v>22</v>
      </c>
      <c r="N4">
        <v>10.15</v>
      </c>
      <c r="O4">
        <v>10501.19</v>
      </c>
      <c r="P4">
        <v>114.89</v>
      </c>
      <c r="Q4">
        <v>874.39</v>
      </c>
      <c r="R4">
        <v>121.08</v>
      </c>
      <c r="S4">
        <v>67.599999999999994</v>
      </c>
      <c r="T4">
        <v>18103.68</v>
      </c>
      <c r="U4">
        <v>0.56000000000000005</v>
      </c>
      <c r="V4">
        <v>0.7</v>
      </c>
      <c r="W4">
        <v>4.74</v>
      </c>
      <c r="X4">
        <v>1.08</v>
      </c>
      <c r="Y4">
        <v>2</v>
      </c>
      <c r="Z4">
        <v>10</v>
      </c>
      <c r="AA4">
        <v>105.220958613889</v>
      </c>
      <c r="AB4">
        <v>143.96795759653861</v>
      </c>
      <c r="AC4">
        <v>130.2278577838614</v>
      </c>
      <c r="AD4">
        <v>105220.958613889</v>
      </c>
      <c r="AE4">
        <v>143967.95759653859</v>
      </c>
      <c r="AF4">
        <v>5.3651843285645659E-6</v>
      </c>
      <c r="AG4">
        <v>7</v>
      </c>
      <c r="AH4">
        <v>130227.8577838614</v>
      </c>
    </row>
    <row r="5" spans="1:34" x14ac:dyDescent="0.25">
      <c r="A5">
        <v>3</v>
      </c>
      <c r="B5">
        <v>35</v>
      </c>
      <c r="C5" t="s">
        <v>34</v>
      </c>
      <c r="D5">
        <v>5.0197000000000003</v>
      </c>
      <c r="E5">
        <v>19.920000000000002</v>
      </c>
      <c r="F5">
        <v>17.579999999999998</v>
      </c>
      <c r="G5">
        <v>40.57</v>
      </c>
      <c r="H5">
        <v>0.83</v>
      </c>
      <c r="I5">
        <v>26</v>
      </c>
      <c r="J5">
        <v>84.46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112.29</v>
      </c>
      <c r="Q5">
        <v>874.53</v>
      </c>
      <c r="R5">
        <v>116.42</v>
      </c>
      <c r="S5">
        <v>67.599999999999994</v>
      </c>
      <c r="T5">
        <v>15785.04</v>
      </c>
      <c r="U5">
        <v>0.57999999999999996</v>
      </c>
      <c r="V5">
        <v>0.7</v>
      </c>
      <c r="W5">
        <v>4.76</v>
      </c>
      <c r="X5">
        <v>0.96</v>
      </c>
      <c r="Y5">
        <v>2</v>
      </c>
      <c r="Z5">
        <v>10</v>
      </c>
      <c r="AA5">
        <v>103.9949880081117</v>
      </c>
      <c r="AB5">
        <v>142.290530527709</v>
      </c>
      <c r="AC5">
        <v>128.7105220001967</v>
      </c>
      <c r="AD5">
        <v>103994.9880081117</v>
      </c>
      <c r="AE5">
        <v>142290.53052770899</v>
      </c>
      <c r="AF5">
        <v>5.4100190382064547E-6</v>
      </c>
      <c r="AG5">
        <v>7</v>
      </c>
      <c r="AH5">
        <v>128710.5220001967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3"/>
  <dimension ref="A1:AH7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3.5750000000000002</v>
      </c>
      <c r="E2">
        <v>27.97</v>
      </c>
      <c r="F2">
        <v>22.51</v>
      </c>
      <c r="G2">
        <v>8.77</v>
      </c>
      <c r="H2">
        <v>0.16</v>
      </c>
      <c r="I2">
        <v>154</v>
      </c>
      <c r="J2">
        <v>107.41</v>
      </c>
      <c r="K2">
        <v>41.65</v>
      </c>
      <c r="L2">
        <v>1</v>
      </c>
      <c r="M2">
        <v>152</v>
      </c>
      <c r="N2">
        <v>14.77</v>
      </c>
      <c r="O2">
        <v>13481.73</v>
      </c>
      <c r="P2">
        <v>211.05</v>
      </c>
      <c r="Q2">
        <v>875.01</v>
      </c>
      <c r="R2">
        <v>282.29000000000002</v>
      </c>
      <c r="S2">
        <v>67.599999999999994</v>
      </c>
      <c r="T2">
        <v>98079.3</v>
      </c>
      <c r="U2">
        <v>0.24</v>
      </c>
      <c r="V2">
        <v>0.55000000000000004</v>
      </c>
      <c r="W2">
        <v>4.9400000000000004</v>
      </c>
      <c r="X2">
        <v>5.89</v>
      </c>
      <c r="Y2">
        <v>2</v>
      </c>
      <c r="Z2">
        <v>10</v>
      </c>
      <c r="AA2">
        <v>198.4113577613368</v>
      </c>
      <c r="AB2">
        <v>271.47517298026418</v>
      </c>
      <c r="AC2">
        <v>245.56596348890551</v>
      </c>
      <c r="AD2">
        <v>198411.35776133681</v>
      </c>
      <c r="AE2">
        <v>271475.17298026418</v>
      </c>
      <c r="AF2">
        <v>3.6860264377016199E-6</v>
      </c>
      <c r="AG2">
        <v>10</v>
      </c>
      <c r="AH2">
        <v>245565.96348890549</v>
      </c>
    </row>
    <row r="3" spans="1:34" x14ac:dyDescent="0.25">
      <c r="A3">
        <v>1</v>
      </c>
      <c r="B3">
        <v>50</v>
      </c>
      <c r="C3" t="s">
        <v>34</v>
      </c>
      <c r="D3">
        <v>4.4668000000000001</v>
      </c>
      <c r="E3">
        <v>22.39</v>
      </c>
      <c r="F3">
        <v>18.95</v>
      </c>
      <c r="G3">
        <v>18.05</v>
      </c>
      <c r="H3">
        <v>0.32</v>
      </c>
      <c r="I3">
        <v>63</v>
      </c>
      <c r="J3">
        <v>108.68</v>
      </c>
      <c r="K3">
        <v>41.65</v>
      </c>
      <c r="L3">
        <v>2</v>
      </c>
      <c r="M3">
        <v>61</v>
      </c>
      <c r="N3">
        <v>15.03</v>
      </c>
      <c r="O3">
        <v>13638.32</v>
      </c>
      <c r="P3">
        <v>171.24</v>
      </c>
      <c r="Q3">
        <v>874.31</v>
      </c>
      <c r="R3">
        <v>162.93</v>
      </c>
      <c r="S3">
        <v>67.599999999999994</v>
      </c>
      <c r="T3">
        <v>38855.089999999997</v>
      </c>
      <c r="U3">
        <v>0.41</v>
      </c>
      <c r="V3">
        <v>0.65</v>
      </c>
      <c r="W3">
        <v>4.8</v>
      </c>
      <c r="X3">
        <v>2.33</v>
      </c>
      <c r="Y3">
        <v>2</v>
      </c>
      <c r="Z3">
        <v>10</v>
      </c>
      <c r="AA3">
        <v>142.43486423691979</v>
      </c>
      <c r="AB3">
        <v>194.88566503159021</v>
      </c>
      <c r="AC3">
        <v>176.2860506847791</v>
      </c>
      <c r="AD3">
        <v>142434.86423691979</v>
      </c>
      <c r="AE3">
        <v>194885.66503159021</v>
      </c>
      <c r="AF3">
        <v>4.6055224872519154E-6</v>
      </c>
      <c r="AG3">
        <v>8</v>
      </c>
      <c r="AH3">
        <v>176286.0506847791</v>
      </c>
    </row>
    <row r="4" spans="1:34" x14ac:dyDescent="0.25">
      <c r="A4">
        <v>2</v>
      </c>
      <c r="B4">
        <v>50</v>
      </c>
      <c r="C4" t="s">
        <v>34</v>
      </c>
      <c r="D4">
        <v>4.7732000000000001</v>
      </c>
      <c r="E4">
        <v>20.95</v>
      </c>
      <c r="F4">
        <v>18.05</v>
      </c>
      <c r="G4">
        <v>27.77</v>
      </c>
      <c r="H4">
        <v>0.48</v>
      </c>
      <c r="I4">
        <v>39</v>
      </c>
      <c r="J4">
        <v>109.96</v>
      </c>
      <c r="K4">
        <v>41.65</v>
      </c>
      <c r="L4">
        <v>3</v>
      </c>
      <c r="M4">
        <v>37</v>
      </c>
      <c r="N4">
        <v>15.31</v>
      </c>
      <c r="O4">
        <v>13795.21</v>
      </c>
      <c r="P4">
        <v>156.32</v>
      </c>
      <c r="Q4">
        <v>874.41</v>
      </c>
      <c r="R4">
        <v>133.15</v>
      </c>
      <c r="S4">
        <v>67.599999999999994</v>
      </c>
      <c r="T4">
        <v>24086.42</v>
      </c>
      <c r="U4">
        <v>0.51</v>
      </c>
      <c r="V4">
        <v>0.68</v>
      </c>
      <c r="W4">
        <v>4.75</v>
      </c>
      <c r="X4">
        <v>1.43</v>
      </c>
      <c r="Y4">
        <v>2</v>
      </c>
      <c r="Z4">
        <v>10</v>
      </c>
      <c r="AA4">
        <v>124.1243284409107</v>
      </c>
      <c r="AB4">
        <v>169.83238215167569</v>
      </c>
      <c r="AC4">
        <v>153.62381796041231</v>
      </c>
      <c r="AD4">
        <v>124124.3284409107</v>
      </c>
      <c r="AE4">
        <v>169832.3821516757</v>
      </c>
      <c r="AF4">
        <v>4.9214381517307336E-6</v>
      </c>
      <c r="AG4">
        <v>7</v>
      </c>
      <c r="AH4">
        <v>153623.8179604123</v>
      </c>
    </row>
    <row r="5" spans="1:34" x14ac:dyDescent="0.25">
      <c r="A5">
        <v>3</v>
      </c>
      <c r="B5">
        <v>50</v>
      </c>
      <c r="C5" t="s">
        <v>34</v>
      </c>
      <c r="D5">
        <v>4.9457000000000004</v>
      </c>
      <c r="E5">
        <v>20.22</v>
      </c>
      <c r="F5">
        <v>17.579999999999998</v>
      </c>
      <c r="G5">
        <v>39.07</v>
      </c>
      <c r="H5">
        <v>0.63</v>
      </c>
      <c r="I5">
        <v>27</v>
      </c>
      <c r="J5">
        <v>111.23</v>
      </c>
      <c r="K5">
        <v>41.65</v>
      </c>
      <c r="L5">
        <v>4</v>
      </c>
      <c r="M5">
        <v>25</v>
      </c>
      <c r="N5">
        <v>15.58</v>
      </c>
      <c r="O5">
        <v>13952.52</v>
      </c>
      <c r="P5">
        <v>144.57</v>
      </c>
      <c r="Q5">
        <v>874.21</v>
      </c>
      <c r="R5">
        <v>117.42</v>
      </c>
      <c r="S5">
        <v>67.599999999999994</v>
      </c>
      <c r="T5">
        <v>16280.27</v>
      </c>
      <c r="U5">
        <v>0.57999999999999996</v>
      </c>
      <c r="V5">
        <v>0.7</v>
      </c>
      <c r="W5">
        <v>4.74</v>
      </c>
      <c r="X5">
        <v>0.97</v>
      </c>
      <c r="Y5">
        <v>2</v>
      </c>
      <c r="Z5">
        <v>10</v>
      </c>
      <c r="AA5">
        <v>118.0562177637357</v>
      </c>
      <c r="AB5">
        <v>161.5297254170197</v>
      </c>
      <c r="AC5">
        <v>146.11355513165731</v>
      </c>
      <c r="AD5">
        <v>118056.21776373569</v>
      </c>
      <c r="AE5">
        <v>161529.72541701971</v>
      </c>
      <c r="AF5">
        <v>5.0992953714520012E-6</v>
      </c>
      <c r="AG5">
        <v>7</v>
      </c>
      <c r="AH5">
        <v>146113.55513165731</v>
      </c>
    </row>
    <row r="6" spans="1:34" x14ac:dyDescent="0.25">
      <c r="A6">
        <v>4</v>
      </c>
      <c r="B6">
        <v>50</v>
      </c>
      <c r="C6" t="s">
        <v>34</v>
      </c>
      <c r="D6">
        <v>5.0301</v>
      </c>
      <c r="E6">
        <v>19.88</v>
      </c>
      <c r="F6">
        <v>17.38</v>
      </c>
      <c r="G6">
        <v>49.65</v>
      </c>
      <c r="H6">
        <v>0.78</v>
      </c>
      <c r="I6">
        <v>21</v>
      </c>
      <c r="J6">
        <v>112.51</v>
      </c>
      <c r="K6">
        <v>41.65</v>
      </c>
      <c r="L6">
        <v>5</v>
      </c>
      <c r="M6">
        <v>17</v>
      </c>
      <c r="N6">
        <v>15.86</v>
      </c>
      <c r="O6">
        <v>14110.24</v>
      </c>
      <c r="P6">
        <v>134.76</v>
      </c>
      <c r="Q6">
        <v>874.25</v>
      </c>
      <c r="R6">
        <v>110.67</v>
      </c>
      <c r="S6">
        <v>67.599999999999994</v>
      </c>
      <c r="T6">
        <v>12938.69</v>
      </c>
      <c r="U6">
        <v>0.61</v>
      </c>
      <c r="V6">
        <v>0.71</v>
      </c>
      <c r="W6">
        <v>4.72</v>
      </c>
      <c r="X6">
        <v>0.76</v>
      </c>
      <c r="Y6">
        <v>2</v>
      </c>
      <c r="Z6">
        <v>10</v>
      </c>
      <c r="AA6">
        <v>114.17413575052881</v>
      </c>
      <c r="AB6">
        <v>156.2180895411816</v>
      </c>
      <c r="AC6">
        <v>141.3088543288797</v>
      </c>
      <c r="AD6">
        <v>114174.1357505288</v>
      </c>
      <c r="AE6">
        <v>156218.0895411816</v>
      </c>
      <c r="AF6">
        <v>5.1863165270721436E-6</v>
      </c>
      <c r="AG6">
        <v>7</v>
      </c>
      <c r="AH6">
        <v>141308.85432887971</v>
      </c>
    </row>
    <row r="7" spans="1:34" x14ac:dyDescent="0.25">
      <c r="A7">
        <v>5</v>
      </c>
      <c r="B7">
        <v>50</v>
      </c>
      <c r="C7" t="s">
        <v>34</v>
      </c>
      <c r="D7">
        <v>5.0575000000000001</v>
      </c>
      <c r="E7">
        <v>19.77</v>
      </c>
      <c r="F7">
        <v>17.309999999999999</v>
      </c>
      <c r="G7">
        <v>54.68</v>
      </c>
      <c r="H7">
        <v>0.93</v>
      </c>
      <c r="I7">
        <v>19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132.15</v>
      </c>
      <c r="Q7">
        <v>874.27</v>
      </c>
      <c r="R7">
        <v>107.83</v>
      </c>
      <c r="S7">
        <v>67.599999999999994</v>
      </c>
      <c r="T7">
        <v>11524.76</v>
      </c>
      <c r="U7">
        <v>0.63</v>
      </c>
      <c r="V7">
        <v>0.71</v>
      </c>
      <c r="W7">
        <v>4.74</v>
      </c>
      <c r="X7">
        <v>0.7</v>
      </c>
      <c r="Y7">
        <v>2</v>
      </c>
      <c r="Z7">
        <v>10</v>
      </c>
      <c r="AA7">
        <v>113.0906488281307</v>
      </c>
      <c r="AB7">
        <v>154.73561493388769</v>
      </c>
      <c r="AC7">
        <v>139.96786501743941</v>
      </c>
      <c r="AD7">
        <v>113090.6488281307</v>
      </c>
      <c r="AE7">
        <v>154735.6149338877</v>
      </c>
      <c r="AF7">
        <v>5.2145674709583059E-6</v>
      </c>
      <c r="AG7">
        <v>7</v>
      </c>
      <c r="AH7">
        <v>139967.86501743941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4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4.3436000000000003</v>
      </c>
      <c r="E2">
        <v>23.02</v>
      </c>
      <c r="F2">
        <v>19.989999999999998</v>
      </c>
      <c r="G2">
        <v>13.48</v>
      </c>
      <c r="H2">
        <v>0.28000000000000003</v>
      </c>
      <c r="I2">
        <v>89</v>
      </c>
      <c r="J2">
        <v>61.76</v>
      </c>
      <c r="K2">
        <v>28.92</v>
      </c>
      <c r="L2">
        <v>1</v>
      </c>
      <c r="M2">
        <v>87</v>
      </c>
      <c r="N2">
        <v>6.84</v>
      </c>
      <c r="O2">
        <v>7851.41</v>
      </c>
      <c r="P2">
        <v>121.65</v>
      </c>
      <c r="Q2">
        <v>874.28</v>
      </c>
      <c r="R2">
        <v>197.74</v>
      </c>
      <c r="S2">
        <v>67.599999999999994</v>
      </c>
      <c r="T2">
        <v>56133.11</v>
      </c>
      <c r="U2">
        <v>0.34</v>
      </c>
      <c r="V2">
        <v>0.62</v>
      </c>
      <c r="W2">
        <v>4.84</v>
      </c>
      <c r="X2">
        <v>3.37</v>
      </c>
      <c r="Y2">
        <v>2</v>
      </c>
      <c r="Z2">
        <v>10</v>
      </c>
      <c r="AA2">
        <v>120.3720705643953</v>
      </c>
      <c r="AB2">
        <v>164.69837738709549</v>
      </c>
      <c r="AC2">
        <v>148.97979540494109</v>
      </c>
      <c r="AD2">
        <v>120372.0705643953</v>
      </c>
      <c r="AE2">
        <v>164698.3773870955</v>
      </c>
      <c r="AF2">
        <v>4.8619729993146746E-6</v>
      </c>
      <c r="AG2">
        <v>8</v>
      </c>
      <c r="AH2">
        <v>148979.79540494111</v>
      </c>
    </row>
    <row r="3" spans="1:34" x14ac:dyDescent="0.25">
      <c r="A3">
        <v>1</v>
      </c>
      <c r="B3">
        <v>25</v>
      </c>
      <c r="C3" t="s">
        <v>34</v>
      </c>
      <c r="D3">
        <v>4.9126000000000003</v>
      </c>
      <c r="E3">
        <v>20.36</v>
      </c>
      <c r="F3">
        <v>18.03</v>
      </c>
      <c r="G3">
        <v>28.47</v>
      </c>
      <c r="H3">
        <v>0.55000000000000004</v>
      </c>
      <c r="I3">
        <v>38</v>
      </c>
      <c r="J3">
        <v>62.92</v>
      </c>
      <c r="K3">
        <v>28.92</v>
      </c>
      <c r="L3">
        <v>2</v>
      </c>
      <c r="M3">
        <v>13</v>
      </c>
      <c r="N3">
        <v>7</v>
      </c>
      <c r="O3">
        <v>7994.37</v>
      </c>
      <c r="P3">
        <v>97.21</v>
      </c>
      <c r="Q3">
        <v>874.79</v>
      </c>
      <c r="R3">
        <v>131.55000000000001</v>
      </c>
      <c r="S3">
        <v>67.599999999999994</v>
      </c>
      <c r="T3">
        <v>23291.85</v>
      </c>
      <c r="U3">
        <v>0.51</v>
      </c>
      <c r="V3">
        <v>0.68</v>
      </c>
      <c r="W3">
        <v>4.78</v>
      </c>
      <c r="X3">
        <v>1.42</v>
      </c>
      <c r="Y3">
        <v>2</v>
      </c>
      <c r="Z3">
        <v>10</v>
      </c>
      <c r="AA3">
        <v>97.565947094695744</v>
      </c>
      <c r="AB3">
        <v>133.4940331207101</v>
      </c>
      <c r="AC3">
        <v>120.75354995975739</v>
      </c>
      <c r="AD3">
        <v>97565.947094695744</v>
      </c>
      <c r="AE3">
        <v>133494.03312071011</v>
      </c>
      <c r="AF3">
        <v>5.4988784778601329E-6</v>
      </c>
      <c r="AG3">
        <v>7</v>
      </c>
      <c r="AH3">
        <v>120753.54995975739</v>
      </c>
    </row>
    <row r="4" spans="1:34" x14ac:dyDescent="0.25">
      <c r="A4">
        <v>2</v>
      </c>
      <c r="B4">
        <v>25</v>
      </c>
      <c r="C4" t="s">
        <v>34</v>
      </c>
      <c r="D4">
        <v>4.9359999999999999</v>
      </c>
      <c r="E4">
        <v>20.260000000000002</v>
      </c>
      <c r="F4">
        <v>17.96</v>
      </c>
      <c r="G4">
        <v>29.94</v>
      </c>
      <c r="H4">
        <v>0.81</v>
      </c>
      <c r="I4">
        <v>36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97.4</v>
      </c>
      <c r="Q4">
        <v>874.35</v>
      </c>
      <c r="R4">
        <v>128.72999999999999</v>
      </c>
      <c r="S4">
        <v>67.599999999999994</v>
      </c>
      <c r="T4">
        <v>21890.53</v>
      </c>
      <c r="U4">
        <v>0.53</v>
      </c>
      <c r="V4">
        <v>0.69</v>
      </c>
      <c r="W4">
        <v>4.79</v>
      </c>
      <c r="X4">
        <v>1.35</v>
      </c>
      <c r="Y4">
        <v>2</v>
      </c>
      <c r="Z4">
        <v>10</v>
      </c>
      <c r="AA4">
        <v>97.355815186560505</v>
      </c>
      <c r="AB4">
        <v>133.2065213736341</v>
      </c>
      <c r="AC4">
        <v>120.4934779302969</v>
      </c>
      <c r="AD4">
        <v>97355.815186560503</v>
      </c>
      <c r="AE4">
        <v>133206.52137363411</v>
      </c>
      <c r="AF4">
        <v>5.5250710757475913E-6</v>
      </c>
      <c r="AG4">
        <v>7</v>
      </c>
      <c r="AH4">
        <v>120493.4779302969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5"/>
  <dimension ref="A1:AH1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2.7115</v>
      </c>
      <c r="E2">
        <v>36.880000000000003</v>
      </c>
      <c r="F2">
        <v>26.24</v>
      </c>
      <c r="G2">
        <v>6.45</v>
      </c>
      <c r="H2">
        <v>0.11</v>
      </c>
      <c r="I2">
        <v>244</v>
      </c>
      <c r="J2">
        <v>167.88</v>
      </c>
      <c r="K2">
        <v>51.39</v>
      </c>
      <c r="L2">
        <v>1</v>
      </c>
      <c r="M2">
        <v>242</v>
      </c>
      <c r="N2">
        <v>30.49</v>
      </c>
      <c r="O2">
        <v>20939.59</v>
      </c>
      <c r="P2">
        <v>333.41</v>
      </c>
      <c r="Q2">
        <v>875.2</v>
      </c>
      <c r="R2">
        <v>406.87</v>
      </c>
      <c r="S2">
        <v>67.599999999999994</v>
      </c>
      <c r="T2">
        <v>159920.18</v>
      </c>
      <c r="U2">
        <v>0.17</v>
      </c>
      <c r="V2">
        <v>0.47</v>
      </c>
      <c r="W2">
        <v>5.0999999999999996</v>
      </c>
      <c r="X2">
        <v>9.61</v>
      </c>
      <c r="Y2">
        <v>2</v>
      </c>
      <c r="Z2">
        <v>10</v>
      </c>
      <c r="AA2">
        <v>347.73112815631077</v>
      </c>
      <c r="AB2">
        <v>475.78107035813917</v>
      </c>
      <c r="AC2">
        <v>430.37319276608389</v>
      </c>
      <c r="AD2">
        <v>347731.12815631082</v>
      </c>
      <c r="AE2">
        <v>475781.07035813917</v>
      </c>
      <c r="AF2">
        <v>2.595399852138437E-6</v>
      </c>
      <c r="AG2">
        <v>13</v>
      </c>
      <c r="AH2">
        <v>430373.19276608393</v>
      </c>
    </row>
    <row r="3" spans="1:34" x14ac:dyDescent="0.25">
      <c r="A3">
        <v>1</v>
      </c>
      <c r="B3">
        <v>85</v>
      </c>
      <c r="C3" t="s">
        <v>34</v>
      </c>
      <c r="D3">
        <v>3.9098000000000002</v>
      </c>
      <c r="E3">
        <v>25.58</v>
      </c>
      <c r="F3">
        <v>20.09</v>
      </c>
      <c r="G3">
        <v>13.1</v>
      </c>
      <c r="H3">
        <v>0.21</v>
      </c>
      <c r="I3">
        <v>92</v>
      </c>
      <c r="J3">
        <v>169.33</v>
      </c>
      <c r="K3">
        <v>51.39</v>
      </c>
      <c r="L3">
        <v>2</v>
      </c>
      <c r="M3">
        <v>90</v>
      </c>
      <c r="N3">
        <v>30.94</v>
      </c>
      <c r="O3">
        <v>21118.46</v>
      </c>
      <c r="P3">
        <v>251.47</v>
      </c>
      <c r="Q3">
        <v>874.55</v>
      </c>
      <c r="R3">
        <v>201.47</v>
      </c>
      <c r="S3">
        <v>67.599999999999994</v>
      </c>
      <c r="T3">
        <v>57981.35</v>
      </c>
      <c r="U3">
        <v>0.34</v>
      </c>
      <c r="V3">
        <v>0.61</v>
      </c>
      <c r="W3">
        <v>4.83</v>
      </c>
      <c r="X3">
        <v>3.47</v>
      </c>
      <c r="Y3">
        <v>2</v>
      </c>
      <c r="Z3">
        <v>10</v>
      </c>
      <c r="AA3">
        <v>201.9519970550339</v>
      </c>
      <c r="AB3">
        <v>276.31963186387952</v>
      </c>
      <c r="AC3">
        <v>249.948074015911</v>
      </c>
      <c r="AD3">
        <v>201951.99705503389</v>
      </c>
      <c r="AE3">
        <v>276319.63186387951</v>
      </c>
      <c r="AF3">
        <v>3.7423914224196421E-6</v>
      </c>
      <c r="AG3">
        <v>9</v>
      </c>
      <c r="AH3">
        <v>249948.074015911</v>
      </c>
    </row>
    <row r="4" spans="1:34" x14ac:dyDescent="0.25">
      <c r="A4">
        <v>2</v>
      </c>
      <c r="B4">
        <v>85</v>
      </c>
      <c r="C4" t="s">
        <v>34</v>
      </c>
      <c r="D4">
        <v>4.3364000000000003</v>
      </c>
      <c r="E4">
        <v>23.06</v>
      </c>
      <c r="F4">
        <v>18.760000000000002</v>
      </c>
      <c r="G4">
        <v>19.739999999999998</v>
      </c>
      <c r="H4">
        <v>0.31</v>
      </c>
      <c r="I4">
        <v>57</v>
      </c>
      <c r="J4">
        <v>170.79</v>
      </c>
      <c r="K4">
        <v>51.39</v>
      </c>
      <c r="L4">
        <v>3</v>
      </c>
      <c r="M4">
        <v>55</v>
      </c>
      <c r="N4">
        <v>31.4</v>
      </c>
      <c r="O4">
        <v>21297.94</v>
      </c>
      <c r="P4">
        <v>231.09</v>
      </c>
      <c r="Q4">
        <v>874.43</v>
      </c>
      <c r="R4">
        <v>156.88999999999999</v>
      </c>
      <c r="S4">
        <v>67.599999999999994</v>
      </c>
      <c r="T4">
        <v>35865.29</v>
      </c>
      <c r="U4">
        <v>0.43</v>
      </c>
      <c r="V4">
        <v>0.66</v>
      </c>
      <c r="W4">
        <v>4.78</v>
      </c>
      <c r="X4">
        <v>2.14</v>
      </c>
      <c r="Y4">
        <v>2</v>
      </c>
      <c r="Z4">
        <v>10</v>
      </c>
      <c r="AA4">
        <v>172.7076035289426</v>
      </c>
      <c r="AB4">
        <v>236.30616246991491</v>
      </c>
      <c r="AC4">
        <v>213.75343398163659</v>
      </c>
      <c r="AD4">
        <v>172707.60352894259</v>
      </c>
      <c r="AE4">
        <v>236306.16246991491</v>
      </c>
      <c r="AF4">
        <v>4.1507253987877999E-6</v>
      </c>
      <c r="AG4">
        <v>8</v>
      </c>
      <c r="AH4">
        <v>213753.4339816366</v>
      </c>
    </row>
    <row r="5" spans="1:34" x14ac:dyDescent="0.25">
      <c r="A5">
        <v>3</v>
      </c>
      <c r="B5">
        <v>85</v>
      </c>
      <c r="C5" t="s">
        <v>34</v>
      </c>
      <c r="D5">
        <v>4.5705999999999998</v>
      </c>
      <c r="E5">
        <v>21.88</v>
      </c>
      <c r="F5">
        <v>18.12</v>
      </c>
      <c r="G5">
        <v>26.51</v>
      </c>
      <c r="H5">
        <v>0.41</v>
      </c>
      <c r="I5">
        <v>41</v>
      </c>
      <c r="J5">
        <v>172.25</v>
      </c>
      <c r="K5">
        <v>51.39</v>
      </c>
      <c r="L5">
        <v>4</v>
      </c>
      <c r="M5">
        <v>39</v>
      </c>
      <c r="N5">
        <v>31.86</v>
      </c>
      <c r="O5">
        <v>21478.05</v>
      </c>
      <c r="P5">
        <v>219.04</v>
      </c>
      <c r="Q5">
        <v>874.25</v>
      </c>
      <c r="R5">
        <v>135.72999999999999</v>
      </c>
      <c r="S5">
        <v>67.599999999999994</v>
      </c>
      <c r="T5">
        <v>25364.79</v>
      </c>
      <c r="U5">
        <v>0.5</v>
      </c>
      <c r="V5">
        <v>0.68</v>
      </c>
      <c r="W5">
        <v>4.75</v>
      </c>
      <c r="X5">
        <v>1.5</v>
      </c>
      <c r="Y5">
        <v>2</v>
      </c>
      <c r="Z5">
        <v>10</v>
      </c>
      <c r="AA5">
        <v>162.8750431383998</v>
      </c>
      <c r="AB5">
        <v>222.85281956163129</v>
      </c>
      <c r="AC5">
        <v>201.58405923863</v>
      </c>
      <c r="AD5">
        <v>162875.04313839981</v>
      </c>
      <c r="AE5">
        <v>222852.81956163139</v>
      </c>
      <c r="AF5">
        <v>4.3748974973940397E-6</v>
      </c>
      <c r="AG5">
        <v>8</v>
      </c>
      <c r="AH5">
        <v>201584.05923863</v>
      </c>
    </row>
    <row r="6" spans="1:34" x14ac:dyDescent="0.25">
      <c r="A6">
        <v>4</v>
      </c>
      <c r="B6">
        <v>85</v>
      </c>
      <c r="C6" t="s">
        <v>34</v>
      </c>
      <c r="D6">
        <v>4.7106000000000003</v>
      </c>
      <c r="E6">
        <v>21.23</v>
      </c>
      <c r="F6">
        <v>17.77</v>
      </c>
      <c r="G6">
        <v>33.32</v>
      </c>
      <c r="H6">
        <v>0.51</v>
      </c>
      <c r="I6">
        <v>32</v>
      </c>
      <c r="J6">
        <v>173.71</v>
      </c>
      <c r="K6">
        <v>51.39</v>
      </c>
      <c r="L6">
        <v>5</v>
      </c>
      <c r="M6">
        <v>30</v>
      </c>
      <c r="N6">
        <v>32.32</v>
      </c>
      <c r="O6">
        <v>21658.78</v>
      </c>
      <c r="P6">
        <v>210.62</v>
      </c>
      <c r="Q6">
        <v>874.36</v>
      </c>
      <c r="R6">
        <v>123.85</v>
      </c>
      <c r="S6">
        <v>67.599999999999994</v>
      </c>
      <c r="T6">
        <v>19472.099999999999</v>
      </c>
      <c r="U6">
        <v>0.55000000000000004</v>
      </c>
      <c r="V6">
        <v>0.69</v>
      </c>
      <c r="W6">
        <v>4.74</v>
      </c>
      <c r="X6">
        <v>1.1599999999999999</v>
      </c>
      <c r="Y6">
        <v>2</v>
      </c>
      <c r="Z6">
        <v>10</v>
      </c>
      <c r="AA6">
        <v>148.60187995166959</v>
      </c>
      <c r="AB6">
        <v>203.3236480020382</v>
      </c>
      <c r="AC6">
        <v>183.91872440331369</v>
      </c>
      <c r="AD6">
        <v>148601.8799516696</v>
      </c>
      <c r="AE6">
        <v>203323.64800203819</v>
      </c>
      <c r="AF6">
        <v>4.5089030217530216E-6</v>
      </c>
      <c r="AG6">
        <v>7</v>
      </c>
      <c r="AH6">
        <v>183918.72440331371</v>
      </c>
    </row>
    <row r="7" spans="1:34" x14ac:dyDescent="0.25">
      <c r="A7">
        <v>5</v>
      </c>
      <c r="B7">
        <v>85</v>
      </c>
      <c r="C7" t="s">
        <v>34</v>
      </c>
      <c r="D7">
        <v>4.8091999999999997</v>
      </c>
      <c r="E7">
        <v>20.79</v>
      </c>
      <c r="F7">
        <v>17.54</v>
      </c>
      <c r="G7">
        <v>40.479999999999997</v>
      </c>
      <c r="H7">
        <v>0.61</v>
      </c>
      <c r="I7">
        <v>26</v>
      </c>
      <c r="J7">
        <v>175.18</v>
      </c>
      <c r="K7">
        <v>51.39</v>
      </c>
      <c r="L7">
        <v>6</v>
      </c>
      <c r="M7">
        <v>24</v>
      </c>
      <c r="N7">
        <v>32.79</v>
      </c>
      <c r="O7">
        <v>21840.16</v>
      </c>
      <c r="P7">
        <v>204.05</v>
      </c>
      <c r="Q7">
        <v>874.29</v>
      </c>
      <c r="R7">
        <v>116.43</v>
      </c>
      <c r="S7">
        <v>67.599999999999994</v>
      </c>
      <c r="T7">
        <v>15791.04</v>
      </c>
      <c r="U7">
        <v>0.57999999999999996</v>
      </c>
      <c r="V7">
        <v>0.7</v>
      </c>
      <c r="W7">
        <v>4.72</v>
      </c>
      <c r="X7">
        <v>0.92</v>
      </c>
      <c r="Y7">
        <v>2</v>
      </c>
      <c r="Z7">
        <v>10</v>
      </c>
      <c r="AA7">
        <v>144.62034869199451</v>
      </c>
      <c r="AB7">
        <v>197.87594127979119</v>
      </c>
      <c r="AC7">
        <v>178.99093916473191</v>
      </c>
      <c r="AD7">
        <v>144620.3486919945</v>
      </c>
      <c r="AE7">
        <v>197875.94127979121</v>
      </c>
      <c r="AF7">
        <v>4.6032811981944197E-6</v>
      </c>
      <c r="AG7">
        <v>7</v>
      </c>
      <c r="AH7">
        <v>178990.93916473191</v>
      </c>
    </row>
    <row r="8" spans="1:34" x14ac:dyDescent="0.25">
      <c r="A8">
        <v>6</v>
      </c>
      <c r="B8">
        <v>85</v>
      </c>
      <c r="C8" t="s">
        <v>34</v>
      </c>
      <c r="D8">
        <v>4.8724999999999996</v>
      </c>
      <c r="E8">
        <v>20.52</v>
      </c>
      <c r="F8">
        <v>17.41</v>
      </c>
      <c r="G8">
        <v>47.47</v>
      </c>
      <c r="H8">
        <v>0.7</v>
      </c>
      <c r="I8">
        <v>22</v>
      </c>
      <c r="J8">
        <v>176.66</v>
      </c>
      <c r="K8">
        <v>51.39</v>
      </c>
      <c r="L8">
        <v>7</v>
      </c>
      <c r="M8">
        <v>20</v>
      </c>
      <c r="N8">
        <v>33.270000000000003</v>
      </c>
      <c r="O8">
        <v>22022.17</v>
      </c>
      <c r="P8">
        <v>198.39</v>
      </c>
      <c r="Q8">
        <v>874.26</v>
      </c>
      <c r="R8">
        <v>111.92</v>
      </c>
      <c r="S8">
        <v>67.599999999999994</v>
      </c>
      <c r="T8">
        <v>13556.69</v>
      </c>
      <c r="U8">
        <v>0.6</v>
      </c>
      <c r="V8">
        <v>0.71</v>
      </c>
      <c r="W8">
        <v>4.71</v>
      </c>
      <c r="X8">
        <v>0.79</v>
      </c>
      <c r="Y8">
        <v>2</v>
      </c>
      <c r="Z8">
        <v>10</v>
      </c>
      <c r="AA8">
        <v>141.77186993135541</v>
      </c>
      <c r="AB8">
        <v>193.97852697347281</v>
      </c>
      <c r="AC8">
        <v>175.46548860975199</v>
      </c>
      <c r="AD8">
        <v>141771.86993135541</v>
      </c>
      <c r="AE8">
        <v>193978.52697347279</v>
      </c>
      <c r="AF8">
        <v>4.6638708388510164E-6</v>
      </c>
      <c r="AG8">
        <v>7</v>
      </c>
      <c r="AH8">
        <v>175465.48860975201</v>
      </c>
    </row>
    <row r="9" spans="1:34" x14ac:dyDescent="0.25">
      <c r="A9">
        <v>7</v>
      </c>
      <c r="B9">
        <v>85</v>
      </c>
      <c r="C9" t="s">
        <v>34</v>
      </c>
      <c r="D9">
        <v>4.9241999999999999</v>
      </c>
      <c r="E9">
        <v>20.309999999999999</v>
      </c>
      <c r="F9">
        <v>17.29</v>
      </c>
      <c r="G9">
        <v>54.6</v>
      </c>
      <c r="H9">
        <v>0.8</v>
      </c>
      <c r="I9">
        <v>19</v>
      </c>
      <c r="J9">
        <v>178.14</v>
      </c>
      <c r="K9">
        <v>51.39</v>
      </c>
      <c r="L9">
        <v>8</v>
      </c>
      <c r="M9">
        <v>17</v>
      </c>
      <c r="N9">
        <v>33.75</v>
      </c>
      <c r="O9">
        <v>22204.83</v>
      </c>
      <c r="P9">
        <v>192.08</v>
      </c>
      <c r="Q9">
        <v>874.19</v>
      </c>
      <c r="R9">
        <v>107.86</v>
      </c>
      <c r="S9">
        <v>67.599999999999994</v>
      </c>
      <c r="T9">
        <v>11540.43</v>
      </c>
      <c r="U9">
        <v>0.63</v>
      </c>
      <c r="V9">
        <v>0.71</v>
      </c>
      <c r="W9">
        <v>4.72</v>
      </c>
      <c r="X9">
        <v>0.68</v>
      </c>
      <c r="Y9">
        <v>2</v>
      </c>
      <c r="Z9">
        <v>10</v>
      </c>
      <c r="AA9">
        <v>139.0139231263382</v>
      </c>
      <c r="AB9">
        <v>190.20498248282439</v>
      </c>
      <c r="AC9">
        <v>172.05208590908691</v>
      </c>
      <c r="AD9">
        <v>139013.9231263382</v>
      </c>
      <c r="AE9">
        <v>190204.98248282439</v>
      </c>
      <c r="AF9">
        <v>4.7133571646321556E-6</v>
      </c>
      <c r="AG9">
        <v>7</v>
      </c>
      <c r="AH9">
        <v>172052.08590908689</v>
      </c>
    </row>
    <row r="10" spans="1:34" x14ac:dyDescent="0.25">
      <c r="A10">
        <v>8</v>
      </c>
      <c r="B10">
        <v>85</v>
      </c>
      <c r="C10" t="s">
        <v>34</v>
      </c>
      <c r="D10">
        <v>4.9787999999999997</v>
      </c>
      <c r="E10">
        <v>20.09</v>
      </c>
      <c r="F10">
        <v>17.170000000000002</v>
      </c>
      <c r="G10">
        <v>64.39</v>
      </c>
      <c r="H10">
        <v>0.89</v>
      </c>
      <c r="I10">
        <v>16</v>
      </c>
      <c r="J10">
        <v>179.63</v>
      </c>
      <c r="K10">
        <v>51.39</v>
      </c>
      <c r="L10">
        <v>9</v>
      </c>
      <c r="M10">
        <v>14</v>
      </c>
      <c r="N10">
        <v>34.24</v>
      </c>
      <c r="O10">
        <v>22388.15</v>
      </c>
      <c r="P10">
        <v>186.02</v>
      </c>
      <c r="Q10">
        <v>874.27</v>
      </c>
      <c r="R10">
        <v>104.03</v>
      </c>
      <c r="S10">
        <v>67.599999999999994</v>
      </c>
      <c r="T10">
        <v>9643.11</v>
      </c>
      <c r="U10">
        <v>0.65</v>
      </c>
      <c r="V10">
        <v>0.72</v>
      </c>
      <c r="W10">
        <v>4.71</v>
      </c>
      <c r="X10">
        <v>0.56000000000000005</v>
      </c>
      <c r="Y10">
        <v>2</v>
      </c>
      <c r="Z10">
        <v>10</v>
      </c>
      <c r="AA10">
        <v>136.3379532849643</v>
      </c>
      <c r="AB10">
        <v>186.5436024904011</v>
      </c>
      <c r="AC10">
        <v>168.7401428843601</v>
      </c>
      <c r="AD10">
        <v>136337.95328496429</v>
      </c>
      <c r="AE10">
        <v>186543.6024904011</v>
      </c>
      <c r="AF10">
        <v>4.7656193191321584E-6</v>
      </c>
      <c r="AG10">
        <v>7</v>
      </c>
      <c r="AH10">
        <v>168740.1428843601</v>
      </c>
    </row>
    <row r="11" spans="1:34" x14ac:dyDescent="0.25">
      <c r="A11">
        <v>9</v>
      </c>
      <c r="B11">
        <v>85</v>
      </c>
      <c r="C11" t="s">
        <v>34</v>
      </c>
      <c r="D11">
        <v>5.0148999999999999</v>
      </c>
      <c r="E11">
        <v>19.940000000000001</v>
      </c>
      <c r="F11">
        <v>17.09</v>
      </c>
      <c r="G11">
        <v>73.260000000000005</v>
      </c>
      <c r="H11">
        <v>0.98</v>
      </c>
      <c r="I11">
        <v>14</v>
      </c>
      <c r="J11">
        <v>181.12</v>
      </c>
      <c r="K11">
        <v>51.39</v>
      </c>
      <c r="L11">
        <v>10</v>
      </c>
      <c r="M11">
        <v>12</v>
      </c>
      <c r="N11">
        <v>34.729999999999997</v>
      </c>
      <c r="O11">
        <v>22572.13</v>
      </c>
      <c r="P11">
        <v>180.65</v>
      </c>
      <c r="Q11">
        <v>874.28</v>
      </c>
      <c r="R11">
        <v>101.39</v>
      </c>
      <c r="S11">
        <v>67.599999999999994</v>
      </c>
      <c r="T11">
        <v>8329.49</v>
      </c>
      <c r="U11">
        <v>0.67</v>
      </c>
      <c r="V11">
        <v>0.72</v>
      </c>
      <c r="W11">
        <v>4.71</v>
      </c>
      <c r="X11">
        <v>0.48</v>
      </c>
      <c r="Y11">
        <v>2</v>
      </c>
      <c r="Z11">
        <v>10</v>
      </c>
      <c r="AA11">
        <v>134.22990787590771</v>
      </c>
      <c r="AB11">
        <v>183.6592817613315</v>
      </c>
      <c r="AC11">
        <v>166.13109767750251</v>
      </c>
      <c r="AD11">
        <v>134229.90787590769</v>
      </c>
      <c r="AE11">
        <v>183659.28176133151</v>
      </c>
      <c r="AF11">
        <v>4.8001736007704393E-6</v>
      </c>
      <c r="AG11">
        <v>7</v>
      </c>
      <c r="AH11">
        <v>166131.09767750249</v>
      </c>
    </row>
    <row r="12" spans="1:34" x14ac:dyDescent="0.25">
      <c r="A12">
        <v>10</v>
      </c>
      <c r="B12">
        <v>85</v>
      </c>
      <c r="C12" t="s">
        <v>34</v>
      </c>
      <c r="D12">
        <v>5.0278999999999998</v>
      </c>
      <c r="E12">
        <v>19.89</v>
      </c>
      <c r="F12">
        <v>17.079999999999998</v>
      </c>
      <c r="G12">
        <v>78.81</v>
      </c>
      <c r="H12">
        <v>1.07</v>
      </c>
      <c r="I12">
        <v>13</v>
      </c>
      <c r="J12">
        <v>182.62</v>
      </c>
      <c r="K12">
        <v>51.39</v>
      </c>
      <c r="L12">
        <v>11</v>
      </c>
      <c r="M12">
        <v>11</v>
      </c>
      <c r="N12">
        <v>35.22</v>
      </c>
      <c r="O12">
        <v>22756.91</v>
      </c>
      <c r="P12">
        <v>177.13</v>
      </c>
      <c r="Q12">
        <v>874.24</v>
      </c>
      <c r="R12">
        <v>100.76</v>
      </c>
      <c r="S12">
        <v>67.599999999999994</v>
      </c>
      <c r="T12">
        <v>8021.59</v>
      </c>
      <c r="U12">
        <v>0.67</v>
      </c>
      <c r="V12">
        <v>0.72</v>
      </c>
      <c r="W12">
        <v>4.71</v>
      </c>
      <c r="X12">
        <v>0.46</v>
      </c>
      <c r="Y12">
        <v>2</v>
      </c>
      <c r="Z12">
        <v>10</v>
      </c>
      <c r="AA12">
        <v>133.07515725771151</v>
      </c>
      <c r="AB12">
        <v>182.07930102151431</v>
      </c>
      <c r="AC12">
        <v>164.70190808197609</v>
      </c>
      <c r="AD12">
        <v>133075.15725771149</v>
      </c>
      <c r="AE12">
        <v>182079.30102151429</v>
      </c>
      <c r="AF12">
        <v>4.8126169708894878E-6</v>
      </c>
      <c r="AG12">
        <v>7</v>
      </c>
      <c r="AH12">
        <v>164701.90808197609</v>
      </c>
    </row>
    <row r="13" spans="1:34" x14ac:dyDescent="0.25">
      <c r="A13">
        <v>11</v>
      </c>
      <c r="B13">
        <v>85</v>
      </c>
      <c r="C13" t="s">
        <v>34</v>
      </c>
      <c r="D13">
        <v>5.0462999999999996</v>
      </c>
      <c r="E13">
        <v>19.82</v>
      </c>
      <c r="F13">
        <v>17.04</v>
      </c>
      <c r="G13">
        <v>85.19</v>
      </c>
      <c r="H13">
        <v>1.1599999999999999</v>
      </c>
      <c r="I13">
        <v>12</v>
      </c>
      <c r="J13">
        <v>184.12</v>
      </c>
      <c r="K13">
        <v>51.39</v>
      </c>
      <c r="L13">
        <v>12</v>
      </c>
      <c r="M13">
        <v>4</v>
      </c>
      <c r="N13">
        <v>35.729999999999997</v>
      </c>
      <c r="O13">
        <v>22942.240000000002</v>
      </c>
      <c r="P13">
        <v>172.93</v>
      </c>
      <c r="Q13">
        <v>874.38</v>
      </c>
      <c r="R13">
        <v>99.3</v>
      </c>
      <c r="S13">
        <v>67.599999999999994</v>
      </c>
      <c r="T13">
        <v>7295.76</v>
      </c>
      <c r="U13">
        <v>0.68</v>
      </c>
      <c r="V13">
        <v>0.72</v>
      </c>
      <c r="W13">
        <v>4.71</v>
      </c>
      <c r="X13">
        <v>0.42</v>
      </c>
      <c r="Y13">
        <v>2</v>
      </c>
      <c r="Z13">
        <v>10</v>
      </c>
      <c r="AA13">
        <v>131.62594477840571</v>
      </c>
      <c r="AB13">
        <v>180.0964245725869</v>
      </c>
      <c r="AC13">
        <v>162.90827457834899</v>
      </c>
      <c r="AD13">
        <v>131625.94477840571</v>
      </c>
      <c r="AE13">
        <v>180096.4245725869</v>
      </c>
      <c r="AF13">
        <v>4.8302291255195247E-6</v>
      </c>
      <c r="AG13">
        <v>7</v>
      </c>
      <c r="AH13">
        <v>162908.274578349</v>
      </c>
    </row>
    <row r="14" spans="1:34" x14ac:dyDescent="0.25">
      <c r="A14">
        <v>12</v>
      </c>
      <c r="B14">
        <v>85</v>
      </c>
      <c r="C14" t="s">
        <v>34</v>
      </c>
      <c r="D14">
        <v>5.0464000000000002</v>
      </c>
      <c r="E14">
        <v>19.82</v>
      </c>
      <c r="F14">
        <v>17.04</v>
      </c>
      <c r="G14">
        <v>85.18</v>
      </c>
      <c r="H14">
        <v>1.24</v>
      </c>
      <c r="I14">
        <v>12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172.97</v>
      </c>
      <c r="Q14">
        <v>874.41</v>
      </c>
      <c r="R14">
        <v>98.98</v>
      </c>
      <c r="S14">
        <v>67.599999999999994</v>
      </c>
      <c r="T14">
        <v>7134.71</v>
      </c>
      <c r="U14">
        <v>0.68</v>
      </c>
      <c r="V14">
        <v>0.72</v>
      </c>
      <c r="W14">
        <v>4.72</v>
      </c>
      <c r="X14">
        <v>0.42</v>
      </c>
      <c r="Y14">
        <v>2</v>
      </c>
      <c r="Z14">
        <v>10</v>
      </c>
      <c r="AA14">
        <v>131.63533657339241</v>
      </c>
      <c r="AB14">
        <v>180.10927484082441</v>
      </c>
      <c r="AC14">
        <v>162.91989843502151</v>
      </c>
      <c r="AD14">
        <v>131635.33657339239</v>
      </c>
      <c r="AE14">
        <v>180109.27484082439</v>
      </c>
      <c r="AF14">
        <v>4.8303248437512104E-6</v>
      </c>
      <c r="AG14">
        <v>7</v>
      </c>
      <c r="AH14">
        <v>162919.89843502149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6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4.5601000000000003</v>
      </c>
      <c r="E2">
        <v>21.93</v>
      </c>
      <c r="F2">
        <v>19.3</v>
      </c>
      <c r="G2">
        <v>16.079999999999998</v>
      </c>
      <c r="H2">
        <v>0.34</v>
      </c>
      <c r="I2">
        <v>72</v>
      </c>
      <c r="J2">
        <v>51.33</v>
      </c>
      <c r="K2">
        <v>24.83</v>
      </c>
      <c r="L2">
        <v>1</v>
      </c>
      <c r="M2">
        <v>70</v>
      </c>
      <c r="N2">
        <v>5.51</v>
      </c>
      <c r="O2">
        <v>6564.78</v>
      </c>
      <c r="P2">
        <v>98.61</v>
      </c>
      <c r="Q2">
        <v>874.5</v>
      </c>
      <c r="R2">
        <v>175.03</v>
      </c>
      <c r="S2">
        <v>67.599999999999994</v>
      </c>
      <c r="T2">
        <v>44862.34</v>
      </c>
      <c r="U2">
        <v>0.39</v>
      </c>
      <c r="V2">
        <v>0.64</v>
      </c>
      <c r="W2">
        <v>4.8</v>
      </c>
      <c r="X2">
        <v>2.68</v>
      </c>
      <c r="Y2">
        <v>2</v>
      </c>
      <c r="Z2">
        <v>10</v>
      </c>
      <c r="AA2">
        <v>107.56624526801509</v>
      </c>
      <c r="AB2">
        <v>147.17688226345709</v>
      </c>
      <c r="AC2">
        <v>133.13052718432431</v>
      </c>
      <c r="AD2">
        <v>107566.245268015</v>
      </c>
      <c r="AE2">
        <v>147176.88226345711</v>
      </c>
      <c r="AF2">
        <v>5.2236585016164602E-6</v>
      </c>
      <c r="AG2">
        <v>8</v>
      </c>
      <c r="AH2">
        <v>133130.52718432431</v>
      </c>
    </row>
    <row r="3" spans="1:34" x14ac:dyDescent="0.25">
      <c r="A3">
        <v>1</v>
      </c>
      <c r="B3">
        <v>20</v>
      </c>
      <c r="C3" t="s">
        <v>34</v>
      </c>
      <c r="D3">
        <v>4.8489000000000004</v>
      </c>
      <c r="E3">
        <v>20.62</v>
      </c>
      <c r="F3">
        <v>18.329999999999998</v>
      </c>
      <c r="G3">
        <v>24.43</v>
      </c>
      <c r="H3">
        <v>0.66</v>
      </c>
      <c r="I3">
        <v>45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87.24</v>
      </c>
      <c r="Q3">
        <v>874.96</v>
      </c>
      <c r="R3">
        <v>140.08000000000001</v>
      </c>
      <c r="S3">
        <v>67.599999999999994</v>
      </c>
      <c r="T3">
        <v>27519.96</v>
      </c>
      <c r="U3">
        <v>0.48</v>
      </c>
      <c r="V3">
        <v>0.67</v>
      </c>
      <c r="W3">
        <v>4.82</v>
      </c>
      <c r="X3">
        <v>1.71</v>
      </c>
      <c r="Y3">
        <v>2</v>
      </c>
      <c r="Z3">
        <v>10</v>
      </c>
      <c r="AA3">
        <v>93.338565996851855</v>
      </c>
      <c r="AB3">
        <v>127.7099438037514</v>
      </c>
      <c r="AC3">
        <v>115.521486009187</v>
      </c>
      <c r="AD3">
        <v>93338.565996851859</v>
      </c>
      <c r="AE3">
        <v>127709.9438037514</v>
      </c>
      <c r="AF3">
        <v>5.5544829517966832E-6</v>
      </c>
      <c r="AG3">
        <v>7</v>
      </c>
      <c r="AH3">
        <v>115521.48600918701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7"/>
  <dimension ref="A1:AH10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3.1833999999999998</v>
      </c>
      <c r="E2">
        <v>31.41</v>
      </c>
      <c r="F2">
        <v>24.03</v>
      </c>
      <c r="G2">
        <v>7.55</v>
      </c>
      <c r="H2">
        <v>0.13</v>
      </c>
      <c r="I2">
        <v>191</v>
      </c>
      <c r="J2">
        <v>133.21</v>
      </c>
      <c r="K2">
        <v>46.47</v>
      </c>
      <c r="L2">
        <v>1</v>
      </c>
      <c r="M2">
        <v>189</v>
      </c>
      <c r="N2">
        <v>20.75</v>
      </c>
      <c r="O2">
        <v>16663.419999999998</v>
      </c>
      <c r="P2">
        <v>261.67</v>
      </c>
      <c r="Q2">
        <v>874.96</v>
      </c>
      <c r="R2">
        <v>333.12</v>
      </c>
      <c r="S2">
        <v>67.599999999999994</v>
      </c>
      <c r="T2">
        <v>123309.97</v>
      </c>
      <c r="U2">
        <v>0.2</v>
      </c>
      <c r="V2">
        <v>0.51</v>
      </c>
      <c r="W2">
        <v>5</v>
      </c>
      <c r="X2">
        <v>7.41</v>
      </c>
      <c r="Y2">
        <v>2</v>
      </c>
      <c r="Z2">
        <v>10</v>
      </c>
      <c r="AA2">
        <v>252.19270401249841</v>
      </c>
      <c r="AB2">
        <v>345.06118358660888</v>
      </c>
      <c r="AC2">
        <v>312.12902852161869</v>
      </c>
      <c r="AD2">
        <v>252192.70401249841</v>
      </c>
      <c r="AE2">
        <v>345061.18358660891</v>
      </c>
      <c r="AF2">
        <v>3.1679083161441039E-6</v>
      </c>
      <c r="AG2">
        <v>11</v>
      </c>
      <c r="AH2">
        <v>312129.02852161869</v>
      </c>
    </row>
    <row r="3" spans="1:34" x14ac:dyDescent="0.25">
      <c r="A3">
        <v>1</v>
      </c>
      <c r="B3">
        <v>65</v>
      </c>
      <c r="C3" t="s">
        <v>34</v>
      </c>
      <c r="D3">
        <v>4.2115</v>
      </c>
      <c r="E3">
        <v>23.74</v>
      </c>
      <c r="F3">
        <v>19.5</v>
      </c>
      <c r="G3">
        <v>15.39</v>
      </c>
      <c r="H3">
        <v>0.26</v>
      </c>
      <c r="I3">
        <v>76</v>
      </c>
      <c r="J3">
        <v>134.55000000000001</v>
      </c>
      <c r="K3">
        <v>46.47</v>
      </c>
      <c r="L3">
        <v>2</v>
      </c>
      <c r="M3">
        <v>74</v>
      </c>
      <c r="N3">
        <v>21.09</v>
      </c>
      <c r="O3">
        <v>16828.84</v>
      </c>
      <c r="P3">
        <v>207.24</v>
      </c>
      <c r="Q3">
        <v>874.42</v>
      </c>
      <c r="R3">
        <v>180.91</v>
      </c>
      <c r="S3">
        <v>67.599999999999994</v>
      </c>
      <c r="T3">
        <v>47781.05</v>
      </c>
      <c r="U3">
        <v>0.37</v>
      </c>
      <c r="V3">
        <v>0.63</v>
      </c>
      <c r="W3">
        <v>4.82</v>
      </c>
      <c r="X3">
        <v>2.88</v>
      </c>
      <c r="Y3">
        <v>2</v>
      </c>
      <c r="Z3">
        <v>10</v>
      </c>
      <c r="AA3">
        <v>164.02999760916819</v>
      </c>
      <c r="AB3">
        <v>224.43307922153119</v>
      </c>
      <c r="AC3">
        <v>203.0135011344978</v>
      </c>
      <c r="AD3">
        <v>164029.99760916829</v>
      </c>
      <c r="AE3">
        <v>224433.0792215312</v>
      </c>
      <c r="AF3">
        <v>4.1910051747945259E-6</v>
      </c>
      <c r="AG3">
        <v>8</v>
      </c>
      <c r="AH3">
        <v>203013.50113449781</v>
      </c>
    </row>
    <row r="4" spans="1:34" x14ac:dyDescent="0.25">
      <c r="A4">
        <v>2</v>
      </c>
      <c r="B4">
        <v>65</v>
      </c>
      <c r="C4" t="s">
        <v>34</v>
      </c>
      <c r="D4">
        <v>4.5842000000000001</v>
      </c>
      <c r="E4">
        <v>21.81</v>
      </c>
      <c r="F4">
        <v>18.350000000000001</v>
      </c>
      <c r="G4">
        <v>23.43</v>
      </c>
      <c r="H4">
        <v>0.39</v>
      </c>
      <c r="I4">
        <v>47</v>
      </c>
      <c r="J4">
        <v>135.9</v>
      </c>
      <c r="K4">
        <v>46.47</v>
      </c>
      <c r="L4">
        <v>3</v>
      </c>
      <c r="M4">
        <v>45</v>
      </c>
      <c r="N4">
        <v>21.43</v>
      </c>
      <c r="O4">
        <v>16994.64</v>
      </c>
      <c r="P4">
        <v>189.94</v>
      </c>
      <c r="Q4">
        <v>874.4</v>
      </c>
      <c r="R4">
        <v>143.01</v>
      </c>
      <c r="S4">
        <v>67.599999999999994</v>
      </c>
      <c r="T4">
        <v>28977.22</v>
      </c>
      <c r="U4">
        <v>0.47</v>
      </c>
      <c r="V4">
        <v>0.67</v>
      </c>
      <c r="W4">
        <v>4.7699999999999996</v>
      </c>
      <c r="X4">
        <v>1.74</v>
      </c>
      <c r="Y4">
        <v>2</v>
      </c>
      <c r="Z4">
        <v>10</v>
      </c>
      <c r="AA4">
        <v>149.51395300013559</v>
      </c>
      <c r="AB4">
        <v>204.57158658477181</v>
      </c>
      <c r="AC4">
        <v>185.0475614792044</v>
      </c>
      <c r="AD4">
        <v>149513.95300013549</v>
      </c>
      <c r="AE4">
        <v>204571.58658477181</v>
      </c>
      <c r="AF4">
        <v>4.5618914691423648E-6</v>
      </c>
      <c r="AG4">
        <v>8</v>
      </c>
      <c r="AH4">
        <v>185047.56147920439</v>
      </c>
    </row>
    <row r="5" spans="1:34" x14ac:dyDescent="0.25">
      <c r="A5">
        <v>3</v>
      </c>
      <c r="B5">
        <v>65</v>
      </c>
      <c r="C5" t="s">
        <v>34</v>
      </c>
      <c r="D5">
        <v>4.7670000000000003</v>
      </c>
      <c r="E5">
        <v>20.98</v>
      </c>
      <c r="F5">
        <v>17.87</v>
      </c>
      <c r="G5">
        <v>31.54</v>
      </c>
      <c r="H5">
        <v>0.52</v>
      </c>
      <c r="I5">
        <v>34</v>
      </c>
      <c r="J5">
        <v>137.25</v>
      </c>
      <c r="K5">
        <v>46.47</v>
      </c>
      <c r="L5">
        <v>4</v>
      </c>
      <c r="M5">
        <v>32</v>
      </c>
      <c r="N5">
        <v>21.78</v>
      </c>
      <c r="O5">
        <v>17160.919999999998</v>
      </c>
      <c r="P5">
        <v>179.39</v>
      </c>
      <c r="Q5">
        <v>874.29</v>
      </c>
      <c r="R5">
        <v>127.21</v>
      </c>
      <c r="S5">
        <v>67.599999999999994</v>
      </c>
      <c r="T5">
        <v>21143.35</v>
      </c>
      <c r="U5">
        <v>0.53</v>
      </c>
      <c r="V5">
        <v>0.69</v>
      </c>
      <c r="W5">
        <v>4.74</v>
      </c>
      <c r="X5">
        <v>1.26</v>
      </c>
      <c r="Y5">
        <v>2</v>
      </c>
      <c r="Z5">
        <v>10</v>
      </c>
      <c r="AA5">
        <v>134.42691270120989</v>
      </c>
      <c r="AB5">
        <v>183.92883245454931</v>
      </c>
      <c r="AC5">
        <v>166.3749228308765</v>
      </c>
      <c r="AD5">
        <v>134426.91270120989</v>
      </c>
      <c r="AE5">
        <v>183928.83245454929</v>
      </c>
      <c r="AF5">
        <v>4.7438018920207776E-6</v>
      </c>
      <c r="AG5">
        <v>7</v>
      </c>
      <c r="AH5">
        <v>166374.92283087649</v>
      </c>
    </row>
    <row r="6" spans="1:34" x14ac:dyDescent="0.25">
      <c r="A6">
        <v>4</v>
      </c>
      <c r="B6">
        <v>65</v>
      </c>
      <c r="C6" t="s">
        <v>34</v>
      </c>
      <c r="D6">
        <v>4.8907999999999996</v>
      </c>
      <c r="E6">
        <v>20.45</v>
      </c>
      <c r="F6">
        <v>17.559999999999999</v>
      </c>
      <c r="G6">
        <v>40.520000000000003</v>
      </c>
      <c r="H6">
        <v>0.64</v>
      </c>
      <c r="I6">
        <v>26</v>
      </c>
      <c r="J6">
        <v>138.6</v>
      </c>
      <c r="K6">
        <v>46.47</v>
      </c>
      <c r="L6">
        <v>5</v>
      </c>
      <c r="M6">
        <v>24</v>
      </c>
      <c r="N6">
        <v>22.13</v>
      </c>
      <c r="O6">
        <v>17327.689999999999</v>
      </c>
      <c r="P6">
        <v>170.44</v>
      </c>
      <c r="Q6">
        <v>874.41</v>
      </c>
      <c r="R6">
        <v>116.84</v>
      </c>
      <c r="S6">
        <v>67.599999999999994</v>
      </c>
      <c r="T6">
        <v>15996.37</v>
      </c>
      <c r="U6">
        <v>0.57999999999999996</v>
      </c>
      <c r="V6">
        <v>0.7</v>
      </c>
      <c r="W6">
        <v>4.7300000000000004</v>
      </c>
      <c r="X6">
        <v>0.94</v>
      </c>
      <c r="Y6">
        <v>2</v>
      </c>
      <c r="Z6">
        <v>10</v>
      </c>
      <c r="AA6">
        <v>129.64748030709961</v>
      </c>
      <c r="AB6">
        <v>177.3894021992549</v>
      </c>
      <c r="AC6">
        <v>160.45960662099719</v>
      </c>
      <c r="AD6">
        <v>129647.4803070996</v>
      </c>
      <c r="AE6">
        <v>177389.4021992549</v>
      </c>
      <c r="AF6">
        <v>4.8669994322414982E-6</v>
      </c>
      <c r="AG6">
        <v>7</v>
      </c>
      <c r="AH6">
        <v>160459.60662099719</v>
      </c>
    </row>
    <row r="7" spans="1:34" x14ac:dyDescent="0.25">
      <c r="A7">
        <v>5</v>
      </c>
      <c r="B7">
        <v>65</v>
      </c>
      <c r="C7" t="s">
        <v>34</v>
      </c>
      <c r="D7">
        <v>4.9692999999999996</v>
      </c>
      <c r="E7">
        <v>20.12</v>
      </c>
      <c r="F7">
        <v>17.37</v>
      </c>
      <c r="G7">
        <v>49.63</v>
      </c>
      <c r="H7">
        <v>0.76</v>
      </c>
      <c r="I7">
        <v>21</v>
      </c>
      <c r="J7">
        <v>139.94999999999999</v>
      </c>
      <c r="K7">
        <v>46.47</v>
      </c>
      <c r="L7">
        <v>6</v>
      </c>
      <c r="M7">
        <v>19</v>
      </c>
      <c r="N7">
        <v>22.49</v>
      </c>
      <c r="O7">
        <v>17494.97</v>
      </c>
      <c r="P7">
        <v>163.06</v>
      </c>
      <c r="Q7">
        <v>874.36</v>
      </c>
      <c r="R7">
        <v>110.67</v>
      </c>
      <c r="S7">
        <v>67.599999999999994</v>
      </c>
      <c r="T7">
        <v>12937.08</v>
      </c>
      <c r="U7">
        <v>0.61</v>
      </c>
      <c r="V7">
        <v>0.71</v>
      </c>
      <c r="W7">
        <v>4.72</v>
      </c>
      <c r="X7">
        <v>0.76</v>
      </c>
      <c r="Y7">
        <v>2</v>
      </c>
      <c r="Z7">
        <v>10</v>
      </c>
      <c r="AA7">
        <v>126.2818049856069</v>
      </c>
      <c r="AB7">
        <v>172.7843367412751</v>
      </c>
      <c r="AC7">
        <v>156.2940421470756</v>
      </c>
      <c r="AD7">
        <v>126281.8049856069</v>
      </c>
      <c r="AE7">
        <v>172784.3367412751</v>
      </c>
      <c r="AF7">
        <v>4.9451174201843614E-6</v>
      </c>
      <c r="AG7">
        <v>7</v>
      </c>
      <c r="AH7">
        <v>156294.04214707561</v>
      </c>
    </row>
    <row r="8" spans="1:34" x14ac:dyDescent="0.25">
      <c r="A8">
        <v>6</v>
      </c>
      <c r="B8">
        <v>65</v>
      </c>
      <c r="C8" t="s">
        <v>34</v>
      </c>
      <c r="D8">
        <v>5.0316999999999998</v>
      </c>
      <c r="E8">
        <v>19.87</v>
      </c>
      <c r="F8">
        <v>17.23</v>
      </c>
      <c r="G8">
        <v>60.82</v>
      </c>
      <c r="H8">
        <v>0.88</v>
      </c>
      <c r="I8">
        <v>17</v>
      </c>
      <c r="J8">
        <v>141.31</v>
      </c>
      <c r="K8">
        <v>46.47</v>
      </c>
      <c r="L8">
        <v>7</v>
      </c>
      <c r="M8">
        <v>14</v>
      </c>
      <c r="N8">
        <v>22.85</v>
      </c>
      <c r="O8">
        <v>17662.75</v>
      </c>
      <c r="P8">
        <v>155.06</v>
      </c>
      <c r="Q8">
        <v>874.2</v>
      </c>
      <c r="R8">
        <v>105.92</v>
      </c>
      <c r="S8">
        <v>67.599999999999994</v>
      </c>
      <c r="T8">
        <v>10580.51</v>
      </c>
      <c r="U8">
        <v>0.64</v>
      </c>
      <c r="V8">
        <v>0.71</v>
      </c>
      <c r="W8">
        <v>4.71</v>
      </c>
      <c r="X8">
        <v>0.62</v>
      </c>
      <c r="Y8">
        <v>2</v>
      </c>
      <c r="Z8">
        <v>10</v>
      </c>
      <c r="AA8">
        <v>123.11820702538409</v>
      </c>
      <c r="AB8">
        <v>168.45576244400871</v>
      </c>
      <c r="AC8">
        <v>152.3785809055467</v>
      </c>
      <c r="AD8">
        <v>123118.20702538409</v>
      </c>
      <c r="AE8">
        <v>168455.76244400869</v>
      </c>
      <c r="AF8">
        <v>5.0072137570969056E-6</v>
      </c>
      <c r="AG8">
        <v>7</v>
      </c>
      <c r="AH8">
        <v>152378.5809055467</v>
      </c>
    </row>
    <row r="9" spans="1:34" x14ac:dyDescent="0.25">
      <c r="A9">
        <v>7</v>
      </c>
      <c r="B9">
        <v>65</v>
      </c>
      <c r="C9" t="s">
        <v>34</v>
      </c>
      <c r="D9">
        <v>5.0674000000000001</v>
      </c>
      <c r="E9">
        <v>19.73</v>
      </c>
      <c r="F9">
        <v>17.149999999999999</v>
      </c>
      <c r="G9">
        <v>68.58</v>
      </c>
      <c r="H9">
        <v>0.99</v>
      </c>
      <c r="I9">
        <v>15</v>
      </c>
      <c r="J9">
        <v>142.68</v>
      </c>
      <c r="K9">
        <v>46.47</v>
      </c>
      <c r="L9">
        <v>8</v>
      </c>
      <c r="M9">
        <v>4</v>
      </c>
      <c r="N9">
        <v>23.21</v>
      </c>
      <c r="O9">
        <v>17831.04</v>
      </c>
      <c r="P9">
        <v>149.46</v>
      </c>
      <c r="Q9">
        <v>874.51</v>
      </c>
      <c r="R9">
        <v>102.83</v>
      </c>
      <c r="S9">
        <v>67.599999999999994</v>
      </c>
      <c r="T9">
        <v>9048.18</v>
      </c>
      <c r="U9">
        <v>0.66</v>
      </c>
      <c r="V9">
        <v>0.72</v>
      </c>
      <c r="W9">
        <v>4.72</v>
      </c>
      <c r="X9">
        <v>0.53</v>
      </c>
      <c r="Y9">
        <v>2</v>
      </c>
      <c r="Z9">
        <v>10</v>
      </c>
      <c r="AA9">
        <v>121.068747369964</v>
      </c>
      <c r="AB9">
        <v>165.65160132768551</v>
      </c>
      <c r="AC9">
        <v>149.84204499049969</v>
      </c>
      <c r="AD9">
        <v>121068.747369964</v>
      </c>
      <c r="AE9">
        <v>165651.60132768549</v>
      </c>
      <c r="AF9">
        <v>5.0427400267728322E-6</v>
      </c>
      <c r="AG9">
        <v>7</v>
      </c>
      <c r="AH9">
        <v>149842.04499049971</v>
      </c>
    </row>
    <row r="10" spans="1:34" x14ac:dyDescent="0.25">
      <c r="A10">
        <v>8</v>
      </c>
      <c r="B10">
        <v>65</v>
      </c>
      <c r="C10" t="s">
        <v>34</v>
      </c>
      <c r="D10">
        <v>5.0625999999999998</v>
      </c>
      <c r="E10">
        <v>19.75</v>
      </c>
      <c r="F10">
        <v>17.16</v>
      </c>
      <c r="G10">
        <v>68.66</v>
      </c>
      <c r="H10">
        <v>1.1100000000000001</v>
      </c>
      <c r="I10">
        <v>15</v>
      </c>
      <c r="J10">
        <v>144.05000000000001</v>
      </c>
      <c r="K10">
        <v>46.47</v>
      </c>
      <c r="L10">
        <v>9</v>
      </c>
      <c r="M10">
        <v>0</v>
      </c>
      <c r="N10">
        <v>23.58</v>
      </c>
      <c r="O10">
        <v>17999.830000000002</v>
      </c>
      <c r="P10">
        <v>150.22</v>
      </c>
      <c r="Q10">
        <v>874.47</v>
      </c>
      <c r="R10">
        <v>103.21</v>
      </c>
      <c r="S10">
        <v>67.599999999999994</v>
      </c>
      <c r="T10">
        <v>9236.7099999999991</v>
      </c>
      <c r="U10">
        <v>0.65</v>
      </c>
      <c r="V10">
        <v>0.72</v>
      </c>
      <c r="W10">
        <v>4.72</v>
      </c>
      <c r="X10">
        <v>0.55000000000000004</v>
      </c>
      <c r="Y10">
        <v>2</v>
      </c>
      <c r="Z10">
        <v>10</v>
      </c>
      <c r="AA10">
        <v>121.34358197871541</v>
      </c>
      <c r="AB10">
        <v>166.02764216422631</v>
      </c>
      <c r="AC10">
        <v>150.1821970173778</v>
      </c>
      <c r="AD10">
        <v>121343.5819787154</v>
      </c>
      <c r="AE10">
        <v>166027.64216422621</v>
      </c>
      <c r="AF10">
        <v>5.0379633854718672E-6</v>
      </c>
      <c r="AG10">
        <v>7</v>
      </c>
      <c r="AH10">
        <v>150182.1970173778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8"/>
  <dimension ref="A1:AH1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2.9388999999999998</v>
      </c>
      <c r="E2">
        <v>34.03</v>
      </c>
      <c r="F2">
        <v>25.12</v>
      </c>
      <c r="G2">
        <v>6.95</v>
      </c>
      <c r="H2">
        <v>0.12</v>
      </c>
      <c r="I2">
        <v>217</v>
      </c>
      <c r="J2">
        <v>150.44</v>
      </c>
      <c r="K2">
        <v>49.1</v>
      </c>
      <c r="L2">
        <v>1</v>
      </c>
      <c r="M2">
        <v>215</v>
      </c>
      <c r="N2">
        <v>25.34</v>
      </c>
      <c r="O2">
        <v>18787.759999999998</v>
      </c>
      <c r="P2">
        <v>296.83999999999997</v>
      </c>
      <c r="Q2">
        <v>875.13</v>
      </c>
      <c r="R2">
        <v>369.24</v>
      </c>
      <c r="S2">
        <v>67.599999999999994</v>
      </c>
      <c r="T2">
        <v>141240.20000000001</v>
      </c>
      <c r="U2">
        <v>0.18</v>
      </c>
      <c r="V2">
        <v>0.49</v>
      </c>
      <c r="W2">
        <v>5.05</v>
      </c>
      <c r="X2">
        <v>8.49</v>
      </c>
      <c r="Y2">
        <v>2</v>
      </c>
      <c r="Z2">
        <v>10</v>
      </c>
      <c r="AA2">
        <v>297.06057743654139</v>
      </c>
      <c r="AB2">
        <v>406.45138743642161</v>
      </c>
      <c r="AC2">
        <v>367.66023747759391</v>
      </c>
      <c r="AD2">
        <v>297060.57743654138</v>
      </c>
      <c r="AE2">
        <v>406451.38743642159</v>
      </c>
      <c r="AF2">
        <v>2.8655235213042801E-6</v>
      </c>
      <c r="AG2">
        <v>12</v>
      </c>
      <c r="AH2">
        <v>367660.23747759388</v>
      </c>
    </row>
    <row r="3" spans="1:34" x14ac:dyDescent="0.25">
      <c r="A3">
        <v>1</v>
      </c>
      <c r="B3">
        <v>75</v>
      </c>
      <c r="C3" t="s">
        <v>34</v>
      </c>
      <c r="D3">
        <v>4.0655999999999999</v>
      </c>
      <c r="E3">
        <v>24.6</v>
      </c>
      <c r="F3">
        <v>19.75</v>
      </c>
      <c r="G3">
        <v>14.11</v>
      </c>
      <c r="H3">
        <v>0.23</v>
      </c>
      <c r="I3">
        <v>84</v>
      </c>
      <c r="J3">
        <v>151.83000000000001</v>
      </c>
      <c r="K3">
        <v>49.1</v>
      </c>
      <c r="L3">
        <v>2</v>
      </c>
      <c r="M3">
        <v>82</v>
      </c>
      <c r="N3">
        <v>25.73</v>
      </c>
      <c r="O3">
        <v>18959.54</v>
      </c>
      <c r="P3">
        <v>229.13</v>
      </c>
      <c r="Q3">
        <v>874.45</v>
      </c>
      <c r="R3">
        <v>190.38</v>
      </c>
      <c r="S3">
        <v>67.599999999999994</v>
      </c>
      <c r="T3">
        <v>52474.59</v>
      </c>
      <c r="U3">
        <v>0.36</v>
      </c>
      <c r="V3">
        <v>0.62</v>
      </c>
      <c r="W3">
        <v>4.8099999999999996</v>
      </c>
      <c r="X3">
        <v>3.13</v>
      </c>
      <c r="Y3">
        <v>2</v>
      </c>
      <c r="Z3">
        <v>10</v>
      </c>
      <c r="AA3">
        <v>186.44563832812079</v>
      </c>
      <c r="AB3">
        <v>255.10314776146151</v>
      </c>
      <c r="AC3">
        <v>230.7564613786985</v>
      </c>
      <c r="AD3">
        <v>186445.63832812081</v>
      </c>
      <c r="AE3">
        <v>255103.1477614615</v>
      </c>
      <c r="AF3">
        <v>3.9640928334460776E-6</v>
      </c>
      <c r="AG3">
        <v>9</v>
      </c>
      <c r="AH3">
        <v>230756.4613786985</v>
      </c>
    </row>
    <row r="4" spans="1:34" x14ac:dyDescent="0.25">
      <c r="A4">
        <v>2</v>
      </c>
      <c r="B4">
        <v>75</v>
      </c>
      <c r="C4" t="s">
        <v>34</v>
      </c>
      <c r="D4">
        <v>4.4649999999999999</v>
      </c>
      <c r="E4">
        <v>22.4</v>
      </c>
      <c r="F4">
        <v>18.53</v>
      </c>
      <c r="G4">
        <v>21.38</v>
      </c>
      <c r="H4">
        <v>0.35</v>
      </c>
      <c r="I4">
        <v>52</v>
      </c>
      <c r="J4">
        <v>153.22999999999999</v>
      </c>
      <c r="K4">
        <v>49.1</v>
      </c>
      <c r="L4">
        <v>3</v>
      </c>
      <c r="M4">
        <v>50</v>
      </c>
      <c r="N4">
        <v>26.13</v>
      </c>
      <c r="O4">
        <v>19131.849999999999</v>
      </c>
      <c r="P4">
        <v>210.61</v>
      </c>
      <c r="Q4">
        <v>874.27</v>
      </c>
      <c r="R4">
        <v>149.19</v>
      </c>
      <c r="S4">
        <v>67.599999999999994</v>
      </c>
      <c r="T4">
        <v>32043.23</v>
      </c>
      <c r="U4">
        <v>0.45</v>
      </c>
      <c r="V4">
        <v>0.66</v>
      </c>
      <c r="W4">
        <v>4.7699999999999996</v>
      </c>
      <c r="X4">
        <v>1.92</v>
      </c>
      <c r="Y4">
        <v>2</v>
      </c>
      <c r="Z4">
        <v>10</v>
      </c>
      <c r="AA4">
        <v>160.79193425014691</v>
      </c>
      <c r="AB4">
        <v>220.00261808044709</v>
      </c>
      <c r="AC4">
        <v>199.00587698652609</v>
      </c>
      <c r="AD4">
        <v>160791.93425014691</v>
      </c>
      <c r="AE4">
        <v>220002.61808044711</v>
      </c>
      <c r="AF4">
        <v>4.3535208828553576E-6</v>
      </c>
      <c r="AG4">
        <v>8</v>
      </c>
      <c r="AH4">
        <v>199005.8769865261</v>
      </c>
    </row>
    <row r="5" spans="1:34" x14ac:dyDescent="0.25">
      <c r="A5">
        <v>3</v>
      </c>
      <c r="B5">
        <v>75</v>
      </c>
      <c r="C5" t="s">
        <v>34</v>
      </c>
      <c r="D5">
        <v>4.6769999999999996</v>
      </c>
      <c r="E5">
        <v>21.38</v>
      </c>
      <c r="F5">
        <v>17.97</v>
      </c>
      <c r="G5">
        <v>29.15</v>
      </c>
      <c r="H5">
        <v>0.46</v>
      </c>
      <c r="I5">
        <v>37</v>
      </c>
      <c r="J5">
        <v>154.63</v>
      </c>
      <c r="K5">
        <v>49.1</v>
      </c>
      <c r="L5">
        <v>4</v>
      </c>
      <c r="M5">
        <v>35</v>
      </c>
      <c r="N5">
        <v>26.53</v>
      </c>
      <c r="O5">
        <v>19304.72</v>
      </c>
      <c r="P5">
        <v>199.63</v>
      </c>
      <c r="Q5">
        <v>874.25</v>
      </c>
      <c r="R5">
        <v>130.59</v>
      </c>
      <c r="S5">
        <v>67.599999999999994</v>
      </c>
      <c r="T5">
        <v>22818.11</v>
      </c>
      <c r="U5">
        <v>0.52</v>
      </c>
      <c r="V5">
        <v>0.69</v>
      </c>
      <c r="W5">
        <v>4.75</v>
      </c>
      <c r="X5">
        <v>1.36</v>
      </c>
      <c r="Y5">
        <v>2</v>
      </c>
      <c r="Z5">
        <v>10</v>
      </c>
      <c r="AA5">
        <v>144.19755248284409</v>
      </c>
      <c r="AB5">
        <v>197.29745285397959</v>
      </c>
      <c r="AC5">
        <v>178.46766086236599</v>
      </c>
      <c r="AD5">
        <v>144197.5524828441</v>
      </c>
      <c r="AE5">
        <v>197297.45285397969</v>
      </c>
      <c r="AF5">
        <v>4.5602278094321396E-6</v>
      </c>
      <c r="AG5">
        <v>7</v>
      </c>
      <c r="AH5">
        <v>178467.660862366</v>
      </c>
    </row>
    <row r="6" spans="1:34" x14ac:dyDescent="0.25">
      <c r="A6">
        <v>4</v>
      </c>
      <c r="B6">
        <v>75</v>
      </c>
      <c r="C6" t="s">
        <v>34</v>
      </c>
      <c r="D6">
        <v>4.7990000000000004</v>
      </c>
      <c r="E6">
        <v>20.84</v>
      </c>
      <c r="F6">
        <v>17.68</v>
      </c>
      <c r="G6">
        <v>36.57</v>
      </c>
      <c r="H6">
        <v>0.56999999999999995</v>
      </c>
      <c r="I6">
        <v>29</v>
      </c>
      <c r="J6">
        <v>156.03</v>
      </c>
      <c r="K6">
        <v>49.1</v>
      </c>
      <c r="L6">
        <v>5</v>
      </c>
      <c r="M6">
        <v>27</v>
      </c>
      <c r="N6">
        <v>26.94</v>
      </c>
      <c r="O6">
        <v>19478.150000000001</v>
      </c>
      <c r="P6">
        <v>191.58</v>
      </c>
      <c r="Q6">
        <v>874.25</v>
      </c>
      <c r="R6">
        <v>121.07</v>
      </c>
      <c r="S6">
        <v>67.599999999999994</v>
      </c>
      <c r="T6">
        <v>18097.060000000001</v>
      </c>
      <c r="U6">
        <v>0.56000000000000005</v>
      </c>
      <c r="V6">
        <v>0.7</v>
      </c>
      <c r="W6">
        <v>4.72</v>
      </c>
      <c r="X6">
        <v>1.06</v>
      </c>
      <c r="Y6">
        <v>2</v>
      </c>
      <c r="Z6">
        <v>10</v>
      </c>
      <c r="AA6">
        <v>139.38740050834491</v>
      </c>
      <c r="AB6">
        <v>190.7159907135451</v>
      </c>
      <c r="AC6">
        <v>172.51432423147219</v>
      </c>
      <c r="AD6">
        <v>139387.4005083449</v>
      </c>
      <c r="AE6">
        <v>190715.99071354509</v>
      </c>
      <c r="AF6">
        <v>4.6791817954810454E-6</v>
      </c>
      <c r="AG6">
        <v>7</v>
      </c>
      <c r="AH6">
        <v>172514.32423147219</v>
      </c>
    </row>
    <row r="7" spans="1:34" x14ac:dyDescent="0.25">
      <c r="A7">
        <v>5</v>
      </c>
      <c r="B7">
        <v>75</v>
      </c>
      <c r="C7" t="s">
        <v>34</v>
      </c>
      <c r="D7">
        <v>4.8979999999999997</v>
      </c>
      <c r="E7">
        <v>20.420000000000002</v>
      </c>
      <c r="F7">
        <v>17.440000000000001</v>
      </c>
      <c r="G7">
        <v>45.49</v>
      </c>
      <c r="H7">
        <v>0.67</v>
      </c>
      <c r="I7">
        <v>23</v>
      </c>
      <c r="J7">
        <v>157.44</v>
      </c>
      <c r="K7">
        <v>49.1</v>
      </c>
      <c r="L7">
        <v>6</v>
      </c>
      <c r="M7">
        <v>21</v>
      </c>
      <c r="N7">
        <v>27.35</v>
      </c>
      <c r="O7">
        <v>19652.13</v>
      </c>
      <c r="P7">
        <v>183.48</v>
      </c>
      <c r="Q7">
        <v>874.25</v>
      </c>
      <c r="R7">
        <v>112.67</v>
      </c>
      <c r="S7">
        <v>67.599999999999994</v>
      </c>
      <c r="T7">
        <v>13925.65</v>
      </c>
      <c r="U7">
        <v>0.6</v>
      </c>
      <c r="V7">
        <v>0.71</v>
      </c>
      <c r="W7">
        <v>4.72</v>
      </c>
      <c r="X7">
        <v>0.82</v>
      </c>
      <c r="Y7">
        <v>2</v>
      </c>
      <c r="Z7">
        <v>10</v>
      </c>
      <c r="AA7">
        <v>135.218424817662</v>
      </c>
      <c r="AB7">
        <v>185.01181425132859</v>
      </c>
      <c r="AC7">
        <v>167.354546364946</v>
      </c>
      <c r="AD7">
        <v>135218.42481766199</v>
      </c>
      <c r="AE7">
        <v>185011.81425132859</v>
      </c>
      <c r="AF7">
        <v>4.7757100300617106E-6</v>
      </c>
      <c r="AG7">
        <v>7</v>
      </c>
      <c r="AH7">
        <v>167354.546364946</v>
      </c>
    </row>
    <row r="8" spans="1:34" x14ac:dyDescent="0.25">
      <c r="A8">
        <v>6</v>
      </c>
      <c r="B8">
        <v>75</v>
      </c>
      <c r="C8" t="s">
        <v>34</v>
      </c>
      <c r="D8">
        <v>4.9474</v>
      </c>
      <c r="E8">
        <v>20.21</v>
      </c>
      <c r="F8">
        <v>17.329999999999998</v>
      </c>
      <c r="G8">
        <v>51.98</v>
      </c>
      <c r="H8">
        <v>0.78</v>
      </c>
      <c r="I8">
        <v>20</v>
      </c>
      <c r="J8">
        <v>158.86000000000001</v>
      </c>
      <c r="K8">
        <v>49.1</v>
      </c>
      <c r="L8">
        <v>7</v>
      </c>
      <c r="M8">
        <v>18</v>
      </c>
      <c r="N8">
        <v>27.77</v>
      </c>
      <c r="O8">
        <v>19826.68</v>
      </c>
      <c r="P8">
        <v>177.73</v>
      </c>
      <c r="Q8">
        <v>874.29</v>
      </c>
      <c r="R8">
        <v>109.03</v>
      </c>
      <c r="S8">
        <v>67.599999999999994</v>
      </c>
      <c r="T8">
        <v>12119.5</v>
      </c>
      <c r="U8">
        <v>0.62</v>
      </c>
      <c r="V8">
        <v>0.71</v>
      </c>
      <c r="W8">
        <v>4.72</v>
      </c>
      <c r="X8">
        <v>0.71</v>
      </c>
      <c r="Y8">
        <v>2</v>
      </c>
      <c r="Z8">
        <v>10</v>
      </c>
      <c r="AA8">
        <v>132.7439328080722</v>
      </c>
      <c r="AB8">
        <v>181.62610511692671</v>
      </c>
      <c r="AC8">
        <v>164.29196455845769</v>
      </c>
      <c r="AD8">
        <v>132743.93280807219</v>
      </c>
      <c r="AE8">
        <v>181626.10511692669</v>
      </c>
      <c r="AF8">
        <v>4.8238766440847923E-6</v>
      </c>
      <c r="AG8">
        <v>7</v>
      </c>
      <c r="AH8">
        <v>164291.96455845769</v>
      </c>
    </row>
    <row r="9" spans="1:34" x14ac:dyDescent="0.25">
      <c r="A9">
        <v>7</v>
      </c>
      <c r="B9">
        <v>75</v>
      </c>
      <c r="C9" t="s">
        <v>34</v>
      </c>
      <c r="D9">
        <v>4.9968000000000004</v>
      </c>
      <c r="E9">
        <v>20.010000000000002</v>
      </c>
      <c r="F9">
        <v>17.22</v>
      </c>
      <c r="G9">
        <v>60.77</v>
      </c>
      <c r="H9">
        <v>0.88</v>
      </c>
      <c r="I9">
        <v>17</v>
      </c>
      <c r="J9">
        <v>160.28</v>
      </c>
      <c r="K9">
        <v>49.1</v>
      </c>
      <c r="L9">
        <v>8</v>
      </c>
      <c r="M9">
        <v>15</v>
      </c>
      <c r="N9">
        <v>28.19</v>
      </c>
      <c r="O9">
        <v>20001.93</v>
      </c>
      <c r="P9">
        <v>171.27</v>
      </c>
      <c r="Q9">
        <v>874.21</v>
      </c>
      <c r="R9">
        <v>105.65</v>
      </c>
      <c r="S9">
        <v>67.599999999999994</v>
      </c>
      <c r="T9">
        <v>10444.879999999999</v>
      </c>
      <c r="U9">
        <v>0.64</v>
      </c>
      <c r="V9">
        <v>0.72</v>
      </c>
      <c r="W9">
        <v>4.71</v>
      </c>
      <c r="X9">
        <v>0.6</v>
      </c>
      <c r="Y9">
        <v>2</v>
      </c>
      <c r="Z9">
        <v>10</v>
      </c>
      <c r="AA9">
        <v>130.12505482444149</v>
      </c>
      <c r="AB9">
        <v>178.0428407229825</v>
      </c>
      <c r="AC9">
        <v>161.05068188912719</v>
      </c>
      <c r="AD9">
        <v>130125.0548244415</v>
      </c>
      <c r="AE9">
        <v>178042.84072298251</v>
      </c>
      <c r="AF9">
        <v>4.8720432581078731E-6</v>
      </c>
      <c r="AG9">
        <v>7</v>
      </c>
      <c r="AH9">
        <v>161050.68188912721</v>
      </c>
    </row>
    <row r="10" spans="1:34" x14ac:dyDescent="0.25">
      <c r="A10">
        <v>8</v>
      </c>
      <c r="B10">
        <v>75</v>
      </c>
      <c r="C10" t="s">
        <v>34</v>
      </c>
      <c r="D10">
        <v>5.0525000000000002</v>
      </c>
      <c r="E10">
        <v>19.79</v>
      </c>
      <c r="F10">
        <v>17.09</v>
      </c>
      <c r="G10">
        <v>73.23</v>
      </c>
      <c r="H10">
        <v>0.99</v>
      </c>
      <c r="I10">
        <v>14</v>
      </c>
      <c r="J10">
        <v>161.71</v>
      </c>
      <c r="K10">
        <v>49.1</v>
      </c>
      <c r="L10">
        <v>9</v>
      </c>
      <c r="M10">
        <v>12</v>
      </c>
      <c r="N10">
        <v>28.61</v>
      </c>
      <c r="O10">
        <v>20177.64</v>
      </c>
      <c r="P10">
        <v>163.4</v>
      </c>
      <c r="Q10">
        <v>874.3</v>
      </c>
      <c r="R10">
        <v>101.21</v>
      </c>
      <c r="S10">
        <v>67.599999999999994</v>
      </c>
      <c r="T10">
        <v>8243.36</v>
      </c>
      <c r="U10">
        <v>0.67</v>
      </c>
      <c r="V10">
        <v>0.72</v>
      </c>
      <c r="W10">
        <v>4.7</v>
      </c>
      <c r="X10">
        <v>0.47</v>
      </c>
      <c r="Y10">
        <v>2</v>
      </c>
      <c r="Z10">
        <v>10</v>
      </c>
      <c r="AA10">
        <v>127.0679181753377</v>
      </c>
      <c r="AB10">
        <v>173.85993148833049</v>
      </c>
      <c r="AC10">
        <v>157.26698364107909</v>
      </c>
      <c r="AD10">
        <v>127067.91817533771</v>
      </c>
      <c r="AE10">
        <v>173859.93148833051</v>
      </c>
      <c r="AF10">
        <v>4.9263525779679047E-6</v>
      </c>
      <c r="AG10">
        <v>7</v>
      </c>
      <c r="AH10">
        <v>157266.9836410791</v>
      </c>
    </row>
    <row r="11" spans="1:34" x14ac:dyDescent="0.25">
      <c r="A11">
        <v>9</v>
      </c>
      <c r="B11">
        <v>75</v>
      </c>
      <c r="C11" t="s">
        <v>34</v>
      </c>
      <c r="D11">
        <v>5.0654000000000003</v>
      </c>
      <c r="E11">
        <v>19.739999999999998</v>
      </c>
      <c r="F11">
        <v>17.07</v>
      </c>
      <c r="G11">
        <v>78.78</v>
      </c>
      <c r="H11">
        <v>1.0900000000000001</v>
      </c>
      <c r="I11">
        <v>13</v>
      </c>
      <c r="J11">
        <v>163.13</v>
      </c>
      <c r="K11">
        <v>49.1</v>
      </c>
      <c r="L11">
        <v>10</v>
      </c>
      <c r="M11">
        <v>2</v>
      </c>
      <c r="N11">
        <v>29.04</v>
      </c>
      <c r="O11">
        <v>20353.939999999999</v>
      </c>
      <c r="P11">
        <v>159.96</v>
      </c>
      <c r="Q11">
        <v>874.46</v>
      </c>
      <c r="R11">
        <v>100.23</v>
      </c>
      <c r="S11">
        <v>67.599999999999994</v>
      </c>
      <c r="T11">
        <v>7755.79</v>
      </c>
      <c r="U11">
        <v>0.67</v>
      </c>
      <c r="V11">
        <v>0.72</v>
      </c>
      <c r="W11">
        <v>4.71</v>
      </c>
      <c r="X11">
        <v>0.45</v>
      </c>
      <c r="Y11">
        <v>2</v>
      </c>
      <c r="Z11">
        <v>10</v>
      </c>
      <c r="AA11">
        <v>125.9483658890464</v>
      </c>
      <c r="AB11">
        <v>172.32811065906651</v>
      </c>
      <c r="AC11">
        <v>155.88135764183551</v>
      </c>
      <c r="AD11">
        <v>125948.3658890464</v>
      </c>
      <c r="AE11">
        <v>172328.1106590665</v>
      </c>
      <c r="AF11">
        <v>4.9389304994435666E-6</v>
      </c>
      <c r="AG11">
        <v>7</v>
      </c>
      <c r="AH11">
        <v>155881.35764183549</v>
      </c>
    </row>
    <row r="12" spans="1:34" x14ac:dyDescent="0.25">
      <c r="A12">
        <v>10</v>
      </c>
      <c r="B12">
        <v>75</v>
      </c>
      <c r="C12" t="s">
        <v>34</v>
      </c>
      <c r="D12">
        <v>5.0646000000000004</v>
      </c>
      <c r="E12">
        <v>19.739999999999998</v>
      </c>
      <c r="F12">
        <v>17.07</v>
      </c>
      <c r="G12">
        <v>78.790000000000006</v>
      </c>
      <c r="H12">
        <v>1.18</v>
      </c>
      <c r="I12">
        <v>13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161.78</v>
      </c>
      <c r="Q12">
        <v>874.25</v>
      </c>
      <c r="R12">
        <v>100.25</v>
      </c>
      <c r="S12">
        <v>67.599999999999994</v>
      </c>
      <c r="T12">
        <v>7764.59</v>
      </c>
      <c r="U12">
        <v>0.67</v>
      </c>
      <c r="V12">
        <v>0.72</v>
      </c>
      <c r="W12">
        <v>4.72</v>
      </c>
      <c r="X12">
        <v>0.46</v>
      </c>
      <c r="Y12">
        <v>2</v>
      </c>
      <c r="Z12">
        <v>10</v>
      </c>
      <c r="AA12">
        <v>126.44759495452369</v>
      </c>
      <c r="AB12">
        <v>173.01117789088431</v>
      </c>
      <c r="AC12">
        <v>156.49923389573959</v>
      </c>
      <c r="AD12">
        <v>126447.59495452369</v>
      </c>
      <c r="AE12">
        <v>173011.17789088431</v>
      </c>
      <c r="AF12">
        <v>4.9381504733055424E-6</v>
      </c>
      <c r="AG12">
        <v>7</v>
      </c>
      <c r="AH12">
        <v>156499.23389573969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9"/>
  <dimension ref="A1:AH17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2.5007000000000001</v>
      </c>
      <c r="E2">
        <v>39.99</v>
      </c>
      <c r="F2">
        <v>27.4</v>
      </c>
      <c r="G2">
        <v>6.04</v>
      </c>
      <c r="H2">
        <v>0.1</v>
      </c>
      <c r="I2">
        <v>272</v>
      </c>
      <c r="J2">
        <v>185.69</v>
      </c>
      <c r="K2">
        <v>53.44</v>
      </c>
      <c r="L2">
        <v>1</v>
      </c>
      <c r="M2">
        <v>270</v>
      </c>
      <c r="N2">
        <v>36.26</v>
      </c>
      <c r="O2">
        <v>23136.14</v>
      </c>
      <c r="P2">
        <v>371.77</v>
      </c>
      <c r="Q2">
        <v>875.41</v>
      </c>
      <c r="R2">
        <v>446.57</v>
      </c>
      <c r="S2">
        <v>67.599999999999994</v>
      </c>
      <c r="T2">
        <v>179629.94</v>
      </c>
      <c r="U2">
        <v>0.15</v>
      </c>
      <c r="V2">
        <v>0.45</v>
      </c>
      <c r="W2">
        <v>5.12</v>
      </c>
      <c r="X2">
        <v>10.76</v>
      </c>
      <c r="Y2">
        <v>2</v>
      </c>
      <c r="Z2">
        <v>10</v>
      </c>
      <c r="AA2">
        <v>405.24217040050678</v>
      </c>
      <c r="AB2">
        <v>554.470215564765</v>
      </c>
      <c r="AC2">
        <v>501.55235639509817</v>
      </c>
      <c r="AD2">
        <v>405242.17040050682</v>
      </c>
      <c r="AE2">
        <v>554470.21556476504</v>
      </c>
      <c r="AF2">
        <v>2.3534689124649879E-6</v>
      </c>
      <c r="AG2">
        <v>14</v>
      </c>
      <c r="AH2">
        <v>501552.35639509821</v>
      </c>
    </row>
    <row r="3" spans="1:34" x14ac:dyDescent="0.25">
      <c r="A3">
        <v>1</v>
      </c>
      <c r="B3">
        <v>95</v>
      </c>
      <c r="C3" t="s">
        <v>34</v>
      </c>
      <c r="D3">
        <v>3.7621000000000002</v>
      </c>
      <c r="E3">
        <v>26.58</v>
      </c>
      <c r="F3">
        <v>20.39</v>
      </c>
      <c r="G3">
        <v>12.23</v>
      </c>
      <c r="H3">
        <v>0.19</v>
      </c>
      <c r="I3">
        <v>100</v>
      </c>
      <c r="J3">
        <v>187.21</v>
      </c>
      <c r="K3">
        <v>53.44</v>
      </c>
      <c r="L3">
        <v>2</v>
      </c>
      <c r="M3">
        <v>98</v>
      </c>
      <c r="N3">
        <v>36.770000000000003</v>
      </c>
      <c r="O3">
        <v>23322.880000000001</v>
      </c>
      <c r="P3">
        <v>273.45999999999998</v>
      </c>
      <c r="Q3">
        <v>874.58</v>
      </c>
      <c r="R3">
        <v>211.12</v>
      </c>
      <c r="S3">
        <v>67.599999999999994</v>
      </c>
      <c r="T3">
        <v>62768.72</v>
      </c>
      <c r="U3">
        <v>0.32</v>
      </c>
      <c r="V3">
        <v>0.6</v>
      </c>
      <c r="W3">
        <v>4.8499999999999996</v>
      </c>
      <c r="X3">
        <v>3.77</v>
      </c>
      <c r="Y3">
        <v>2</v>
      </c>
      <c r="Z3">
        <v>10</v>
      </c>
      <c r="AA3">
        <v>218.0194460237411</v>
      </c>
      <c r="AB3">
        <v>298.3038243886744</v>
      </c>
      <c r="AC3">
        <v>269.83412606115439</v>
      </c>
      <c r="AD3">
        <v>218019.4460237411</v>
      </c>
      <c r="AE3">
        <v>298303.8243886744</v>
      </c>
      <c r="AF3">
        <v>3.5406027894527669E-6</v>
      </c>
      <c r="AG3">
        <v>9</v>
      </c>
      <c r="AH3">
        <v>269834.12606115441</v>
      </c>
    </row>
    <row r="4" spans="1:34" x14ac:dyDescent="0.25">
      <c r="A4">
        <v>2</v>
      </c>
      <c r="B4">
        <v>95</v>
      </c>
      <c r="C4" t="s">
        <v>34</v>
      </c>
      <c r="D4">
        <v>4.2352999999999996</v>
      </c>
      <c r="E4">
        <v>23.61</v>
      </c>
      <c r="F4">
        <v>18.87</v>
      </c>
      <c r="G4">
        <v>18.559999999999999</v>
      </c>
      <c r="H4">
        <v>0.28000000000000003</v>
      </c>
      <c r="I4">
        <v>61</v>
      </c>
      <c r="J4">
        <v>188.73</v>
      </c>
      <c r="K4">
        <v>53.44</v>
      </c>
      <c r="L4">
        <v>3</v>
      </c>
      <c r="M4">
        <v>59</v>
      </c>
      <c r="N4">
        <v>37.29</v>
      </c>
      <c r="O4">
        <v>23510.33</v>
      </c>
      <c r="P4">
        <v>249.66</v>
      </c>
      <c r="Q4">
        <v>874.27</v>
      </c>
      <c r="R4">
        <v>160.91999999999999</v>
      </c>
      <c r="S4">
        <v>67.599999999999994</v>
      </c>
      <c r="T4">
        <v>37863.4</v>
      </c>
      <c r="U4">
        <v>0.42</v>
      </c>
      <c r="V4">
        <v>0.65</v>
      </c>
      <c r="W4">
        <v>4.7699999999999996</v>
      </c>
      <c r="X4">
        <v>2.25</v>
      </c>
      <c r="Y4">
        <v>2</v>
      </c>
      <c r="Z4">
        <v>10</v>
      </c>
      <c r="AA4">
        <v>183.600651908099</v>
      </c>
      <c r="AB4">
        <v>251.210511829647</v>
      </c>
      <c r="AC4">
        <v>227.23533315686629</v>
      </c>
      <c r="AD4">
        <v>183600.65190809901</v>
      </c>
      <c r="AE4">
        <v>251210.511829647</v>
      </c>
      <c r="AF4">
        <v>3.9859426900319771E-6</v>
      </c>
      <c r="AG4">
        <v>8</v>
      </c>
      <c r="AH4">
        <v>227235.33315686631</v>
      </c>
    </row>
    <row r="5" spans="1:34" x14ac:dyDescent="0.25">
      <c r="A5">
        <v>3</v>
      </c>
      <c r="B5">
        <v>95</v>
      </c>
      <c r="C5" t="s">
        <v>34</v>
      </c>
      <c r="D5">
        <v>4.4760999999999997</v>
      </c>
      <c r="E5">
        <v>22.34</v>
      </c>
      <c r="F5">
        <v>18.23</v>
      </c>
      <c r="G5">
        <v>24.87</v>
      </c>
      <c r="H5">
        <v>0.37</v>
      </c>
      <c r="I5">
        <v>44</v>
      </c>
      <c r="J5">
        <v>190.25</v>
      </c>
      <c r="K5">
        <v>53.44</v>
      </c>
      <c r="L5">
        <v>4</v>
      </c>
      <c r="M5">
        <v>42</v>
      </c>
      <c r="N5">
        <v>37.82</v>
      </c>
      <c r="O5">
        <v>23698.48</v>
      </c>
      <c r="P5">
        <v>237.99</v>
      </c>
      <c r="Q5">
        <v>874.34</v>
      </c>
      <c r="R5">
        <v>139.38999999999999</v>
      </c>
      <c r="S5">
        <v>67.599999999999994</v>
      </c>
      <c r="T5">
        <v>27183.59</v>
      </c>
      <c r="U5">
        <v>0.48</v>
      </c>
      <c r="V5">
        <v>0.68</v>
      </c>
      <c r="W5">
        <v>4.76</v>
      </c>
      <c r="X5">
        <v>1.62</v>
      </c>
      <c r="Y5">
        <v>2</v>
      </c>
      <c r="Z5">
        <v>10</v>
      </c>
      <c r="AA5">
        <v>172.93895251817551</v>
      </c>
      <c r="AB5">
        <v>236.62270436338031</v>
      </c>
      <c r="AC5">
        <v>214.03976556105911</v>
      </c>
      <c r="AD5">
        <v>172938.9525181755</v>
      </c>
      <c r="AE5">
        <v>236622.7043633803</v>
      </c>
      <c r="AF5">
        <v>4.2125653613326401E-6</v>
      </c>
      <c r="AG5">
        <v>8</v>
      </c>
      <c r="AH5">
        <v>214039.76556105909</v>
      </c>
    </row>
    <row r="6" spans="1:34" x14ac:dyDescent="0.25">
      <c r="A6">
        <v>4</v>
      </c>
      <c r="B6">
        <v>95</v>
      </c>
      <c r="C6" t="s">
        <v>34</v>
      </c>
      <c r="D6">
        <v>4.6284999999999998</v>
      </c>
      <c r="E6">
        <v>21.61</v>
      </c>
      <c r="F6">
        <v>17.87</v>
      </c>
      <c r="G6">
        <v>31.54</v>
      </c>
      <c r="H6">
        <v>0.46</v>
      </c>
      <c r="I6">
        <v>34</v>
      </c>
      <c r="J6">
        <v>191.78</v>
      </c>
      <c r="K6">
        <v>53.44</v>
      </c>
      <c r="L6">
        <v>5</v>
      </c>
      <c r="M6">
        <v>32</v>
      </c>
      <c r="N6">
        <v>38.35</v>
      </c>
      <c r="O6">
        <v>23887.360000000001</v>
      </c>
      <c r="P6">
        <v>229.69</v>
      </c>
      <c r="Q6">
        <v>874.42</v>
      </c>
      <c r="R6">
        <v>127.17</v>
      </c>
      <c r="S6">
        <v>67.599999999999994</v>
      </c>
      <c r="T6">
        <v>21123.38</v>
      </c>
      <c r="U6">
        <v>0.53</v>
      </c>
      <c r="V6">
        <v>0.69</v>
      </c>
      <c r="W6">
        <v>4.74</v>
      </c>
      <c r="X6">
        <v>1.25</v>
      </c>
      <c r="Y6">
        <v>2</v>
      </c>
      <c r="Z6">
        <v>10</v>
      </c>
      <c r="AA6">
        <v>166.56701125173751</v>
      </c>
      <c r="AB6">
        <v>227.9043332124354</v>
      </c>
      <c r="AC6">
        <v>206.15346351644681</v>
      </c>
      <c r="AD6">
        <v>166567.01125173751</v>
      </c>
      <c r="AE6">
        <v>227904.33321243539</v>
      </c>
      <c r="AF6">
        <v>4.3559926665910339E-6</v>
      </c>
      <c r="AG6">
        <v>8</v>
      </c>
      <c r="AH6">
        <v>206153.46351644679</v>
      </c>
    </row>
    <row r="7" spans="1:34" x14ac:dyDescent="0.25">
      <c r="A7">
        <v>5</v>
      </c>
      <c r="B7">
        <v>95</v>
      </c>
      <c r="C7" t="s">
        <v>34</v>
      </c>
      <c r="D7">
        <v>4.7310999999999996</v>
      </c>
      <c r="E7">
        <v>21.14</v>
      </c>
      <c r="F7">
        <v>17.63</v>
      </c>
      <c r="G7">
        <v>37.770000000000003</v>
      </c>
      <c r="H7">
        <v>0.55000000000000004</v>
      </c>
      <c r="I7">
        <v>28</v>
      </c>
      <c r="J7">
        <v>193.32</v>
      </c>
      <c r="K7">
        <v>53.44</v>
      </c>
      <c r="L7">
        <v>6</v>
      </c>
      <c r="M7">
        <v>26</v>
      </c>
      <c r="N7">
        <v>38.89</v>
      </c>
      <c r="O7">
        <v>24076.95</v>
      </c>
      <c r="P7">
        <v>223.17</v>
      </c>
      <c r="Q7">
        <v>874.27</v>
      </c>
      <c r="R7">
        <v>119.08</v>
      </c>
      <c r="S7">
        <v>67.599999999999994</v>
      </c>
      <c r="T7">
        <v>17104.759999999998</v>
      </c>
      <c r="U7">
        <v>0.56999999999999995</v>
      </c>
      <c r="V7">
        <v>0.7</v>
      </c>
      <c r="W7">
        <v>4.7300000000000004</v>
      </c>
      <c r="X7">
        <v>1.01</v>
      </c>
      <c r="Y7">
        <v>2</v>
      </c>
      <c r="Z7">
        <v>10</v>
      </c>
      <c r="AA7">
        <v>153.57688177859481</v>
      </c>
      <c r="AB7">
        <v>210.13066498322419</v>
      </c>
      <c r="AC7">
        <v>190.07608923752579</v>
      </c>
      <c r="AD7">
        <v>153576.8817785948</v>
      </c>
      <c r="AE7">
        <v>210130.66498322421</v>
      </c>
      <c r="AF7">
        <v>4.4525519941468811E-6</v>
      </c>
      <c r="AG7">
        <v>7</v>
      </c>
      <c r="AH7">
        <v>190076.08923752591</v>
      </c>
    </row>
    <row r="8" spans="1:34" x14ac:dyDescent="0.25">
      <c r="A8">
        <v>6</v>
      </c>
      <c r="B8">
        <v>95</v>
      </c>
      <c r="C8" t="s">
        <v>34</v>
      </c>
      <c r="D8">
        <v>4.7980999999999998</v>
      </c>
      <c r="E8">
        <v>20.84</v>
      </c>
      <c r="F8">
        <v>17.48</v>
      </c>
      <c r="G8">
        <v>43.7</v>
      </c>
      <c r="H8">
        <v>0.64</v>
      </c>
      <c r="I8">
        <v>24</v>
      </c>
      <c r="J8">
        <v>194.86</v>
      </c>
      <c r="K8">
        <v>53.44</v>
      </c>
      <c r="L8">
        <v>7</v>
      </c>
      <c r="M8">
        <v>22</v>
      </c>
      <c r="N8">
        <v>39.43</v>
      </c>
      <c r="O8">
        <v>24267.279999999999</v>
      </c>
      <c r="P8">
        <v>217.16</v>
      </c>
      <c r="Q8">
        <v>874.27</v>
      </c>
      <c r="R8">
        <v>114.3</v>
      </c>
      <c r="S8">
        <v>67.599999999999994</v>
      </c>
      <c r="T8">
        <v>14734.18</v>
      </c>
      <c r="U8">
        <v>0.59</v>
      </c>
      <c r="V8">
        <v>0.7</v>
      </c>
      <c r="W8">
        <v>4.72</v>
      </c>
      <c r="X8">
        <v>0.86</v>
      </c>
      <c r="Y8">
        <v>2</v>
      </c>
      <c r="Z8">
        <v>10</v>
      </c>
      <c r="AA8">
        <v>150.36706971713701</v>
      </c>
      <c r="AB8">
        <v>205.73885851382579</v>
      </c>
      <c r="AC8">
        <v>186.10343061362639</v>
      </c>
      <c r="AD8">
        <v>150367.069717137</v>
      </c>
      <c r="AE8">
        <v>205738.85851382581</v>
      </c>
      <c r="AF8">
        <v>4.5156073055137604E-6</v>
      </c>
      <c r="AG8">
        <v>7</v>
      </c>
      <c r="AH8">
        <v>186103.43061362641</v>
      </c>
    </row>
    <row r="9" spans="1:34" x14ac:dyDescent="0.25">
      <c r="A9">
        <v>7</v>
      </c>
      <c r="B9">
        <v>95</v>
      </c>
      <c r="C9" t="s">
        <v>34</v>
      </c>
      <c r="D9">
        <v>4.8714000000000004</v>
      </c>
      <c r="E9">
        <v>20.53</v>
      </c>
      <c r="F9">
        <v>17.309999999999999</v>
      </c>
      <c r="G9">
        <v>51.94</v>
      </c>
      <c r="H9">
        <v>0.72</v>
      </c>
      <c r="I9">
        <v>20</v>
      </c>
      <c r="J9">
        <v>196.41</v>
      </c>
      <c r="K9">
        <v>53.44</v>
      </c>
      <c r="L9">
        <v>8</v>
      </c>
      <c r="M9">
        <v>18</v>
      </c>
      <c r="N9">
        <v>39.979999999999997</v>
      </c>
      <c r="O9">
        <v>24458.36</v>
      </c>
      <c r="P9">
        <v>211.53</v>
      </c>
      <c r="Q9">
        <v>874.23</v>
      </c>
      <c r="R9">
        <v>108.63</v>
      </c>
      <c r="S9">
        <v>67.599999999999994</v>
      </c>
      <c r="T9">
        <v>11923.83</v>
      </c>
      <c r="U9">
        <v>0.62</v>
      </c>
      <c r="V9">
        <v>0.71</v>
      </c>
      <c r="W9">
        <v>4.72</v>
      </c>
      <c r="X9">
        <v>0.7</v>
      </c>
      <c r="Y9">
        <v>2</v>
      </c>
      <c r="Z9">
        <v>10</v>
      </c>
      <c r="AA9">
        <v>147.21167479698889</v>
      </c>
      <c r="AB9">
        <v>201.42150797788219</v>
      </c>
      <c r="AC9">
        <v>182.1981219533923</v>
      </c>
      <c r="AD9">
        <v>147211.6747969889</v>
      </c>
      <c r="AE9">
        <v>201421.5079778822</v>
      </c>
      <c r="AF9">
        <v>4.5845916983972274E-6</v>
      </c>
      <c r="AG9">
        <v>7</v>
      </c>
      <c r="AH9">
        <v>182198.12195339231</v>
      </c>
    </row>
    <row r="10" spans="1:34" x14ac:dyDescent="0.25">
      <c r="A10">
        <v>8</v>
      </c>
      <c r="B10">
        <v>95</v>
      </c>
      <c r="C10" t="s">
        <v>34</v>
      </c>
      <c r="D10">
        <v>4.9062000000000001</v>
      </c>
      <c r="E10">
        <v>20.38</v>
      </c>
      <c r="F10">
        <v>17.239999999999998</v>
      </c>
      <c r="G10">
        <v>57.48</v>
      </c>
      <c r="H10">
        <v>0.81</v>
      </c>
      <c r="I10">
        <v>18</v>
      </c>
      <c r="J10">
        <v>197.97</v>
      </c>
      <c r="K10">
        <v>53.44</v>
      </c>
      <c r="L10">
        <v>9</v>
      </c>
      <c r="M10">
        <v>16</v>
      </c>
      <c r="N10">
        <v>40.53</v>
      </c>
      <c r="O10">
        <v>24650.18</v>
      </c>
      <c r="P10">
        <v>207.75</v>
      </c>
      <c r="Q10">
        <v>874.25</v>
      </c>
      <c r="R10">
        <v>106.42</v>
      </c>
      <c r="S10">
        <v>67.599999999999994</v>
      </c>
      <c r="T10">
        <v>10828.09</v>
      </c>
      <c r="U10">
        <v>0.64</v>
      </c>
      <c r="V10">
        <v>0.71</v>
      </c>
      <c r="W10">
        <v>4.71</v>
      </c>
      <c r="X10">
        <v>0.63</v>
      </c>
      <c r="Y10">
        <v>2</v>
      </c>
      <c r="Z10">
        <v>10</v>
      </c>
      <c r="AA10">
        <v>145.45559905541839</v>
      </c>
      <c r="AB10">
        <v>199.01876767567271</v>
      </c>
      <c r="AC10">
        <v>180.02469581335771</v>
      </c>
      <c r="AD10">
        <v>145455.59905541851</v>
      </c>
      <c r="AE10">
        <v>199018.76767567269</v>
      </c>
      <c r="AF10">
        <v>4.6173428153459941E-6</v>
      </c>
      <c r="AG10">
        <v>7</v>
      </c>
      <c r="AH10">
        <v>180024.69581335771</v>
      </c>
    </row>
    <row r="11" spans="1:34" x14ac:dyDescent="0.25">
      <c r="A11">
        <v>9</v>
      </c>
      <c r="B11">
        <v>95</v>
      </c>
      <c r="C11" t="s">
        <v>34</v>
      </c>
      <c r="D11">
        <v>4.9423000000000004</v>
      </c>
      <c r="E11">
        <v>20.23</v>
      </c>
      <c r="F11">
        <v>17.170000000000002</v>
      </c>
      <c r="G11">
        <v>64.38</v>
      </c>
      <c r="H11">
        <v>0.89</v>
      </c>
      <c r="I11">
        <v>16</v>
      </c>
      <c r="J11">
        <v>199.53</v>
      </c>
      <c r="K11">
        <v>53.44</v>
      </c>
      <c r="L11">
        <v>10</v>
      </c>
      <c r="M11">
        <v>14</v>
      </c>
      <c r="N11">
        <v>41.1</v>
      </c>
      <c r="O11">
        <v>24842.77</v>
      </c>
      <c r="P11">
        <v>202.1</v>
      </c>
      <c r="Q11">
        <v>874.22</v>
      </c>
      <c r="R11">
        <v>103.92</v>
      </c>
      <c r="S11">
        <v>67.599999999999994</v>
      </c>
      <c r="T11">
        <v>9585.7800000000007</v>
      </c>
      <c r="U11">
        <v>0.65</v>
      </c>
      <c r="V11">
        <v>0.72</v>
      </c>
      <c r="W11">
        <v>4.71</v>
      </c>
      <c r="X11">
        <v>0.55000000000000004</v>
      </c>
      <c r="Y11">
        <v>2</v>
      </c>
      <c r="Z11">
        <v>10</v>
      </c>
      <c r="AA11">
        <v>143.18803471034161</v>
      </c>
      <c r="AB11">
        <v>195.91618610086149</v>
      </c>
      <c r="AC11">
        <v>177.2182202695449</v>
      </c>
      <c r="AD11">
        <v>143188.03471034151</v>
      </c>
      <c r="AE11">
        <v>195916.18610086149</v>
      </c>
      <c r="AF11">
        <v>4.6513173935600884E-6</v>
      </c>
      <c r="AG11">
        <v>7</v>
      </c>
      <c r="AH11">
        <v>177218.22026954489</v>
      </c>
    </row>
    <row r="12" spans="1:34" x14ac:dyDescent="0.25">
      <c r="A12">
        <v>10</v>
      </c>
      <c r="B12">
        <v>95</v>
      </c>
      <c r="C12" t="s">
        <v>34</v>
      </c>
      <c r="D12">
        <v>4.9766000000000004</v>
      </c>
      <c r="E12">
        <v>20.09</v>
      </c>
      <c r="F12">
        <v>17.100000000000001</v>
      </c>
      <c r="G12">
        <v>73.3</v>
      </c>
      <c r="H12">
        <v>0.97</v>
      </c>
      <c r="I12">
        <v>14</v>
      </c>
      <c r="J12">
        <v>201.1</v>
      </c>
      <c r="K12">
        <v>53.44</v>
      </c>
      <c r="L12">
        <v>11</v>
      </c>
      <c r="M12">
        <v>12</v>
      </c>
      <c r="N12">
        <v>41.66</v>
      </c>
      <c r="O12">
        <v>25036.12</v>
      </c>
      <c r="P12">
        <v>197.64</v>
      </c>
      <c r="Q12">
        <v>874.22</v>
      </c>
      <c r="R12">
        <v>101.53</v>
      </c>
      <c r="S12">
        <v>67.599999999999994</v>
      </c>
      <c r="T12">
        <v>8399.1299999999992</v>
      </c>
      <c r="U12">
        <v>0.67</v>
      </c>
      <c r="V12">
        <v>0.72</v>
      </c>
      <c r="W12">
        <v>4.71</v>
      </c>
      <c r="X12">
        <v>0.49</v>
      </c>
      <c r="Y12">
        <v>2</v>
      </c>
      <c r="Z12">
        <v>10</v>
      </c>
      <c r="AA12">
        <v>141.30718408413151</v>
      </c>
      <c r="AB12">
        <v>193.3427232968088</v>
      </c>
      <c r="AC12">
        <v>174.89036514363249</v>
      </c>
      <c r="AD12">
        <v>141307.1840841315</v>
      </c>
      <c r="AE12">
        <v>193342.72329680881</v>
      </c>
      <c r="AF12">
        <v>4.6835979484837296E-6</v>
      </c>
      <c r="AG12">
        <v>7</v>
      </c>
      <c r="AH12">
        <v>174890.36514363249</v>
      </c>
    </row>
    <row r="13" spans="1:34" x14ac:dyDescent="0.25">
      <c r="A13">
        <v>11</v>
      </c>
      <c r="B13">
        <v>95</v>
      </c>
      <c r="C13" t="s">
        <v>34</v>
      </c>
      <c r="D13">
        <v>4.9968000000000004</v>
      </c>
      <c r="E13">
        <v>20.010000000000002</v>
      </c>
      <c r="F13">
        <v>17.059999999999999</v>
      </c>
      <c r="G13">
        <v>78.739999999999995</v>
      </c>
      <c r="H13">
        <v>1.05</v>
      </c>
      <c r="I13">
        <v>13</v>
      </c>
      <c r="J13">
        <v>202.67</v>
      </c>
      <c r="K13">
        <v>53.44</v>
      </c>
      <c r="L13">
        <v>12</v>
      </c>
      <c r="M13">
        <v>11</v>
      </c>
      <c r="N13">
        <v>42.24</v>
      </c>
      <c r="O13">
        <v>25230.25</v>
      </c>
      <c r="P13">
        <v>194.34</v>
      </c>
      <c r="Q13">
        <v>874.19</v>
      </c>
      <c r="R13">
        <v>100.29</v>
      </c>
      <c r="S13">
        <v>67.599999999999994</v>
      </c>
      <c r="T13">
        <v>7787.79</v>
      </c>
      <c r="U13">
        <v>0.67</v>
      </c>
      <c r="V13">
        <v>0.72</v>
      </c>
      <c r="W13">
        <v>4.7</v>
      </c>
      <c r="X13">
        <v>0.45</v>
      </c>
      <c r="Y13">
        <v>2</v>
      </c>
      <c r="Z13">
        <v>10</v>
      </c>
      <c r="AA13">
        <v>140.03003464700581</v>
      </c>
      <c r="AB13">
        <v>191.59527109307771</v>
      </c>
      <c r="AC13">
        <v>173.30968732566041</v>
      </c>
      <c r="AD13">
        <v>140030.03464700581</v>
      </c>
      <c r="AE13">
        <v>191595.2710930777</v>
      </c>
      <c r="AF13">
        <v>4.7026086542988188E-6</v>
      </c>
      <c r="AG13">
        <v>7</v>
      </c>
      <c r="AH13">
        <v>173309.6873256604</v>
      </c>
    </row>
    <row r="14" spans="1:34" x14ac:dyDescent="0.25">
      <c r="A14">
        <v>12</v>
      </c>
      <c r="B14">
        <v>95</v>
      </c>
      <c r="C14" t="s">
        <v>34</v>
      </c>
      <c r="D14">
        <v>5.0122999999999998</v>
      </c>
      <c r="E14">
        <v>19.95</v>
      </c>
      <c r="F14">
        <v>17.04</v>
      </c>
      <c r="G14">
        <v>85.18</v>
      </c>
      <c r="H14">
        <v>1.1299999999999999</v>
      </c>
      <c r="I14">
        <v>12</v>
      </c>
      <c r="J14">
        <v>204.25</v>
      </c>
      <c r="K14">
        <v>53.44</v>
      </c>
      <c r="L14">
        <v>13</v>
      </c>
      <c r="M14">
        <v>9</v>
      </c>
      <c r="N14">
        <v>42.82</v>
      </c>
      <c r="O14">
        <v>25425.3</v>
      </c>
      <c r="P14">
        <v>188.93</v>
      </c>
      <c r="Q14">
        <v>874.3</v>
      </c>
      <c r="R14">
        <v>99.36</v>
      </c>
      <c r="S14">
        <v>67.599999999999994</v>
      </c>
      <c r="T14">
        <v>7327.59</v>
      </c>
      <c r="U14">
        <v>0.68</v>
      </c>
      <c r="V14">
        <v>0.72</v>
      </c>
      <c r="W14">
        <v>4.71</v>
      </c>
      <c r="X14">
        <v>0.42</v>
      </c>
      <c r="Y14">
        <v>2</v>
      </c>
      <c r="Z14">
        <v>10</v>
      </c>
      <c r="AA14">
        <v>138.2915074905612</v>
      </c>
      <c r="AB14">
        <v>189.21654153922631</v>
      </c>
      <c r="AC14">
        <v>171.15798038185989</v>
      </c>
      <c r="AD14">
        <v>138291.5074905612</v>
      </c>
      <c r="AE14">
        <v>189216.54153922631</v>
      </c>
      <c r="AF14">
        <v>4.7171960770777233E-6</v>
      </c>
      <c r="AG14">
        <v>7</v>
      </c>
      <c r="AH14">
        <v>171157.9803818599</v>
      </c>
    </row>
    <row r="15" spans="1:34" x14ac:dyDescent="0.25">
      <c r="A15">
        <v>13</v>
      </c>
      <c r="B15">
        <v>95</v>
      </c>
      <c r="C15" t="s">
        <v>34</v>
      </c>
      <c r="D15">
        <v>5.0350999999999999</v>
      </c>
      <c r="E15">
        <v>19.86</v>
      </c>
      <c r="F15">
        <v>16.98</v>
      </c>
      <c r="G15">
        <v>92.63</v>
      </c>
      <c r="H15">
        <v>1.21</v>
      </c>
      <c r="I15">
        <v>11</v>
      </c>
      <c r="J15">
        <v>205.84</v>
      </c>
      <c r="K15">
        <v>53.44</v>
      </c>
      <c r="L15">
        <v>14</v>
      </c>
      <c r="M15">
        <v>4</v>
      </c>
      <c r="N15">
        <v>43.4</v>
      </c>
      <c r="O15">
        <v>25621.03</v>
      </c>
      <c r="P15">
        <v>183.91</v>
      </c>
      <c r="Q15">
        <v>874.23</v>
      </c>
      <c r="R15">
        <v>97.45</v>
      </c>
      <c r="S15">
        <v>67.599999999999994</v>
      </c>
      <c r="T15">
        <v>6374.16</v>
      </c>
      <c r="U15">
        <v>0.69</v>
      </c>
      <c r="V15">
        <v>0.73</v>
      </c>
      <c r="W15">
        <v>4.71</v>
      </c>
      <c r="X15">
        <v>0.37</v>
      </c>
      <c r="Y15">
        <v>2</v>
      </c>
      <c r="Z15">
        <v>10</v>
      </c>
      <c r="AA15">
        <v>136.5030314294159</v>
      </c>
      <c r="AB15">
        <v>186.76946969037331</v>
      </c>
      <c r="AC15">
        <v>168.9444536357737</v>
      </c>
      <c r="AD15">
        <v>136503.03142941589</v>
      </c>
      <c r="AE15">
        <v>186769.46969037331</v>
      </c>
      <c r="AF15">
        <v>4.7386537054234666E-6</v>
      </c>
      <c r="AG15">
        <v>7</v>
      </c>
      <c r="AH15">
        <v>168944.45363577371</v>
      </c>
    </row>
    <row r="16" spans="1:34" x14ac:dyDescent="0.25">
      <c r="A16">
        <v>14</v>
      </c>
      <c r="B16">
        <v>95</v>
      </c>
      <c r="C16" t="s">
        <v>34</v>
      </c>
      <c r="D16">
        <v>5.0335999999999999</v>
      </c>
      <c r="E16">
        <v>19.87</v>
      </c>
      <c r="F16">
        <v>16.989999999999998</v>
      </c>
      <c r="G16">
        <v>92.67</v>
      </c>
      <c r="H16">
        <v>1.28</v>
      </c>
      <c r="I16">
        <v>11</v>
      </c>
      <c r="J16">
        <v>207.43</v>
      </c>
      <c r="K16">
        <v>53.44</v>
      </c>
      <c r="L16">
        <v>15</v>
      </c>
      <c r="M16">
        <v>1</v>
      </c>
      <c r="N16">
        <v>44</v>
      </c>
      <c r="O16">
        <v>25817.56</v>
      </c>
      <c r="P16">
        <v>183.99</v>
      </c>
      <c r="Q16">
        <v>874.29</v>
      </c>
      <c r="R16">
        <v>97.69</v>
      </c>
      <c r="S16">
        <v>67.599999999999994</v>
      </c>
      <c r="T16">
        <v>6497.29</v>
      </c>
      <c r="U16">
        <v>0.69</v>
      </c>
      <c r="V16">
        <v>0.72</v>
      </c>
      <c r="W16">
        <v>4.71</v>
      </c>
      <c r="X16">
        <v>0.37</v>
      </c>
      <c r="Y16">
        <v>2</v>
      </c>
      <c r="Z16">
        <v>10</v>
      </c>
      <c r="AA16">
        <v>136.56135415884009</v>
      </c>
      <c r="AB16">
        <v>186.8492694217887</v>
      </c>
      <c r="AC16">
        <v>169.0166373928225</v>
      </c>
      <c r="AD16">
        <v>136561.35415884011</v>
      </c>
      <c r="AE16">
        <v>186849.26942178869</v>
      </c>
      <c r="AF16">
        <v>4.7372420193480884E-6</v>
      </c>
      <c r="AG16">
        <v>7</v>
      </c>
      <c r="AH16">
        <v>169016.63739282251</v>
      </c>
    </row>
    <row r="17" spans="1:34" x14ac:dyDescent="0.25">
      <c r="A17">
        <v>15</v>
      </c>
      <c r="B17">
        <v>95</v>
      </c>
      <c r="C17" t="s">
        <v>34</v>
      </c>
      <c r="D17">
        <v>5.0327999999999999</v>
      </c>
      <c r="E17">
        <v>19.87</v>
      </c>
      <c r="F17">
        <v>16.989999999999998</v>
      </c>
      <c r="G17">
        <v>92.68</v>
      </c>
      <c r="H17">
        <v>1.36</v>
      </c>
      <c r="I17">
        <v>11</v>
      </c>
      <c r="J17">
        <v>209.03</v>
      </c>
      <c r="K17">
        <v>53.44</v>
      </c>
      <c r="L17">
        <v>16</v>
      </c>
      <c r="M17">
        <v>0</v>
      </c>
      <c r="N17">
        <v>44.6</v>
      </c>
      <c r="O17">
        <v>26014.91</v>
      </c>
      <c r="P17">
        <v>185.09</v>
      </c>
      <c r="Q17">
        <v>874.29</v>
      </c>
      <c r="R17">
        <v>97.55</v>
      </c>
      <c r="S17">
        <v>67.599999999999994</v>
      </c>
      <c r="T17">
        <v>6427.58</v>
      </c>
      <c r="U17">
        <v>0.69</v>
      </c>
      <c r="V17">
        <v>0.72</v>
      </c>
      <c r="W17">
        <v>4.71</v>
      </c>
      <c r="X17">
        <v>0.38</v>
      </c>
      <c r="Y17">
        <v>2</v>
      </c>
      <c r="Z17">
        <v>10</v>
      </c>
      <c r="AA17">
        <v>136.87054225188859</v>
      </c>
      <c r="AB17">
        <v>187.27231421111341</v>
      </c>
      <c r="AC17">
        <v>169.39930738120131</v>
      </c>
      <c r="AD17">
        <v>136870.5422518886</v>
      </c>
      <c r="AE17">
        <v>187272.31421111341</v>
      </c>
      <c r="AF17">
        <v>4.7364891201078872E-6</v>
      </c>
      <c r="AG17">
        <v>7</v>
      </c>
      <c r="AH17">
        <v>169399.30738120119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20"/>
  <dimension ref="A1:AH8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3.4314</v>
      </c>
      <c r="E2">
        <v>29.14</v>
      </c>
      <c r="F2">
        <v>23.07</v>
      </c>
      <c r="G2">
        <v>8.2899999999999991</v>
      </c>
      <c r="H2">
        <v>0.15</v>
      </c>
      <c r="I2">
        <v>167</v>
      </c>
      <c r="J2">
        <v>116.05</v>
      </c>
      <c r="K2">
        <v>43.4</v>
      </c>
      <c r="L2">
        <v>1</v>
      </c>
      <c r="M2">
        <v>165</v>
      </c>
      <c r="N2">
        <v>16.649999999999999</v>
      </c>
      <c r="O2">
        <v>14546.17</v>
      </c>
      <c r="P2">
        <v>228.4</v>
      </c>
      <c r="Q2">
        <v>875.06</v>
      </c>
      <c r="R2">
        <v>300.62</v>
      </c>
      <c r="S2">
        <v>67.599999999999994</v>
      </c>
      <c r="T2">
        <v>107181.2</v>
      </c>
      <c r="U2">
        <v>0.22</v>
      </c>
      <c r="V2">
        <v>0.53</v>
      </c>
      <c r="W2">
        <v>4.97</v>
      </c>
      <c r="X2">
        <v>6.44</v>
      </c>
      <c r="Y2">
        <v>2</v>
      </c>
      <c r="Z2">
        <v>10</v>
      </c>
      <c r="AA2">
        <v>213.29361171154969</v>
      </c>
      <c r="AB2">
        <v>291.83772939364201</v>
      </c>
      <c r="AC2">
        <v>263.98514609722451</v>
      </c>
      <c r="AD2">
        <v>213293.61171154969</v>
      </c>
      <c r="AE2">
        <v>291837.72939364187</v>
      </c>
      <c r="AF2">
        <v>3.4936876696326241E-6</v>
      </c>
      <c r="AG2">
        <v>10</v>
      </c>
      <c r="AH2">
        <v>263985.14609722438</v>
      </c>
    </row>
    <row r="3" spans="1:34" x14ac:dyDescent="0.25">
      <c r="A3">
        <v>1</v>
      </c>
      <c r="B3">
        <v>55</v>
      </c>
      <c r="C3" t="s">
        <v>34</v>
      </c>
      <c r="D3">
        <v>4.3851000000000004</v>
      </c>
      <c r="E3">
        <v>22.8</v>
      </c>
      <c r="F3">
        <v>19.12</v>
      </c>
      <c r="G3">
        <v>17.12</v>
      </c>
      <c r="H3">
        <v>0.3</v>
      </c>
      <c r="I3">
        <v>67</v>
      </c>
      <c r="J3">
        <v>117.34</v>
      </c>
      <c r="K3">
        <v>43.4</v>
      </c>
      <c r="L3">
        <v>2</v>
      </c>
      <c r="M3">
        <v>65</v>
      </c>
      <c r="N3">
        <v>16.940000000000001</v>
      </c>
      <c r="O3">
        <v>14705.49</v>
      </c>
      <c r="P3">
        <v>183.35</v>
      </c>
      <c r="Q3">
        <v>874.41</v>
      </c>
      <c r="R3">
        <v>169.05</v>
      </c>
      <c r="S3">
        <v>67.599999999999994</v>
      </c>
      <c r="T3">
        <v>41895.480000000003</v>
      </c>
      <c r="U3">
        <v>0.4</v>
      </c>
      <c r="V3">
        <v>0.64</v>
      </c>
      <c r="W3">
        <v>4.79</v>
      </c>
      <c r="X3">
        <v>2.5</v>
      </c>
      <c r="Y3">
        <v>2</v>
      </c>
      <c r="Z3">
        <v>10</v>
      </c>
      <c r="AA3">
        <v>149.38926930085381</v>
      </c>
      <c r="AB3">
        <v>204.400988846758</v>
      </c>
      <c r="AC3">
        <v>184.89324534987119</v>
      </c>
      <c r="AD3">
        <v>149389.2693008538</v>
      </c>
      <c r="AE3">
        <v>204400.988846758</v>
      </c>
      <c r="AF3">
        <v>4.4646994812921899E-6</v>
      </c>
      <c r="AG3">
        <v>8</v>
      </c>
      <c r="AH3">
        <v>184893.2453498712</v>
      </c>
    </row>
    <row r="4" spans="1:34" x14ac:dyDescent="0.25">
      <c r="A4">
        <v>2</v>
      </c>
      <c r="B4">
        <v>55</v>
      </c>
      <c r="C4" t="s">
        <v>34</v>
      </c>
      <c r="D4">
        <v>4.7073999999999998</v>
      </c>
      <c r="E4">
        <v>21.24</v>
      </c>
      <c r="F4">
        <v>18.16</v>
      </c>
      <c r="G4">
        <v>25.94</v>
      </c>
      <c r="H4">
        <v>0.45</v>
      </c>
      <c r="I4">
        <v>42</v>
      </c>
      <c r="J4">
        <v>118.63</v>
      </c>
      <c r="K4">
        <v>43.4</v>
      </c>
      <c r="L4">
        <v>3</v>
      </c>
      <c r="M4">
        <v>40</v>
      </c>
      <c r="N4">
        <v>17.23</v>
      </c>
      <c r="O4">
        <v>14865.24</v>
      </c>
      <c r="P4">
        <v>167.9</v>
      </c>
      <c r="Q4">
        <v>874.41</v>
      </c>
      <c r="R4">
        <v>137.05000000000001</v>
      </c>
      <c r="S4">
        <v>67.599999999999994</v>
      </c>
      <c r="T4">
        <v>26023.24</v>
      </c>
      <c r="U4">
        <v>0.49</v>
      </c>
      <c r="V4">
        <v>0.68</v>
      </c>
      <c r="W4">
        <v>4.74</v>
      </c>
      <c r="X4">
        <v>1.54</v>
      </c>
      <c r="Y4">
        <v>2</v>
      </c>
      <c r="Z4">
        <v>10</v>
      </c>
      <c r="AA4">
        <v>129.89890799115861</v>
      </c>
      <c r="AB4">
        <v>177.73341664879089</v>
      </c>
      <c r="AC4">
        <v>160.77078881429691</v>
      </c>
      <c r="AD4">
        <v>129898.9079911586</v>
      </c>
      <c r="AE4">
        <v>177733.41664879091</v>
      </c>
      <c r="AF4">
        <v>4.7928499551286966E-6</v>
      </c>
      <c r="AG4">
        <v>7</v>
      </c>
      <c r="AH4">
        <v>160770.78881429689</v>
      </c>
    </row>
    <row r="5" spans="1:34" x14ac:dyDescent="0.25">
      <c r="A5">
        <v>3</v>
      </c>
      <c r="B5">
        <v>55</v>
      </c>
      <c r="C5" t="s">
        <v>34</v>
      </c>
      <c r="D5">
        <v>4.8693</v>
      </c>
      <c r="E5">
        <v>20.54</v>
      </c>
      <c r="F5">
        <v>17.739999999999998</v>
      </c>
      <c r="G5">
        <v>35.47</v>
      </c>
      <c r="H5">
        <v>0.59</v>
      </c>
      <c r="I5">
        <v>30</v>
      </c>
      <c r="J5">
        <v>119.93</v>
      </c>
      <c r="K5">
        <v>43.4</v>
      </c>
      <c r="L5">
        <v>4</v>
      </c>
      <c r="M5">
        <v>28</v>
      </c>
      <c r="N5">
        <v>17.53</v>
      </c>
      <c r="O5">
        <v>15025.44</v>
      </c>
      <c r="P5">
        <v>157.5</v>
      </c>
      <c r="Q5">
        <v>874.43</v>
      </c>
      <c r="R5">
        <v>122.67</v>
      </c>
      <c r="S5">
        <v>67.599999999999994</v>
      </c>
      <c r="T5">
        <v>18891.330000000002</v>
      </c>
      <c r="U5">
        <v>0.55000000000000004</v>
      </c>
      <c r="V5">
        <v>0.69</v>
      </c>
      <c r="W5">
        <v>4.74</v>
      </c>
      <c r="X5">
        <v>1.1200000000000001</v>
      </c>
      <c r="Y5">
        <v>2</v>
      </c>
      <c r="Z5">
        <v>10</v>
      </c>
      <c r="AA5">
        <v>124.12048159561969</v>
      </c>
      <c r="AB5">
        <v>169.82711872823771</v>
      </c>
      <c r="AC5">
        <v>153.61905687071999</v>
      </c>
      <c r="AD5">
        <v>124120.4815956197</v>
      </c>
      <c r="AE5">
        <v>169827.11872823769</v>
      </c>
      <c r="AF5">
        <v>4.9576888062429716E-6</v>
      </c>
      <c r="AG5">
        <v>7</v>
      </c>
      <c r="AH5">
        <v>153619.05687072</v>
      </c>
    </row>
    <row r="6" spans="1:34" x14ac:dyDescent="0.25">
      <c r="A6">
        <v>4</v>
      </c>
      <c r="B6">
        <v>55</v>
      </c>
      <c r="C6" t="s">
        <v>34</v>
      </c>
      <c r="D6">
        <v>4.9809999999999999</v>
      </c>
      <c r="E6">
        <v>20.079999999999998</v>
      </c>
      <c r="F6">
        <v>17.440000000000001</v>
      </c>
      <c r="G6">
        <v>45.5</v>
      </c>
      <c r="H6">
        <v>0.73</v>
      </c>
      <c r="I6">
        <v>23</v>
      </c>
      <c r="J6">
        <v>121.23</v>
      </c>
      <c r="K6">
        <v>43.4</v>
      </c>
      <c r="L6">
        <v>5</v>
      </c>
      <c r="M6">
        <v>21</v>
      </c>
      <c r="N6">
        <v>17.829999999999998</v>
      </c>
      <c r="O6">
        <v>15186.08</v>
      </c>
      <c r="P6">
        <v>147.88999999999999</v>
      </c>
      <c r="Q6">
        <v>874.26</v>
      </c>
      <c r="R6">
        <v>112.93</v>
      </c>
      <c r="S6">
        <v>67.599999999999994</v>
      </c>
      <c r="T6">
        <v>14058.39</v>
      </c>
      <c r="U6">
        <v>0.6</v>
      </c>
      <c r="V6">
        <v>0.71</v>
      </c>
      <c r="W6">
        <v>4.72</v>
      </c>
      <c r="X6">
        <v>0.83</v>
      </c>
      <c r="Y6">
        <v>2</v>
      </c>
      <c r="Z6">
        <v>10</v>
      </c>
      <c r="AA6">
        <v>119.6756858156394</v>
      </c>
      <c r="AB6">
        <v>163.7455530515212</v>
      </c>
      <c r="AC6">
        <v>148.11790728665639</v>
      </c>
      <c r="AD6">
        <v>119675.6858156394</v>
      </c>
      <c r="AE6">
        <v>163745.55305152119</v>
      </c>
      <c r="AF6">
        <v>5.0714164138369469E-6</v>
      </c>
      <c r="AG6">
        <v>7</v>
      </c>
      <c r="AH6">
        <v>148117.90728665641</v>
      </c>
    </row>
    <row r="7" spans="1:34" x14ac:dyDescent="0.25">
      <c r="A7">
        <v>5</v>
      </c>
      <c r="B7">
        <v>55</v>
      </c>
      <c r="C7" t="s">
        <v>34</v>
      </c>
      <c r="D7">
        <v>5.0609000000000002</v>
      </c>
      <c r="E7">
        <v>19.760000000000002</v>
      </c>
      <c r="F7">
        <v>17.25</v>
      </c>
      <c r="G7">
        <v>57.48</v>
      </c>
      <c r="H7">
        <v>0.86</v>
      </c>
      <c r="I7">
        <v>18</v>
      </c>
      <c r="J7">
        <v>122.54</v>
      </c>
      <c r="K7">
        <v>43.4</v>
      </c>
      <c r="L7">
        <v>6</v>
      </c>
      <c r="M7">
        <v>11</v>
      </c>
      <c r="N7">
        <v>18.14</v>
      </c>
      <c r="O7">
        <v>15347.16</v>
      </c>
      <c r="P7">
        <v>138.87</v>
      </c>
      <c r="Q7">
        <v>874.43</v>
      </c>
      <c r="R7">
        <v>106.25</v>
      </c>
      <c r="S7">
        <v>67.599999999999994</v>
      </c>
      <c r="T7">
        <v>10740.68</v>
      </c>
      <c r="U7">
        <v>0.64</v>
      </c>
      <c r="V7">
        <v>0.71</v>
      </c>
      <c r="W7">
        <v>4.72</v>
      </c>
      <c r="X7">
        <v>0.63</v>
      </c>
      <c r="Y7">
        <v>2</v>
      </c>
      <c r="Z7">
        <v>10</v>
      </c>
      <c r="AA7">
        <v>116.06831307424601</v>
      </c>
      <c r="AB7">
        <v>158.80978652069601</v>
      </c>
      <c r="AC7">
        <v>143.65320338613961</v>
      </c>
      <c r="AD7">
        <v>116068.31307424601</v>
      </c>
      <c r="AE7">
        <v>158809.78652069601</v>
      </c>
      <c r="AF7">
        <v>5.1527667795196546E-6</v>
      </c>
      <c r="AG7">
        <v>7</v>
      </c>
      <c r="AH7">
        <v>143653.20338613959</v>
      </c>
    </row>
    <row r="8" spans="1:34" x14ac:dyDescent="0.25">
      <c r="A8">
        <v>6</v>
      </c>
      <c r="B8">
        <v>55</v>
      </c>
      <c r="C8" t="s">
        <v>34</v>
      </c>
      <c r="D8">
        <v>5.0655999999999999</v>
      </c>
      <c r="E8">
        <v>19.739999999999998</v>
      </c>
      <c r="F8">
        <v>17.25</v>
      </c>
      <c r="G8">
        <v>60.89</v>
      </c>
      <c r="H8">
        <v>1</v>
      </c>
      <c r="I8">
        <v>17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138.02000000000001</v>
      </c>
      <c r="Q8">
        <v>874.48</v>
      </c>
      <c r="R8">
        <v>105.92</v>
      </c>
      <c r="S8">
        <v>67.599999999999994</v>
      </c>
      <c r="T8">
        <v>10580.62</v>
      </c>
      <c r="U8">
        <v>0.64</v>
      </c>
      <c r="V8">
        <v>0.71</v>
      </c>
      <c r="W8">
        <v>4.7300000000000004</v>
      </c>
      <c r="X8">
        <v>0.64</v>
      </c>
      <c r="Y8">
        <v>2</v>
      </c>
      <c r="Z8">
        <v>10</v>
      </c>
      <c r="AA8">
        <v>115.7868240324642</v>
      </c>
      <c r="AB8">
        <v>158.4246407953101</v>
      </c>
      <c r="AC8">
        <v>143.30481542822909</v>
      </c>
      <c r="AD8">
        <v>115786.8240324642</v>
      </c>
      <c r="AE8">
        <v>158424.64079531009</v>
      </c>
      <c r="AF8">
        <v>5.1575520951480486E-6</v>
      </c>
      <c r="AG8">
        <v>7</v>
      </c>
      <c r="AH8">
        <v>143304.81542822911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1"/>
  <dimension ref="A1:Z15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2.3917000000000002</v>
      </c>
      <c r="E2">
        <v>41.81</v>
      </c>
      <c r="F2">
        <v>28.09</v>
      </c>
      <c r="G2">
        <v>5.85</v>
      </c>
      <c r="H2">
        <v>0.09</v>
      </c>
      <c r="I2">
        <v>288</v>
      </c>
      <c r="J2">
        <v>194.77</v>
      </c>
      <c r="K2">
        <v>54.38</v>
      </c>
      <c r="L2">
        <v>1</v>
      </c>
      <c r="M2">
        <v>286</v>
      </c>
      <c r="N2">
        <v>39.4</v>
      </c>
      <c r="O2">
        <v>24256.19</v>
      </c>
      <c r="P2">
        <v>393.21</v>
      </c>
      <c r="Q2">
        <v>875.39</v>
      </c>
      <c r="R2">
        <v>469.01</v>
      </c>
      <c r="S2">
        <v>67.599999999999994</v>
      </c>
      <c r="T2">
        <v>190770.28</v>
      </c>
      <c r="U2">
        <v>0.14000000000000001</v>
      </c>
      <c r="V2">
        <v>0.44</v>
      </c>
      <c r="W2">
        <v>5.17</v>
      </c>
      <c r="X2">
        <v>11.46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3.6827999999999999</v>
      </c>
      <c r="E3">
        <v>27.15</v>
      </c>
      <c r="F3">
        <v>20.59</v>
      </c>
      <c r="G3">
        <v>11.88</v>
      </c>
      <c r="H3">
        <v>0.18</v>
      </c>
      <c r="I3">
        <v>104</v>
      </c>
      <c r="J3">
        <v>196.32</v>
      </c>
      <c r="K3">
        <v>54.38</v>
      </c>
      <c r="L3">
        <v>2</v>
      </c>
      <c r="M3">
        <v>102</v>
      </c>
      <c r="N3">
        <v>39.950000000000003</v>
      </c>
      <c r="O3">
        <v>24447.22</v>
      </c>
      <c r="P3">
        <v>285.26</v>
      </c>
      <c r="Q3">
        <v>874.6</v>
      </c>
      <c r="R3">
        <v>217.76</v>
      </c>
      <c r="S3">
        <v>67.599999999999994</v>
      </c>
      <c r="T3">
        <v>66068.7</v>
      </c>
      <c r="U3">
        <v>0.31</v>
      </c>
      <c r="V3">
        <v>0.6</v>
      </c>
      <c r="W3">
        <v>4.87</v>
      </c>
      <c r="X3">
        <v>3.97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4.1623999999999999</v>
      </c>
      <c r="E4">
        <v>24.02</v>
      </c>
      <c r="F4">
        <v>19.02</v>
      </c>
      <c r="G4">
        <v>17.829999999999998</v>
      </c>
      <c r="H4">
        <v>0.27</v>
      </c>
      <c r="I4">
        <v>64</v>
      </c>
      <c r="J4">
        <v>197.88</v>
      </c>
      <c r="K4">
        <v>54.38</v>
      </c>
      <c r="L4">
        <v>3</v>
      </c>
      <c r="M4">
        <v>62</v>
      </c>
      <c r="N4">
        <v>40.5</v>
      </c>
      <c r="O4">
        <v>24639</v>
      </c>
      <c r="P4">
        <v>260.27999999999997</v>
      </c>
      <c r="Q4">
        <v>874.28</v>
      </c>
      <c r="R4">
        <v>165.66</v>
      </c>
      <c r="S4">
        <v>67.599999999999994</v>
      </c>
      <c r="T4">
        <v>40215.86</v>
      </c>
      <c r="U4">
        <v>0.41</v>
      </c>
      <c r="V4">
        <v>0.65</v>
      </c>
      <c r="W4">
        <v>4.79</v>
      </c>
      <c r="X4">
        <v>2.4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4.4207000000000001</v>
      </c>
      <c r="E5">
        <v>22.62</v>
      </c>
      <c r="F5">
        <v>18.32</v>
      </c>
      <c r="G5">
        <v>23.89</v>
      </c>
      <c r="H5">
        <v>0.36</v>
      </c>
      <c r="I5">
        <v>46</v>
      </c>
      <c r="J5">
        <v>199.44</v>
      </c>
      <c r="K5">
        <v>54.38</v>
      </c>
      <c r="L5">
        <v>4</v>
      </c>
      <c r="M5">
        <v>44</v>
      </c>
      <c r="N5">
        <v>41.06</v>
      </c>
      <c r="O5">
        <v>24831.54</v>
      </c>
      <c r="P5">
        <v>247.16</v>
      </c>
      <c r="Q5">
        <v>874.53</v>
      </c>
      <c r="R5">
        <v>142.15</v>
      </c>
      <c r="S5">
        <v>67.599999999999994</v>
      </c>
      <c r="T5">
        <v>28549.759999999998</v>
      </c>
      <c r="U5">
        <v>0.48</v>
      </c>
      <c r="V5">
        <v>0.67</v>
      </c>
      <c r="W5">
        <v>4.76</v>
      </c>
      <c r="X5">
        <v>1.7</v>
      </c>
      <c r="Y5">
        <v>2</v>
      </c>
      <c r="Z5">
        <v>10</v>
      </c>
    </row>
    <row r="6" spans="1:26" x14ac:dyDescent="0.25">
      <c r="A6">
        <v>4</v>
      </c>
      <c r="B6">
        <v>100</v>
      </c>
      <c r="C6" t="s">
        <v>34</v>
      </c>
      <c r="D6">
        <v>4.5755999999999997</v>
      </c>
      <c r="E6">
        <v>21.86</v>
      </c>
      <c r="F6">
        <v>17.940000000000001</v>
      </c>
      <c r="G6">
        <v>29.9</v>
      </c>
      <c r="H6">
        <v>0.44</v>
      </c>
      <c r="I6">
        <v>36</v>
      </c>
      <c r="J6">
        <v>201.01</v>
      </c>
      <c r="K6">
        <v>54.38</v>
      </c>
      <c r="L6">
        <v>5</v>
      </c>
      <c r="M6">
        <v>34</v>
      </c>
      <c r="N6">
        <v>41.63</v>
      </c>
      <c r="O6">
        <v>25024.84</v>
      </c>
      <c r="P6">
        <v>238.6</v>
      </c>
      <c r="Q6">
        <v>874.31</v>
      </c>
      <c r="R6">
        <v>129.5</v>
      </c>
      <c r="S6">
        <v>67.599999999999994</v>
      </c>
      <c r="T6">
        <v>22274.36</v>
      </c>
      <c r="U6">
        <v>0.52</v>
      </c>
      <c r="V6">
        <v>0.69</v>
      </c>
      <c r="W6">
        <v>4.74</v>
      </c>
      <c r="X6">
        <v>1.32</v>
      </c>
      <c r="Y6">
        <v>2</v>
      </c>
      <c r="Z6">
        <v>10</v>
      </c>
    </row>
    <row r="7" spans="1:26" x14ac:dyDescent="0.25">
      <c r="A7">
        <v>5</v>
      </c>
      <c r="B7">
        <v>100</v>
      </c>
      <c r="C7" t="s">
        <v>34</v>
      </c>
      <c r="D7">
        <v>4.6896000000000004</v>
      </c>
      <c r="E7">
        <v>21.32</v>
      </c>
      <c r="F7">
        <v>17.68</v>
      </c>
      <c r="G7">
        <v>36.58</v>
      </c>
      <c r="H7">
        <v>0.53</v>
      </c>
      <c r="I7">
        <v>29</v>
      </c>
      <c r="J7">
        <v>202.58</v>
      </c>
      <c r="K7">
        <v>54.38</v>
      </c>
      <c r="L7">
        <v>6</v>
      </c>
      <c r="M7">
        <v>27</v>
      </c>
      <c r="N7">
        <v>42.2</v>
      </c>
      <c r="O7">
        <v>25218.93</v>
      </c>
      <c r="P7">
        <v>232.36</v>
      </c>
      <c r="Q7">
        <v>874.31</v>
      </c>
      <c r="R7">
        <v>120.79</v>
      </c>
      <c r="S7">
        <v>67.599999999999994</v>
      </c>
      <c r="T7">
        <v>17954.13</v>
      </c>
      <c r="U7">
        <v>0.56000000000000005</v>
      </c>
      <c r="V7">
        <v>0.7</v>
      </c>
      <c r="W7">
        <v>4.74</v>
      </c>
      <c r="X7">
        <v>1.06</v>
      </c>
      <c r="Y7">
        <v>2</v>
      </c>
      <c r="Z7">
        <v>10</v>
      </c>
    </row>
    <row r="8" spans="1:26" x14ac:dyDescent="0.25">
      <c r="A8">
        <v>6</v>
      </c>
      <c r="B8">
        <v>100</v>
      </c>
      <c r="C8" t="s">
        <v>34</v>
      </c>
      <c r="D8">
        <v>4.7625999999999999</v>
      </c>
      <c r="E8">
        <v>21</v>
      </c>
      <c r="F8">
        <v>17.510000000000002</v>
      </c>
      <c r="G8">
        <v>42.02</v>
      </c>
      <c r="H8">
        <v>0.61</v>
      </c>
      <c r="I8">
        <v>25</v>
      </c>
      <c r="J8">
        <v>204.16</v>
      </c>
      <c r="K8">
        <v>54.38</v>
      </c>
      <c r="L8">
        <v>7</v>
      </c>
      <c r="M8">
        <v>23</v>
      </c>
      <c r="N8">
        <v>42.78</v>
      </c>
      <c r="O8">
        <v>25413.94</v>
      </c>
      <c r="P8">
        <v>227.08</v>
      </c>
      <c r="Q8">
        <v>874.4</v>
      </c>
      <c r="R8">
        <v>115.01</v>
      </c>
      <c r="S8">
        <v>67.599999999999994</v>
      </c>
      <c r="T8">
        <v>15087.38</v>
      </c>
      <c r="U8">
        <v>0.59</v>
      </c>
      <c r="V8">
        <v>0.7</v>
      </c>
      <c r="W8">
        <v>4.7300000000000004</v>
      </c>
      <c r="X8">
        <v>0.89</v>
      </c>
      <c r="Y8">
        <v>2</v>
      </c>
      <c r="Z8">
        <v>10</v>
      </c>
    </row>
    <row r="9" spans="1:26" x14ac:dyDescent="0.25">
      <c r="A9">
        <v>7</v>
      </c>
      <c r="B9">
        <v>100</v>
      </c>
      <c r="C9" t="s">
        <v>34</v>
      </c>
      <c r="D9">
        <v>4.8356000000000003</v>
      </c>
      <c r="E9">
        <v>20.68</v>
      </c>
      <c r="F9">
        <v>17.350000000000001</v>
      </c>
      <c r="G9">
        <v>49.56</v>
      </c>
      <c r="H9">
        <v>0.69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221.63</v>
      </c>
      <c r="Q9">
        <v>874.25</v>
      </c>
      <c r="R9">
        <v>109.79</v>
      </c>
      <c r="S9">
        <v>67.599999999999994</v>
      </c>
      <c r="T9">
        <v>12497.55</v>
      </c>
      <c r="U9">
        <v>0.62</v>
      </c>
      <c r="V9">
        <v>0.71</v>
      </c>
      <c r="W9">
        <v>4.72</v>
      </c>
      <c r="X9">
        <v>0.73</v>
      </c>
      <c r="Y9">
        <v>2</v>
      </c>
      <c r="Z9">
        <v>10</v>
      </c>
    </row>
    <row r="10" spans="1:26" x14ac:dyDescent="0.25">
      <c r="A10">
        <v>8</v>
      </c>
      <c r="B10">
        <v>100</v>
      </c>
      <c r="C10" t="s">
        <v>34</v>
      </c>
      <c r="D10">
        <v>4.8708</v>
      </c>
      <c r="E10">
        <v>20.53</v>
      </c>
      <c r="F10">
        <v>17.27</v>
      </c>
      <c r="G10">
        <v>54.55</v>
      </c>
      <c r="H10">
        <v>0.77</v>
      </c>
      <c r="I10">
        <v>19</v>
      </c>
      <c r="J10">
        <v>207.34</v>
      </c>
      <c r="K10">
        <v>54.38</v>
      </c>
      <c r="L10">
        <v>9</v>
      </c>
      <c r="M10">
        <v>17</v>
      </c>
      <c r="N10">
        <v>43.96</v>
      </c>
      <c r="O10">
        <v>25806.1</v>
      </c>
      <c r="P10">
        <v>216.52</v>
      </c>
      <c r="Q10">
        <v>874.28</v>
      </c>
      <c r="R10">
        <v>107.36</v>
      </c>
      <c r="S10">
        <v>67.599999999999994</v>
      </c>
      <c r="T10">
        <v>11291.41</v>
      </c>
      <c r="U10">
        <v>0.63</v>
      </c>
      <c r="V10">
        <v>0.71</v>
      </c>
      <c r="W10">
        <v>4.71</v>
      </c>
      <c r="X10">
        <v>0.66</v>
      </c>
      <c r="Y10">
        <v>2</v>
      </c>
      <c r="Z10">
        <v>10</v>
      </c>
    </row>
    <row r="11" spans="1:26" x14ac:dyDescent="0.25">
      <c r="A11">
        <v>9</v>
      </c>
      <c r="B11">
        <v>100</v>
      </c>
      <c r="C11" t="s">
        <v>34</v>
      </c>
      <c r="D11">
        <v>4.9055</v>
      </c>
      <c r="E11">
        <v>20.39</v>
      </c>
      <c r="F11">
        <v>17.21</v>
      </c>
      <c r="G11">
        <v>60.73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15</v>
      </c>
      <c r="N11">
        <v>44.56</v>
      </c>
      <c r="O11">
        <v>26003.41</v>
      </c>
      <c r="P11">
        <v>212.3</v>
      </c>
      <c r="Q11">
        <v>874.24</v>
      </c>
      <c r="R11">
        <v>105.28</v>
      </c>
      <c r="S11">
        <v>67.599999999999994</v>
      </c>
      <c r="T11">
        <v>10259</v>
      </c>
      <c r="U11">
        <v>0.64</v>
      </c>
      <c r="V11">
        <v>0.72</v>
      </c>
      <c r="W11">
        <v>4.71</v>
      </c>
      <c r="X11">
        <v>0.59</v>
      </c>
      <c r="Y11">
        <v>2</v>
      </c>
      <c r="Z11">
        <v>10</v>
      </c>
    </row>
    <row r="12" spans="1:26" x14ac:dyDescent="0.25">
      <c r="A12">
        <v>10</v>
      </c>
      <c r="B12">
        <v>100</v>
      </c>
      <c r="C12" t="s">
        <v>34</v>
      </c>
      <c r="D12">
        <v>4.9414999999999996</v>
      </c>
      <c r="E12">
        <v>20.239999999999998</v>
      </c>
      <c r="F12">
        <v>17.14</v>
      </c>
      <c r="G12">
        <v>68.55</v>
      </c>
      <c r="H12">
        <v>0.93</v>
      </c>
      <c r="I12">
        <v>15</v>
      </c>
      <c r="J12">
        <v>210.55</v>
      </c>
      <c r="K12">
        <v>54.38</v>
      </c>
      <c r="L12">
        <v>11</v>
      </c>
      <c r="M12">
        <v>13</v>
      </c>
      <c r="N12">
        <v>45.17</v>
      </c>
      <c r="O12">
        <v>26201.54</v>
      </c>
      <c r="P12">
        <v>208.51</v>
      </c>
      <c r="Q12">
        <v>874.26</v>
      </c>
      <c r="R12">
        <v>102.9</v>
      </c>
      <c r="S12">
        <v>67.599999999999994</v>
      </c>
      <c r="T12">
        <v>9081.5400000000009</v>
      </c>
      <c r="U12">
        <v>0.66</v>
      </c>
      <c r="V12">
        <v>0.72</v>
      </c>
      <c r="W12">
        <v>4.71</v>
      </c>
      <c r="X12">
        <v>0.52</v>
      </c>
      <c r="Y12">
        <v>2</v>
      </c>
      <c r="Z12">
        <v>10</v>
      </c>
    </row>
    <row r="13" spans="1:26" x14ac:dyDescent="0.25">
      <c r="A13">
        <v>11</v>
      </c>
      <c r="B13">
        <v>100</v>
      </c>
      <c r="C13" t="s">
        <v>34</v>
      </c>
      <c r="D13">
        <v>4.96</v>
      </c>
      <c r="E13">
        <v>20.16</v>
      </c>
      <c r="F13">
        <v>17.100000000000001</v>
      </c>
      <c r="G13">
        <v>73.290000000000006</v>
      </c>
      <c r="H13">
        <v>1</v>
      </c>
      <c r="I13">
        <v>14</v>
      </c>
      <c r="J13">
        <v>212.16</v>
      </c>
      <c r="K13">
        <v>54.38</v>
      </c>
      <c r="L13">
        <v>12</v>
      </c>
      <c r="M13">
        <v>12</v>
      </c>
      <c r="N13">
        <v>45.78</v>
      </c>
      <c r="O13">
        <v>26400.51</v>
      </c>
      <c r="P13">
        <v>202.22</v>
      </c>
      <c r="Q13">
        <v>874.23</v>
      </c>
      <c r="R13">
        <v>101.74</v>
      </c>
      <c r="S13">
        <v>67.599999999999994</v>
      </c>
      <c r="T13">
        <v>8505.68</v>
      </c>
      <c r="U13">
        <v>0.66</v>
      </c>
      <c r="V13">
        <v>0.72</v>
      </c>
      <c r="W13">
        <v>4.7</v>
      </c>
      <c r="X13">
        <v>0.48</v>
      </c>
      <c r="Y13">
        <v>2</v>
      </c>
      <c r="Z13">
        <v>10</v>
      </c>
    </row>
    <row r="14" spans="1:26" x14ac:dyDescent="0.25">
      <c r="A14">
        <v>12</v>
      </c>
      <c r="B14">
        <v>100</v>
      </c>
      <c r="C14" t="s">
        <v>34</v>
      </c>
      <c r="D14">
        <v>4.9977999999999998</v>
      </c>
      <c r="E14">
        <v>20.010000000000002</v>
      </c>
      <c r="F14">
        <v>17.03</v>
      </c>
      <c r="G14">
        <v>85.13</v>
      </c>
      <c r="H14">
        <v>1.08</v>
      </c>
      <c r="I14">
        <v>12</v>
      </c>
      <c r="J14">
        <v>213.78</v>
      </c>
      <c r="K14">
        <v>54.38</v>
      </c>
      <c r="L14">
        <v>13</v>
      </c>
      <c r="M14">
        <v>10</v>
      </c>
      <c r="N14">
        <v>46.4</v>
      </c>
      <c r="O14">
        <v>26600.32</v>
      </c>
      <c r="P14">
        <v>197.99</v>
      </c>
      <c r="Q14">
        <v>874.2</v>
      </c>
      <c r="R14">
        <v>99</v>
      </c>
      <c r="S14">
        <v>67.599999999999994</v>
      </c>
      <c r="T14">
        <v>7144.5</v>
      </c>
      <c r="U14">
        <v>0.68</v>
      </c>
      <c r="V14">
        <v>0.72</v>
      </c>
      <c r="W14">
        <v>4.71</v>
      </c>
      <c r="X14">
        <v>0.41</v>
      </c>
      <c r="Y14">
        <v>2</v>
      </c>
      <c r="Z14">
        <v>10</v>
      </c>
    </row>
    <row r="15" spans="1:26" x14ac:dyDescent="0.25">
      <c r="A15">
        <v>13</v>
      </c>
      <c r="B15">
        <v>100</v>
      </c>
      <c r="C15" t="s">
        <v>34</v>
      </c>
      <c r="D15">
        <v>5.0179999999999998</v>
      </c>
      <c r="E15">
        <v>19.93</v>
      </c>
      <c r="F15">
        <v>16.98</v>
      </c>
      <c r="G15">
        <v>92.64</v>
      </c>
      <c r="H15">
        <v>1.1499999999999999</v>
      </c>
      <c r="I15">
        <v>11</v>
      </c>
      <c r="J15">
        <v>215.41</v>
      </c>
      <c r="K15">
        <v>54.38</v>
      </c>
      <c r="L15">
        <v>14</v>
      </c>
      <c r="M15">
        <v>9</v>
      </c>
      <c r="N15">
        <v>47.03</v>
      </c>
      <c r="O15">
        <v>26801</v>
      </c>
      <c r="P15">
        <v>193.37</v>
      </c>
      <c r="Q15">
        <v>874.19</v>
      </c>
      <c r="R15">
        <v>97.65</v>
      </c>
      <c r="S15">
        <v>67.599999999999994</v>
      </c>
      <c r="T15">
        <v>6475.94</v>
      </c>
      <c r="U15">
        <v>0.69</v>
      </c>
      <c r="V15">
        <v>0.72</v>
      </c>
      <c r="W15">
        <v>4.7</v>
      </c>
      <c r="X15">
        <v>0.37</v>
      </c>
      <c r="Y15">
        <v>2</v>
      </c>
      <c r="Z15">
        <v>10</v>
      </c>
    </row>
    <row r="16" spans="1:26" x14ac:dyDescent="0.25">
      <c r="A16">
        <v>14</v>
      </c>
      <c r="B16">
        <v>100</v>
      </c>
      <c r="C16" t="s">
        <v>34</v>
      </c>
      <c r="D16">
        <v>5.0132000000000003</v>
      </c>
      <c r="E16">
        <v>19.95</v>
      </c>
      <c r="F16">
        <v>17</v>
      </c>
      <c r="G16">
        <v>92.74</v>
      </c>
      <c r="H16">
        <v>1.23</v>
      </c>
      <c r="I16">
        <v>11</v>
      </c>
      <c r="J16">
        <v>217.04</v>
      </c>
      <c r="K16">
        <v>54.38</v>
      </c>
      <c r="L16">
        <v>15</v>
      </c>
      <c r="M16">
        <v>6</v>
      </c>
      <c r="N16">
        <v>47.66</v>
      </c>
      <c r="O16">
        <v>27002.55</v>
      </c>
      <c r="P16">
        <v>191.25</v>
      </c>
      <c r="Q16">
        <v>874.2</v>
      </c>
      <c r="R16">
        <v>98.29</v>
      </c>
      <c r="S16">
        <v>67.599999999999994</v>
      </c>
      <c r="T16">
        <v>6796</v>
      </c>
      <c r="U16">
        <v>0.69</v>
      </c>
      <c r="V16">
        <v>0.72</v>
      </c>
      <c r="W16">
        <v>4.71</v>
      </c>
      <c r="X16">
        <v>0.39</v>
      </c>
      <c r="Y16">
        <v>2</v>
      </c>
      <c r="Z16">
        <v>10</v>
      </c>
    </row>
    <row r="17" spans="1:26" x14ac:dyDescent="0.25">
      <c r="A17">
        <v>15</v>
      </c>
      <c r="B17">
        <v>100</v>
      </c>
      <c r="C17" t="s">
        <v>34</v>
      </c>
      <c r="D17">
        <v>5.0331000000000001</v>
      </c>
      <c r="E17">
        <v>19.87</v>
      </c>
      <c r="F17">
        <v>16.96</v>
      </c>
      <c r="G17">
        <v>101.78</v>
      </c>
      <c r="H17">
        <v>1.3</v>
      </c>
      <c r="I17">
        <v>10</v>
      </c>
      <c r="J17">
        <v>218.68</v>
      </c>
      <c r="K17">
        <v>54.38</v>
      </c>
      <c r="L17">
        <v>16</v>
      </c>
      <c r="M17">
        <v>2</v>
      </c>
      <c r="N17">
        <v>48.31</v>
      </c>
      <c r="O17">
        <v>27204.98</v>
      </c>
      <c r="P17">
        <v>190.04</v>
      </c>
      <c r="Q17">
        <v>874.26</v>
      </c>
      <c r="R17">
        <v>96.74</v>
      </c>
      <c r="S17">
        <v>67.599999999999994</v>
      </c>
      <c r="T17">
        <v>6027.51</v>
      </c>
      <c r="U17">
        <v>0.7</v>
      </c>
      <c r="V17">
        <v>0.73</v>
      </c>
      <c r="W17">
        <v>4.71</v>
      </c>
      <c r="X17">
        <v>0.35</v>
      </c>
      <c r="Y17">
        <v>2</v>
      </c>
      <c r="Z17">
        <v>10</v>
      </c>
    </row>
    <row r="18" spans="1:26" x14ac:dyDescent="0.25">
      <c r="A18">
        <v>16</v>
      </c>
      <c r="B18">
        <v>100</v>
      </c>
      <c r="C18" t="s">
        <v>34</v>
      </c>
      <c r="D18">
        <v>5.0354999999999999</v>
      </c>
      <c r="E18">
        <v>19.86</v>
      </c>
      <c r="F18">
        <v>16.95</v>
      </c>
      <c r="G18">
        <v>101.72</v>
      </c>
      <c r="H18">
        <v>1.37</v>
      </c>
      <c r="I18">
        <v>10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191.02</v>
      </c>
      <c r="Q18">
        <v>874.19</v>
      </c>
      <c r="R18">
        <v>96.28</v>
      </c>
      <c r="S18">
        <v>67.599999999999994</v>
      </c>
      <c r="T18">
        <v>5795.12</v>
      </c>
      <c r="U18">
        <v>0.7</v>
      </c>
      <c r="V18">
        <v>0.73</v>
      </c>
      <c r="W18">
        <v>4.71</v>
      </c>
      <c r="X18">
        <v>0.34</v>
      </c>
      <c r="Y18">
        <v>2</v>
      </c>
      <c r="Z18">
        <v>10</v>
      </c>
    </row>
    <row r="19" spans="1:26" x14ac:dyDescent="0.25">
      <c r="A19">
        <v>0</v>
      </c>
      <c r="B19">
        <v>40</v>
      </c>
      <c r="C19" t="s">
        <v>34</v>
      </c>
      <c r="D19">
        <v>3.8498999999999999</v>
      </c>
      <c r="E19">
        <v>25.97</v>
      </c>
      <c r="F19">
        <v>21.58</v>
      </c>
      <c r="G19">
        <v>9.9600000000000009</v>
      </c>
      <c r="H19">
        <v>0.2</v>
      </c>
      <c r="I19">
        <v>130</v>
      </c>
      <c r="J19">
        <v>89.87</v>
      </c>
      <c r="K19">
        <v>37.549999999999997</v>
      </c>
      <c r="L19">
        <v>1</v>
      </c>
      <c r="M19">
        <v>128</v>
      </c>
      <c r="N19">
        <v>11.32</v>
      </c>
      <c r="O19">
        <v>11317.98</v>
      </c>
      <c r="P19">
        <v>177.67</v>
      </c>
      <c r="Q19">
        <v>874.54</v>
      </c>
      <c r="R19">
        <v>251.44</v>
      </c>
      <c r="S19">
        <v>67.599999999999994</v>
      </c>
      <c r="T19">
        <v>82777.070000000007</v>
      </c>
      <c r="U19">
        <v>0.27</v>
      </c>
      <c r="V19">
        <v>0.56999999999999995</v>
      </c>
      <c r="W19">
        <v>4.8899999999999997</v>
      </c>
      <c r="X19">
        <v>4.96</v>
      </c>
      <c r="Y19">
        <v>2</v>
      </c>
      <c r="Z19">
        <v>10</v>
      </c>
    </row>
    <row r="20" spans="1:26" x14ac:dyDescent="0.25">
      <c r="A20">
        <v>1</v>
      </c>
      <c r="B20">
        <v>40</v>
      </c>
      <c r="C20" t="s">
        <v>34</v>
      </c>
      <c r="D20">
        <v>4.6509</v>
      </c>
      <c r="E20">
        <v>21.5</v>
      </c>
      <c r="F20">
        <v>18.559999999999999</v>
      </c>
      <c r="G20">
        <v>21.01</v>
      </c>
      <c r="H20">
        <v>0.39</v>
      </c>
      <c r="I20">
        <v>53</v>
      </c>
      <c r="J20">
        <v>91.1</v>
      </c>
      <c r="K20">
        <v>37.549999999999997</v>
      </c>
      <c r="L20">
        <v>2</v>
      </c>
      <c r="M20">
        <v>51</v>
      </c>
      <c r="N20">
        <v>11.54</v>
      </c>
      <c r="O20">
        <v>11468.97</v>
      </c>
      <c r="P20">
        <v>144.63</v>
      </c>
      <c r="Q20">
        <v>874.35</v>
      </c>
      <c r="R20">
        <v>150.38999999999999</v>
      </c>
      <c r="S20">
        <v>67.599999999999994</v>
      </c>
      <c r="T20">
        <v>32634.02</v>
      </c>
      <c r="U20">
        <v>0.45</v>
      </c>
      <c r="V20">
        <v>0.66</v>
      </c>
      <c r="W20">
        <v>4.7699999999999996</v>
      </c>
      <c r="X20">
        <v>1.94</v>
      </c>
      <c r="Y20">
        <v>2</v>
      </c>
      <c r="Z20">
        <v>10</v>
      </c>
    </row>
    <row r="21" spans="1:26" x14ac:dyDescent="0.25">
      <c r="A21">
        <v>2</v>
      </c>
      <c r="B21">
        <v>40</v>
      </c>
      <c r="C21" t="s">
        <v>34</v>
      </c>
      <c r="D21">
        <v>4.9218999999999999</v>
      </c>
      <c r="E21">
        <v>20.32</v>
      </c>
      <c r="F21">
        <v>17.77</v>
      </c>
      <c r="G21">
        <v>33.32</v>
      </c>
      <c r="H21">
        <v>0.56999999999999995</v>
      </c>
      <c r="I21">
        <v>32</v>
      </c>
      <c r="J21">
        <v>92.32</v>
      </c>
      <c r="K21">
        <v>37.549999999999997</v>
      </c>
      <c r="L21">
        <v>3</v>
      </c>
      <c r="M21">
        <v>30</v>
      </c>
      <c r="N21">
        <v>11.77</v>
      </c>
      <c r="O21">
        <v>11620.34</v>
      </c>
      <c r="P21">
        <v>129.56</v>
      </c>
      <c r="Q21">
        <v>874.34</v>
      </c>
      <c r="R21">
        <v>124.18</v>
      </c>
      <c r="S21">
        <v>67.599999999999994</v>
      </c>
      <c r="T21">
        <v>19635.22</v>
      </c>
      <c r="U21">
        <v>0.54</v>
      </c>
      <c r="V21">
        <v>0.69</v>
      </c>
      <c r="W21">
        <v>4.7300000000000004</v>
      </c>
      <c r="X21">
        <v>1.1599999999999999</v>
      </c>
      <c r="Y21">
        <v>2</v>
      </c>
      <c r="Z21">
        <v>10</v>
      </c>
    </row>
    <row r="22" spans="1:26" x14ac:dyDescent="0.25">
      <c r="A22">
        <v>3</v>
      </c>
      <c r="B22">
        <v>40</v>
      </c>
      <c r="C22" t="s">
        <v>34</v>
      </c>
      <c r="D22">
        <v>5.0251999999999999</v>
      </c>
      <c r="E22">
        <v>19.899999999999999</v>
      </c>
      <c r="F22">
        <v>17.510000000000002</v>
      </c>
      <c r="G22">
        <v>43.77</v>
      </c>
      <c r="H22">
        <v>0.75</v>
      </c>
      <c r="I22">
        <v>24</v>
      </c>
      <c r="J22">
        <v>93.55</v>
      </c>
      <c r="K22">
        <v>37.549999999999997</v>
      </c>
      <c r="L22">
        <v>4</v>
      </c>
      <c r="M22">
        <v>6</v>
      </c>
      <c r="N22">
        <v>12</v>
      </c>
      <c r="O22">
        <v>11772.07</v>
      </c>
      <c r="P22">
        <v>119.37</v>
      </c>
      <c r="Q22">
        <v>874.62</v>
      </c>
      <c r="R22">
        <v>114.47</v>
      </c>
      <c r="S22">
        <v>67.599999999999994</v>
      </c>
      <c r="T22">
        <v>14819.06</v>
      </c>
      <c r="U22">
        <v>0.59</v>
      </c>
      <c r="V22">
        <v>0.7</v>
      </c>
      <c r="W22">
        <v>4.74</v>
      </c>
      <c r="X22">
        <v>0.89</v>
      </c>
      <c r="Y22">
        <v>2</v>
      </c>
      <c r="Z22">
        <v>10</v>
      </c>
    </row>
    <row r="23" spans="1:26" x14ac:dyDescent="0.25">
      <c r="A23">
        <v>4</v>
      </c>
      <c r="B23">
        <v>40</v>
      </c>
      <c r="C23" t="s">
        <v>34</v>
      </c>
      <c r="D23">
        <v>5.0438999999999998</v>
      </c>
      <c r="E23">
        <v>19.829999999999998</v>
      </c>
      <c r="F23">
        <v>17.45</v>
      </c>
      <c r="G23">
        <v>45.53</v>
      </c>
      <c r="H23">
        <v>0.93</v>
      </c>
      <c r="I23">
        <v>23</v>
      </c>
      <c r="J23">
        <v>94.79</v>
      </c>
      <c r="K23">
        <v>37.549999999999997</v>
      </c>
      <c r="L23">
        <v>5</v>
      </c>
      <c r="M23">
        <v>0</v>
      </c>
      <c r="N23">
        <v>12.23</v>
      </c>
      <c r="O23">
        <v>11924.18</v>
      </c>
      <c r="P23">
        <v>119.54</v>
      </c>
      <c r="Q23">
        <v>874.65</v>
      </c>
      <c r="R23">
        <v>112.11</v>
      </c>
      <c r="S23">
        <v>67.599999999999994</v>
      </c>
      <c r="T23">
        <v>13645.68</v>
      </c>
      <c r="U23">
        <v>0.6</v>
      </c>
      <c r="V23">
        <v>0.71</v>
      </c>
      <c r="W23">
        <v>4.75</v>
      </c>
      <c r="X23">
        <v>0.84</v>
      </c>
      <c r="Y23">
        <v>2</v>
      </c>
      <c r="Z23">
        <v>10</v>
      </c>
    </row>
    <row r="24" spans="1:26" x14ac:dyDescent="0.25">
      <c r="A24">
        <v>0</v>
      </c>
      <c r="B24">
        <v>30</v>
      </c>
      <c r="C24" t="s">
        <v>34</v>
      </c>
      <c r="D24">
        <v>4.1757999999999997</v>
      </c>
      <c r="E24">
        <v>23.95</v>
      </c>
      <c r="F24">
        <v>20.5</v>
      </c>
      <c r="G24">
        <v>11.94</v>
      </c>
      <c r="H24">
        <v>0.24</v>
      </c>
      <c r="I24">
        <v>103</v>
      </c>
      <c r="J24">
        <v>71.52</v>
      </c>
      <c r="K24">
        <v>32.270000000000003</v>
      </c>
      <c r="L24">
        <v>1</v>
      </c>
      <c r="M24">
        <v>101</v>
      </c>
      <c r="N24">
        <v>8.25</v>
      </c>
      <c r="O24">
        <v>9054.6</v>
      </c>
      <c r="P24">
        <v>141.24</v>
      </c>
      <c r="Q24">
        <v>874.7</v>
      </c>
      <c r="R24">
        <v>215.49</v>
      </c>
      <c r="S24">
        <v>67.599999999999994</v>
      </c>
      <c r="T24">
        <v>64936.93</v>
      </c>
      <c r="U24">
        <v>0.31</v>
      </c>
      <c r="V24">
        <v>0.6</v>
      </c>
      <c r="W24">
        <v>4.84</v>
      </c>
      <c r="X24">
        <v>3.88</v>
      </c>
      <c r="Y24">
        <v>2</v>
      </c>
      <c r="Z24">
        <v>10</v>
      </c>
    </row>
    <row r="25" spans="1:26" x14ac:dyDescent="0.25">
      <c r="A25">
        <v>1</v>
      </c>
      <c r="B25">
        <v>30</v>
      </c>
      <c r="C25" t="s">
        <v>34</v>
      </c>
      <c r="D25">
        <v>4.8413000000000004</v>
      </c>
      <c r="E25">
        <v>20.66</v>
      </c>
      <c r="F25">
        <v>18.16</v>
      </c>
      <c r="G25">
        <v>25.94</v>
      </c>
      <c r="H25">
        <v>0.48</v>
      </c>
      <c r="I25">
        <v>42</v>
      </c>
      <c r="J25">
        <v>72.7</v>
      </c>
      <c r="K25">
        <v>32.270000000000003</v>
      </c>
      <c r="L25">
        <v>2</v>
      </c>
      <c r="M25">
        <v>40</v>
      </c>
      <c r="N25">
        <v>8.43</v>
      </c>
      <c r="O25">
        <v>9200.25</v>
      </c>
      <c r="P25">
        <v>113.84</v>
      </c>
      <c r="Q25">
        <v>874.33</v>
      </c>
      <c r="R25">
        <v>136.76</v>
      </c>
      <c r="S25">
        <v>67.599999999999994</v>
      </c>
      <c r="T25">
        <v>25877.51</v>
      </c>
      <c r="U25">
        <v>0.49</v>
      </c>
      <c r="V25">
        <v>0.68</v>
      </c>
      <c r="W25">
        <v>4.75</v>
      </c>
      <c r="X25">
        <v>1.54</v>
      </c>
      <c r="Y25">
        <v>2</v>
      </c>
      <c r="Z25">
        <v>10</v>
      </c>
    </row>
    <row r="26" spans="1:26" x14ac:dyDescent="0.25">
      <c r="A26">
        <v>2</v>
      </c>
      <c r="B26">
        <v>30</v>
      </c>
      <c r="C26" t="s">
        <v>34</v>
      </c>
      <c r="D26">
        <v>4.9759000000000002</v>
      </c>
      <c r="E26">
        <v>20.100000000000001</v>
      </c>
      <c r="F26">
        <v>17.77</v>
      </c>
      <c r="G26">
        <v>34.4</v>
      </c>
      <c r="H26">
        <v>0.71</v>
      </c>
      <c r="I26">
        <v>31</v>
      </c>
      <c r="J26">
        <v>73.88</v>
      </c>
      <c r="K26">
        <v>32.270000000000003</v>
      </c>
      <c r="L26">
        <v>3</v>
      </c>
      <c r="M26">
        <v>1</v>
      </c>
      <c r="N26">
        <v>8.61</v>
      </c>
      <c r="O26">
        <v>9346.23</v>
      </c>
      <c r="P26">
        <v>104.79</v>
      </c>
      <c r="Q26">
        <v>874.65</v>
      </c>
      <c r="R26">
        <v>122.67</v>
      </c>
      <c r="S26">
        <v>67.599999999999994</v>
      </c>
      <c r="T26">
        <v>18884.21</v>
      </c>
      <c r="U26">
        <v>0.55000000000000004</v>
      </c>
      <c r="V26">
        <v>0.69</v>
      </c>
      <c r="W26">
        <v>4.7699999999999996</v>
      </c>
      <c r="X26">
        <v>1.1599999999999999</v>
      </c>
      <c r="Y26">
        <v>2</v>
      </c>
      <c r="Z26">
        <v>10</v>
      </c>
    </row>
    <row r="27" spans="1:26" x14ac:dyDescent="0.25">
      <c r="A27">
        <v>3</v>
      </c>
      <c r="B27">
        <v>30</v>
      </c>
      <c r="C27" t="s">
        <v>34</v>
      </c>
      <c r="D27">
        <v>4.9755000000000003</v>
      </c>
      <c r="E27">
        <v>20.100000000000001</v>
      </c>
      <c r="F27">
        <v>17.77</v>
      </c>
      <c r="G27">
        <v>34.4</v>
      </c>
      <c r="H27">
        <v>0.93</v>
      </c>
      <c r="I27">
        <v>31</v>
      </c>
      <c r="J27">
        <v>75.069999999999993</v>
      </c>
      <c r="K27">
        <v>32.270000000000003</v>
      </c>
      <c r="L27">
        <v>4</v>
      </c>
      <c r="M27">
        <v>0</v>
      </c>
      <c r="N27">
        <v>8.8000000000000007</v>
      </c>
      <c r="O27">
        <v>9492.5499999999993</v>
      </c>
      <c r="P27">
        <v>106.34</v>
      </c>
      <c r="Q27">
        <v>874.69</v>
      </c>
      <c r="R27">
        <v>122.72</v>
      </c>
      <c r="S27">
        <v>67.599999999999994</v>
      </c>
      <c r="T27">
        <v>18910.419999999998</v>
      </c>
      <c r="U27">
        <v>0.55000000000000004</v>
      </c>
      <c r="V27">
        <v>0.69</v>
      </c>
      <c r="W27">
        <v>4.7699999999999996</v>
      </c>
      <c r="X27">
        <v>1.1599999999999999</v>
      </c>
      <c r="Y27">
        <v>2</v>
      </c>
      <c r="Z27">
        <v>10</v>
      </c>
    </row>
    <row r="28" spans="1:26" x14ac:dyDescent="0.25">
      <c r="A28">
        <v>0</v>
      </c>
      <c r="B28">
        <v>15</v>
      </c>
      <c r="C28" t="s">
        <v>34</v>
      </c>
      <c r="D28">
        <v>4.694</v>
      </c>
      <c r="E28">
        <v>21.3</v>
      </c>
      <c r="F28">
        <v>18.93</v>
      </c>
      <c r="G28">
        <v>18.62</v>
      </c>
      <c r="H28">
        <v>0.43</v>
      </c>
      <c r="I28">
        <v>61</v>
      </c>
      <c r="J28">
        <v>39.78</v>
      </c>
      <c r="K28">
        <v>19.54</v>
      </c>
      <c r="L28">
        <v>1</v>
      </c>
      <c r="M28">
        <v>10</v>
      </c>
      <c r="N28">
        <v>4.24</v>
      </c>
      <c r="O28">
        <v>5140</v>
      </c>
      <c r="P28">
        <v>74.930000000000007</v>
      </c>
      <c r="Q28">
        <v>875.55</v>
      </c>
      <c r="R28">
        <v>160.41999999999999</v>
      </c>
      <c r="S28">
        <v>67.599999999999994</v>
      </c>
      <c r="T28">
        <v>37610.46</v>
      </c>
      <c r="U28">
        <v>0.42</v>
      </c>
      <c r="V28">
        <v>0.65</v>
      </c>
      <c r="W28">
        <v>4.84</v>
      </c>
      <c r="X28">
        <v>2.31</v>
      </c>
      <c r="Y28">
        <v>2</v>
      </c>
      <c r="Z28">
        <v>10</v>
      </c>
    </row>
    <row r="29" spans="1:26" x14ac:dyDescent="0.25">
      <c r="A29">
        <v>1</v>
      </c>
      <c r="B29">
        <v>15</v>
      </c>
      <c r="C29" t="s">
        <v>34</v>
      </c>
      <c r="D29">
        <v>4.7079000000000004</v>
      </c>
      <c r="E29">
        <v>21.24</v>
      </c>
      <c r="F29">
        <v>18.88</v>
      </c>
      <c r="G29">
        <v>18.88</v>
      </c>
      <c r="H29">
        <v>0.84</v>
      </c>
      <c r="I29">
        <v>60</v>
      </c>
      <c r="J29">
        <v>40.89</v>
      </c>
      <c r="K29">
        <v>19.54</v>
      </c>
      <c r="L29">
        <v>2</v>
      </c>
      <c r="M29">
        <v>0</v>
      </c>
      <c r="N29">
        <v>4.3499999999999996</v>
      </c>
      <c r="O29">
        <v>5277.26</v>
      </c>
      <c r="P29">
        <v>76.209999999999994</v>
      </c>
      <c r="Q29">
        <v>875.57</v>
      </c>
      <c r="R29">
        <v>158.35</v>
      </c>
      <c r="S29">
        <v>67.599999999999994</v>
      </c>
      <c r="T29">
        <v>36579.919999999998</v>
      </c>
      <c r="U29">
        <v>0.43</v>
      </c>
      <c r="V29">
        <v>0.65</v>
      </c>
      <c r="W29">
        <v>4.8499999999999996</v>
      </c>
      <c r="X29">
        <v>2.2599999999999998</v>
      </c>
      <c r="Y29">
        <v>2</v>
      </c>
      <c r="Z29">
        <v>10</v>
      </c>
    </row>
    <row r="30" spans="1:26" x14ac:dyDescent="0.25">
      <c r="A30">
        <v>0</v>
      </c>
      <c r="B30">
        <v>70</v>
      </c>
      <c r="C30" t="s">
        <v>34</v>
      </c>
      <c r="D30">
        <v>3.0575999999999999</v>
      </c>
      <c r="E30">
        <v>32.71</v>
      </c>
      <c r="F30">
        <v>24.58</v>
      </c>
      <c r="G30">
        <v>7.23</v>
      </c>
      <c r="H30">
        <v>0.12</v>
      </c>
      <c r="I30">
        <v>204</v>
      </c>
      <c r="J30">
        <v>141.81</v>
      </c>
      <c r="K30">
        <v>47.83</v>
      </c>
      <c r="L30">
        <v>1</v>
      </c>
      <c r="M30">
        <v>202</v>
      </c>
      <c r="N30">
        <v>22.98</v>
      </c>
      <c r="O30">
        <v>17723.39</v>
      </c>
      <c r="P30">
        <v>279.23</v>
      </c>
      <c r="Q30">
        <v>874.75</v>
      </c>
      <c r="R30">
        <v>351.3</v>
      </c>
      <c r="S30">
        <v>67.599999999999994</v>
      </c>
      <c r="T30">
        <v>132338.45000000001</v>
      </c>
      <c r="U30">
        <v>0.19</v>
      </c>
      <c r="V30">
        <v>0.5</v>
      </c>
      <c r="W30">
        <v>5.03</v>
      </c>
      <c r="X30">
        <v>7.96</v>
      </c>
      <c r="Y30">
        <v>2</v>
      </c>
      <c r="Z30">
        <v>10</v>
      </c>
    </row>
    <row r="31" spans="1:26" x14ac:dyDescent="0.25">
      <c r="A31">
        <v>1</v>
      </c>
      <c r="B31">
        <v>70</v>
      </c>
      <c r="C31" t="s">
        <v>34</v>
      </c>
      <c r="D31">
        <v>4.1441999999999997</v>
      </c>
      <c r="E31">
        <v>24.13</v>
      </c>
      <c r="F31">
        <v>19.59</v>
      </c>
      <c r="G31">
        <v>14.69</v>
      </c>
      <c r="H31">
        <v>0.25</v>
      </c>
      <c r="I31">
        <v>80</v>
      </c>
      <c r="J31">
        <v>143.16999999999999</v>
      </c>
      <c r="K31">
        <v>47.83</v>
      </c>
      <c r="L31">
        <v>2</v>
      </c>
      <c r="M31">
        <v>78</v>
      </c>
      <c r="N31">
        <v>23.34</v>
      </c>
      <c r="O31">
        <v>17891.86</v>
      </c>
      <c r="P31">
        <v>217.94</v>
      </c>
      <c r="Q31">
        <v>874.66</v>
      </c>
      <c r="R31">
        <v>184.82</v>
      </c>
      <c r="S31">
        <v>67.599999999999994</v>
      </c>
      <c r="T31">
        <v>49716.76</v>
      </c>
      <c r="U31">
        <v>0.37</v>
      </c>
      <c r="V31">
        <v>0.63</v>
      </c>
      <c r="W31">
        <v>4.8099999999999996</v>
      </c>
      <c r="X31">
        <v>2.97</v>
      </c>
      <c r="Y31">
        <v>2</v>
      </c>
      <c r="Z31">
        <v>10</v>
      </c>
    </row>
    <row r="32" spans="1:26" x14ac:dyDescent="0.25">
      <c r="A32">
        <v>2</v>
      </c>
      <c r="B32">
        <v>70</v>
      </c>
      <c r="C32" t="s">
        <v>34</v>
      </c>
      <c r="D32">
        <v>4.5350999999999999</v>
      </c>
      <c r="E32">
        <v>22.05</v>
      </c>
      <c r="F32">
        <v>18.41</v>
      </c>
      <c r="G32">
        <v>22.54</v>
      </c>
      <c r="H32">
        <v>0.37</v>
      </c>
      <c r="I32">
        <v>49</v>
      </c>
      <c r="J32">
        <v>144.54</v>
      </c>
      <c r="K32">
        <v>47.83</v>
      </c>
      <c r="L32">
        <v>3</v>
      </c>
      <c r="M32">
        <v>47</v>
      </c>
      <c r="N32">
        <v>23.71</v>
      </c>
      <c r="O32">
        <v>18060.849999999999</v>
      </c>
      <c r="P32">
        <v>199.78</v>
      </c>
      <c r="Q32">
        <v>874.26</v>
      </c>
      <c r="R32">
        <v>145.41</v>
      </c>
      <c r="S32">
        <v>67.599999999999994</v>
      </c>
      <c r="T32">
        <v>30165.23</v>
      </c>
      <c r="U32">
        <v>0.46</v>
      </c>
      <c r="V32">
        <v>0.67</v>
      </c>
      <c r="W32">
        <v>4.75</v>
      </c>
      <c r="X32">
        <v>1.79</v>
      </c>
      <c r="Y32">
        <v>2</v>
      </c>
      <c r="Z32">
        <v>10</v>
      </c>
    </row>
    <row r="33" spans="1:26" x14ac:dyDescent="0.25">
      <c r="A33">
        <v>3</v>
      </c>
      <c r="B33">
        <v>70</v>
      </c>
      <c r="C33" t="s">
        <v>34</v>
      </c>
      <c r="D33">
        <v>4.7310999999999996</v>
      </c>
      <c r="E33">
        <v>21.14</v>
      </c>
      <c r="F33">
        <v>17.899999999999999</v>
      </c>
      <c r="G33">
        <v>30.68</v>
      </c>
      <c r="H33">
        <v>0.49</v>
      </c>
      <c r="I33">
        <v>35</v>
      </c>
      <c r="J33">
        <v>145.91999999999999</v>
      </c>
      <c r="K33">
        <v>47.83</v>
      </c>
      <c r="L33">
        <v>4</v>
      </c>
      <c r="M33">
        <v>33</v>
      </c>
      <c r="N33">
        <v>24.09</v>
      </c>
      <c r="O33">
        <v>18230.349999999999</v>
      </c>
      <c r="P33">
        <v>188.99</v>
      </c>
      <c r="Q33">
        <v>874.28</v>
      </c>
      <c r="R33">
        <v>128.27000000000001</v>
      </c>
      <c r="S33">
        <v>67.599999999999994</v>
      </c>
      <c r="T33">
        <v>21666.86</v>
      </c>
      <c r="U33">
        <v>0.53</v>
      </c>
      <c r="V33">
        <v>0.69</v>
      </c>
      <c r="W33">
        <v>4.74</v>
      </c>
      <c r="X33">
        <v>1.28</v>
      </c>
      <c r="Y33">
        <v>2</v>
      </c>
      <c r="Z33">
        <v>10</v>
      </c>
    </row>
    <row r="34" spans="1:26" x14ac:dyDescent="0.25">
      <c r="A34">
        <v>4</v>
      </c>
      <c r="B34">
        <v>70</v>
      </c>
      <c r="C34" t="s">
        <v>34</v>
      </c>
      <c r="D34">
        <v>4.8571999999999997</v>
      </c>
      <c r="E34">
        <v>20.59</v>
      </c>
      <c r="F34">
        <v>17.579999999999998</v>
      </c>
      <c r="G34">
        <v>39.07</v>
      </c>
      <c r="H34">
        <v>0.6</v>
      </c>
      <c r="I34">
        <v>27</v>
      </c>
      <c r="J34">
        <v>147.30000000000001</v>
      </c>
      <c r="K34">
        <v>47.83</v>
      </c>
      <c r="L34">
        <v>5</v>
      </c>
      <c r="M34">
        <v>25</v>
      </c>
      <c r="N34">
        <v>24.47</v>
      </c>
      <c r="O34">
        <v>18400.38</v>
      </c>
      <c r="P34">
        <v>181.07</v>
      </c>
      <c r="Q34">
        <v>874.2</v>
      </c>
      <c r="R34">
        <v>117.62</v>
      </c>
      <c r="S34">
        <v>67.599999999999994</v>
      </c>
      <c r="T34">
        <v>16379.83</v>
      </c>
      <c r="U34">
        <v>0.56999999999999995</v>
      </c>
      <c r="V34">
        <v>0.7</v>
      </c>
      <c r="W34">
        <v>4.7300000000000004</v>
      </c>
      <c r="X34">
        <v>0.96</v>
      </c>
      <c r="Y34">
        <v>2</v>
      </c>
      <c r="Z34">
        <v>10</v>
      </c>
    </row>
    <row r="35" spans="1:26" x14ac:dyDescent="0.25">
      <c r="A35">
        <v>5</v>
      </c>
      <c r="B35">
        <v>70</v>
      </c>
      <c r="C35" t="s">
        <v>34</v>
      </c>
      <c r="D35">
        <v>4.93</v>
      </c>
      <c r="E35">
        <v>20.28</v>
      </c>
      <c r="F35">
        <v>17.420000000000002</v>
      </c>
      <c r="G35">
        <v>47.51</v>
      </c>
      <c r="H35">
        <v>0.71</v>
      </c>
      <c r="I35">
        <v>22</v>
      </c>
      <c r="J35">
        <v>148.68</v>
      </c>
      <c r="K35">
        <v>47.83</v>
      </c>
      <c r="L35">
        <v>6</v>
      </c>
      <c r="M35">
        <v>20</v>
      </c>
      <c r="N35">
        <v>24.85</v>
      </c>
      <c r="O35">
        <v>18570.939999999999</v>
      </c>
      <c r="P35">
        <v>173.94</v>
      </c>
      <c r="Q35">
        <v>874.25</v>
      </c>
      <c r="R35">
        <v>112.16</v>
      </c>
      <c r="S35">
        <v>67.599999999999994</v>
      </c>
      <c r="T35">
        <v>13674.83</v>
      </c>
      <c r="U35">
        <v>0.6</v>
      </c>
      <c r="V35">
        <v>0.71</v>
      </c>
      <c r="W35">
        <v>4.72</v>
      </c>
      <c r="X35">
        <v>0.8</v>
      </c>
      <c r="Y35">
        <v>2</v>
      </c>
      <c r="Z35">
        <v>10</v>
      </c>
    </row>
    <row r="36" spans="1:26" x14ac:dyDescent="0.25">
      <c r="A36">
        <v>6</v>
      </c>
      <c r="B36">
        <v>70</v>
      </c>
      <c r="C36" t="s">
        <v>34</v>
      </c>
      <c r="D36">
        <v>4.9985999999999997</v>
      </c>
      <c r="E36">
        <v>20.010000000000002</v>
      </c>
      <c r="F36">
        <v>17.260000000000002</v>
      </c>
      <c r="G36">
        <v>57.52</v>
      </c>
      <c r="H36">
        <v>0.83</v>
      </c>
      <c r="I36">
        <v>18</v>
      </c>
      <c r="J36">
        <v>150.07</v>
      </c>
      <c r="K36">
        <v>47.83</v>
      </c>
      <c r="L36">
        <v>7</v>
      </c>
      <c r="M36">
        <v>16</v>
      </c>
      <c r="N36">
        <v>25.24</v>
      </c>
      <c r="O36">
        <v>18742.03</v>
      </c>
      <c r="P36">
        <v>165.8</v>
      </c>
      <c r="Q36">
        <v>874.19</v>
      </c>
      <c r="R36">
        <v>106.87</v>
      </c>
      <c r="S36">
        <v>67.599999999999994</v>
      </c>
      <c r="T36">
        <v>11052.68</v>
      </c>
      <c r="U36">
        <v>0.63</v>
      </c>
      <c r="V36">
        <v>0.71</v>
      </c>
      <c r="W36">
        <v>4.71</v>
      </c>
      <c r="X36">
        <v>0.64</v>
      </c>
      <c r="Y36">
        <v>2</v>
      </c>
      <c r="Z36">
        <v>10</v>
      </c>
    </row>
    <row r="37" spans="1:26" x14ac:dyDescent="0.25">
      <c r="A37">
        <v>7</v>
      </c>
      <c r="B37">
        <v>70</v>
      </c>
      <c r="C37" t="s">
        <v>34</v>
      </c>
      <c r="D37">
        <v>5.0351999999999997</v>
      </c>
      <c r="E37">
        <v>19.86</v>
      </c>
      <c r="F37">
        <v>17.170000000000002</v>
      </c>
      <c r="G37">
        <v>64.39</v>
      </c>
      <c r="H37">
        <v>0.94</v>
      </c>
      <c r="I37">
        <v>16</v>
      </c>
      <c r="J37">
        <v>151.46</v>
      </c>
      <c r="K37">
        <v>47.83</v>
      </c>
      <c r="L37">
        <v>8</v>
      </c>
      <c r="M37">
        <v>14</v>
      </c>
      <c r="N37">
        <v>25.63</v>
      </c>
      <c r="O37">
        <v>18913.66</v>
      </c>
      <c r="P37">
        <v>159.41999999999999</v>
      </c>
      <c r="Q37">
        <v>874.38</v>
      </c>
      <c r="R37">
        <v>103.84</v>
      </c>
      <c r="S37">
        <v>67.599999999999994</v>
      </c>
      <c r="T37">
        <v>9544.5300000000007</v>
      </c>
      <c r="U37">
        <v>0.65</v>
      </c>
      <c r="V37">
        <v>0.72</v>
      </c>
      <c r="W37">
        <v>4.71</v>
      </c>
      <c r="X37">
        <v>0.55000000000000004</v>
      </c>
      <c r="Y37">
        <v>2</v>
      </c>
      <c r="Z37">
        <v>10</v>
      </c>
    </row>
    <row r="38" spans="1:26" x14ac:dyDescent="0.25">
      <c r="A38">
        <v>8</v>
      </c>
      <c r="B38">
        <v>70</v>
      </c>
      <c r="C38" t="s">
        <v>34</v>
      </c>
      <c r="D38">
        <v>5.0674000000000001</v>
      </c>
      <c r="E38">
        <v>19.73</v>
      </c>
      <c r="F38">
        <v>17.100000000000001</v>
      </c>
      <c r="G38">
        <v>73.290000000000006</v>
      </c>
      <c r="H38">
        <v>1.04</v>
      </c>
      <c r="I38">
        <v>14</v>
      </c>
      <c r="J38">
        <v>152.85</v>
      </c>
      <c r="K38">
        <v>47.83</v>
      </c>
      <c r="L38">
        <v>9</v>
      </c>
      <c r="M38">
        <v>3</v>
      </c>
      <c r="N38">
        <v>26.03</v>
      </c>
      <c r="O38">
        <v>19085.830000000002</v>
      </c>
      <c r="P38">
        <v>155.19</v>
      </c>
      <c r="Q38">
        <v>874.33</v>
      </c>
      <c r="R38">
        <v>101.13</v>
      </c>
      <c r="S38">
        <v>67.599999999999994</v>
      </c>
      <c r="T38">
        <v>8201.18</v>
      </c>
      <c r="U38">
        <v>0.67</v>
      </c>
      <c r="V38">
        <v>0.72</v>
      </c>
      <c r="W38">
        <v>4.72</v>
      </c>
      <c r="X38">
        <v>0.49</v>
      </c>
      <c r="Y38">
        <v>2</v>
      </c>
      <c r="Z38">
        <v>10</v>
      </c>
    </row>
    <row r="39" spans="1:26" x14ac:dyDescent="0.25">
      <c r="A39">
        <v>9</v>
      </c>
      <c r="B39">
        <v>70</v>
      </c>
      <c r="C39" t="s">
        <v>34</v>
      </c>
      <c r="D39">
        <v>5.0632999999999999</v>
      </c>
      <c r="E39">
        <v>19.75</v>
      </c>
      <c r="F39">
        <v>17.12</v>
      </c>
      <c r="G39">
        <v>73.36</v>
      </c>
      <c r="H39">
        <v>1.1499999999999999</v>
      </c>
      <c r="I39">
        <v>14</v>
      </c>
      <c r="J39">
        <v>154.25</v>
      </c>
      <c r="K39">
        <v>47.83</v>
      </c>
      <c r="L39">
        <v>10</v>
      </c>
      <c r="M39">
        <v>0</v>
      </c>
      <c r="N39">
        <v>26.43</v>
      </c>
      <c r="O39">
        <v>19258.55</v>
      </c>
      <c r="P39">
        <v>155.91999999999999</v>
      </c>
      <c r="Q39">
        <v>874.25</v>
      </c>
      <c r="R39">
        <v>101.46</v>
      </c>
      <c r="S39">
        <v>67.599999999999994</v>
      </c>
      <c r="T39">
        <v>8367.7900000000009</v>
      </c>
      <c r="U39">
        <v>0.67</v>
      </c>
      <c r="V39">
        <v>0.72</v>
      </c>
      <c r="W39">
        <v>4.7300000000000004</v>
      </c>
      <c r="X39">
        <v>0.5</v>
      </c>
      <c r="Y39">
        <v>2</v>
      </c>
      <c r="Z39">
        <v>10</v>
      </c>
    </row>
    <row r="40" spans="1:26" x14ac:dyDescent="0.25">
      <c r="A40">
        <v>0</v>
      </c>
      <c r="B40">
        <v>90</v>
      </c>
      <c r="C40" t="s">
        <v>34</v>
      </c>
      <c r="D40">
        <v>2.6013000000000002</v>
      </c>
      <c r="E40">
        <v>38.44</v>
      </c>
      <c r="F40">
        <v>26.85</v>
      </c>
      <c r="G40">
        <v>6.24</v>
      </c>
      <c r="H40">
        <v>0.1</v>
      </c>
      <c r="I40">
        <v>258</v>
      </c>
      <c r="J40">
        <v>176.73</v>
      </c>
      <c r="K40">
        <v>52.44</v>
      </c>
      <c r="L40">
        <v>1</v>
      </c>
      <c r="M40">
        <v>256</v>
      </c>
      <c r="N40">
        <v>33.29</v>
      </c>
      <c r="O40">
        <v>22031.19</v>
      </c>
      <c r="P40">
        <v>352.81</v>
      </c>
      <c r="Q40">
        <v>875.33</v>
      </c>
      <c r="R40">
        <v>427.4</v>
      </c>
      <c r="S40">
        <v>67.599999999999994</v>
      </c>
      <c r="T40">
        <v>170117.44</v>
      </c>
      <c r="U40">
        <v>0.16</v>
      </c>
      <c r="V40">
        <v>0.46</v>
      </c>
      <c r="W40">
        <v>5.12</v>
      </c>
      <c r="X40">
        <v>10.220000000000001</v>
      </c>
      <c r="Y40">
        <v>2</v>
      </c>
      <c r="Z40">
        <v>10</v>
      </c>
    </row>
    <row r="41" spans="1:26" x14ac:dyDescent="0.25">
      <c r="A41">
        <v>1</v>
      </c>
      <c r="B41">
        <v>90</v>
      </c>
      <c r="C41" t="s">
        <v>34</v>
      </c>
      <c r="D41">
        <v>3.8308</v>
      </c>
      <c r="E41">
        <v>26.1</v>
      </c>
      <c r="F41">
        <v>20.27</v>
      </c>
      <c r="G41">
        <v>12.67</v>
      </c>
      <c r="H41">
        <v>0.2</v>
      </c>
      <c r="I41">
        <v>96</v>
      </c>
      <c r="J41">
        <v>178.21</v>
      </c>
      <c r="K41">
        <v>52.44</v>
      </c>
      <c r="L41">
        <v>2</v>
      </c>
      <c r="M41">
        <v>94</v>
      </c>
      <c r="N41">
        <v>33.770000000000003</v>
      </c>
      <c r="O41">
        <v>22213.89</v>
      </c>
      <c r="P41">
        <v>262.94</v>
      </c>
      <c r="Q41">
        <v>874.41</v>
      </c>
      <c r="R41">
        <v>207.27</v>
      </c>
      <c r="S41">
        <v>67.599999999999994</v>
      </c>
      <c r="T41">
        <v>60862.720000000001</v>
      </c>
      <c r="U41">
        <v>0.33</v>
      </c>
      <c r="V41">
        <v>0.61</v>
      </c>
      <c r="W41">
        <v>4.84</v>
      </c>
      <c r="X41">
        <v>3.65</v>
      </c>
      <c r="Y41">
        <v>2</v>
      </c>
      <c r="Z41">
        <v>10</v>
      </c>
    </row>
    <row r="42" spans="1:26" x14ac:dyDescent="0.25">
      <c r="A42">
        <v>2</v>
      </c>
      <c r="B42">
        <v>90</v>
      </c>
      <c r="C42" t="s">
        <v>34</v>
      </c>
      <c r="D42">
        <v>4.2895000000000003</v>
      </c>
      <c r="E42">
        <v>23.31</v>
      </c>
      <c r="F42">
        <v>18.79</v>
      </c>
      <c r="G42">
        <v>19.11</v>
      </c>
      <c r="H42">
        <v>0.3</v>
      </c>
      <c r="I42">
        <v>59</v>
      </c>
      <c r="J42">
        <v>179.7</v>
      </c>
      <c r="K42">
        <v>52.44</v>
      </c>
      <c r="L42">
        <v>3</v>
      </c>
      <c r="M42">
        <v>57</v>
      </c>
      <c r="N42">
        <v>34.26</v>
      </c>
      <c r="O42">
        <v>22397.24</v>
      </c>
      <c r="P42">
        <v>240.37</v>
      </c>
      <c r="Q42">
        <v>874.41</v>
      </c>
      <c r="R42">
        <v>157.99</v>
      </c>
      <c r="S42">
        <v>67.599999999999994</v>
      </c>
      <c r="T42">
        <v>36408.769999999997</v>
      </c>
      <c r="U42">
        <v>0.43</v>
      </c>
      <c r="V42">
        <v>0.66</v>
      </c>
      <c r="W42">
        <v>4.78</v>
      </c>
      <c r="X42">
        <v>2.1800000000000002</v>
      </c>
      <c r="Y42">
        <v>2</v>
      </c>
      <c r="Z42">
        <v>10</v>
      </c>
    </row>
    <row r="43" spans="1:26" x14ac:dyDescent="0.25">
      <c r="A43">
        <v>3</v>
      </c>
      <c r="B43">
        <v>90</v>
      </c>
      <c r="C43" t="s">
        <v>34</v>
      </c>
      <c r="D43">
        <v>4.5321999999999996</v>
      </c>
      <c r="E43">
        <v>22.06</v>
      </c>
      <c r="F43">
        <v>18.149999999999999</v>
      </c>
      <c r="G43">
        <v>25.93</v>
      </c>
      <c r="H43">
        <v>0.39</v>
      </c>
      <c r="I43">
        <v>42</v>
      </c>
      <c r="J43">
        <v>181.19</v>
      </c>
      <c r="K43">
        <v>52.44</v>
      </c>
      <c r="L43">
        <v>4</v>
      </c>
      <c r="M43">
        <v>40</v>
      </c>
      <c r="N43">
        <v>34.75</v>
      </c>
      <c r="O43">
        <v>22581.25</v>
      </c>
      <c r="P43">
        <v>228.23</v>
      </c>
      <c r="Q43">
        <v>874.48</v>
      </c>
      <c r="R43">
        <v>136.66999999999999</v>
      </c>
      <c r="S43">
        <v>67.599999999999994</v>
      </c>
      <c r="T43">
        <v>25831.040000000001</v>
      </c>
      <c r="U43">
        <v>0.49</v>
      </c>
      <c r="V43">
        <v>0.68</v>
      </c>
      <c r="W43">
        <v>4.75</v>
      </c>
      <c r="X43">
        <v>1.53</v>
      </c>
      <c r="Y43">
        <v>2</v>
      </c>
      <c r="Z43">
        <v>10</v>
      </c>
    </row>
    <row r="44" spans="1:26" x14ac:dyDescent="0.25">
      <c r="A44">
        <v>4</v>
      </c>
      <c r="B44">
        <v>90</v>
      </c>
      <c r="C44" t="s">
        <v>34</v>
      </c>
      <c r="D44">
        <v>4.6746999999999996</v>
      </c>
      <c r="E44">
        <v>21.39</v>
      </c>
      <c r="F44">
        <v>17.8</v>
      </c>
      <c r="G44">
        <v>32.36</v>
      </c>
      <c r="H44">
        <v>0.49</v>
      </c>
      <c r="I44">
        <v>33</v>
      </c>
      <c r="J44">
        <v>182.69</v>
      </c>
      <c r="K44">
        <v>52.44</v>
      </c>
      <c r="L44">
        <v>5</v>
      </c>
      <c r="M44">
        <v>31</v>
      </c>
      <c r="N44">
        <v>35.25</v>
      </c>
      <c r="O44">
        <v>22766.06</v>
      </c>
      <c r="P44">
        <v>220.23</v>
      </c>
      <c r="Q44">
        <v>874.29</v>
      </c>
      <c r="R44">
        <v>124.81</v>
      </c>
      <c r="S44">
        <v>67.599999999999994</v>
      </c>
      <c r="T44">
        <v>19944.13</v>
      </c>
      <c r="U44">
        <v>0.54</v>
      </c>
      <c r="V44">
        <v>0.69</v>
      </c>
      <c r="W44">
        <v>4.74</v>
      </c>
      <c r="X44">
        <v>1.18</v>
      </c>
      <c r="Y44">
        <v>2</v>
      </c>
      <c r="Z44">
        <v>10</v>
      </c>
    </row>
    <row r="45" spans="1:26" x14ac:dyDescent="0.25">
      <c r="A45">
        <v>5</v>
      </c>
      <c r="B45">
        <v>90</v>
      </c>
      <c r="C45" t="s">
        <v>34</v>
      </c>
      <c r="D45">
        <v>4.7680999999999996</v>
      </c>
      <c r="E45">
        <v>20.97</v>
      </c>
      <c r="F45">
        <v>17.59</v>
      </c>
      <c r="G45">
        <v>39.090000000000003</v>
      </c>
      <c r="H45">
        <v>0.57999999999999996</v>
      </c>
      <c r="I45">
        <v>27</v>
      </c>
      <c r="J45">
        <v>184.19</v>
      </c>
      <c r="K45">
        <v>52.44</v>
      </c>
      <c r="L45">
        <v>6</v>
      </c>
      <c r="M45">
        <v>25</v>
      </c>
      <c r="N45">
        <v>35.75</v>
      </c>
      <c r="O45">
        <v>22951.43</v>
      </c>
      <c r="P45">
        <v>213.82</v>
      </c>
      <c r="Q45">
        <v>874.29</v>
      </c>
      <c r="R45">
        <v>118.08</v>
      </c>
      <c r="S45">
        <v>67.599999999999994</v>
      </c>
      <c r="T45">
        <v>16611.79</v>
      </c>
      <c r="U45">
        <v>0.56999999999999995</v>
      </c>
      <c r="V45">
        <v>0.7</v>
      </c>
      <c r="W45">
        <v>4.72</v>
      </c>
      <c r="X45">
        <v>0.98</v>
      </c>
      <c r="Y45">
        <v>2</v>
      </c>
      <c r="Z45">
        <v>10</v>
      </c>
    </row>
    <row r="46" spans="1:26" x14ac:dyDescent="0.25">
      <c r="A46">
        <v>6</v>
      </c>
      <c r="B46">
        <v>90</v>
      </c>
      <c r="C46" t="s">
        <v>34</v>
      </c>
      <c r="D46">
        <v>4.8377999999999997</v>
      </c>
      <c r="E46">
        <v>20.67</v>
      </c>
      <c r="F46">
        <v>17.43</v>
      </c>
      <c r="G46">
        <v>45.48</v>
      </c>
      <c r="H46">
        <v>0.67</v>
      </c>
      <c r="I46">
        <v>23</v>
      </c>
      <c r="J46">
        <v>185.7</v>
      </c>
      <c r="K46">
        <v>52.44</v>
      </c>
      <c r="L46">
        <v>7</v>
      </c>
      <c r="M46">
        <v>21</v>
      </c>
      <c r="N46">
        <v>36.26</v>
      </c>
      <c r="O46">
        <v>23137.49</v>
      </c>
      <c r="P46">
        <v>208.5</v>
      </c>
      <c r="Q46">
        <v>874.2</v>
      </c>
      <c r="R46">
        <v>112.88</v>
      </c>
      <c r="S46">
        <v>67.599999999999994</v>
      </c>
      <c r="T46">
        <v>14029.8</v>
      </c>
      <c r="U46">
        <v>0.6</v>
      </c>
      <c r="V46">
        <v>0.71</v>
      </c>
      <c r="W46">
        <v>4.71</v>
      </c>
      <c r="X46">
        <v>0.82</v>
      </c>
      <c r="Y46">
        <v>2</v>
      </c>
      <c r="Z46">
        <v>10</v>
      </c>
    </row>
    <row r="47" spans="1:26" x14ac:dyDescent="0.25">
      <c r="A47">
        <v>7</v>
      </c>
      <c r="B47">
        <v>90</v>
      </c>
      <c r="C47" t="s">
        <v>34</v>
      </c>
      <c r="D47">
        <v>4.8887999999999998</v>
      </c>
      <c r="E47">
        <v>20.45</v>
      </c>
      <c r="F47">
        <v>17.32</v>
      </c>
      <c r="G47">
        <v>51.97</v>
      </c>
      <c r="H47">
        <v>0.76</v>
      </c>
      <c r="I47">
        <v>20</v>
      </c>
      <c r="J47">
        <v>187.22</v>
      </c>
      <c r="K47">
        <v>52.44</v>
      </c>
      <c r="L47">
        <v>8</v>
      </c>
      <c r="M47">
        <v>18</v>
      </c>
      <c r="N47">
        <v>36.78</v>
      </c>
      <c r="O47">
        <v>23324.240000000002</v>
      </c>
      <c r="P47">
        <v>202.79</v>
      </c>
      <c r="Q47">
        <v>874.31</v>
      </c>
      <c r="R47">
        <v>109.27</v>
      </c>
      <c r="S47">
        <v>67.599999999999994</v>
      </c>
      <c r="T47">
        <v>12241</v>
      </c>
      <c r="U47">
        <v>0.62</v>
      </c>
      <c r="V47">
        <v>0.71</v>
      </c>
      <c r="W47">
        <v>4.71</v>
      </c>
      <c r="X47">
        <v>0.71</v>
      </c>
      <c r="Y47">
        <v>2</v>
      </c>
      <c r="Z47">
        <v>10</v>
      </c>
    </row>
    <row r="48" spans="1:26" x14ac:dyDescent="0.25">
      <c r="A48">
        <v>8</v>
      </c>
      <c r="B48">
        <v>90</v>
      </c>
      <c r="C48" t="s">
        <v>34</v>
      </c>
      <c r="D48">
        <v>4.9398</v>
      </c>
      <c r="E48">
        <v>20.239999999999998</v>
      </c>
      <c r="F48">
        <v>17.22</v>
      </c>
      <c r="G48">
        <v>60.77</v>
      </c>
      <c r="H48">
        <v>0.85</v>
      </c>
      <c r="I48">
        <v>17</v>
      </c>
      <c r="J48">
        <v>188.74</v>
      </c>
      <c r="K48">
        <v>52.44</v>
      </c>
      <c r="L48">
        <v>9</v>
      </c>
      <c r="M48">
        <v>15</v>
      </c>
      <c r="N48">
        <v>37.299999999999997</v>
      </c>
      <c r="O48">
        <v>23511.69</v>
      </c>
      <c r="P48">
        <v>197.47</v>
      </c>
      <c r="Q48">
        <v>874.29</v>
      </c>
      <c r="R48">
        <v>105.4</v>
      </c>
      <c r="S48">
        <v>67.599999999999994</v>
      </c>
      <c r="T48">
        <v>10322.42</v>
      </c>
      <c r="U48">
        <v>0.64</v>
      </c>
      <c r="V48">
        <v>0.72</v>
      </c>
      <c r="W48">
        <v>4.72</v>
      </c>
      <c r="X48">
        <v>0.6</v>
      </c>
      <c r="Y48">
        <v>2</v>
      </c>
      <c r="Z48">
        <v>10</v>
      </c>
    </row>
    <row r="49" spans="1:26" x14ac:dyDescent="0.25">
      <c r="A49">
        <v>9</v>
      </c>
      <c r="B49">
        <v>90</v>
      </c>
      <c r="C49" t="s">
        <v>34</v>
      </c>
      <c r="D49">
        <v>4.9763000000000002</v>
      </c>
      <c r="E49">
        <v>20.100000000000001</v>
      </c>
      <c r="F49">
        <v>17.14</v>
      </c>
      <c r="G49">
        <v>68.569999999999993</v>
      </c>
      <c r="H49">
        <v>0.93</v>
      </c>
      <c r="I49">
        <v>15</v>
      </c>
      <c r="J49">
        <v>190.26</v>
      </c>
      <c r="K49">
        <v>52.44</v>
      </c>
      <c r="L49">
        <v>10</v>
      </c>
      <c r="M49">
        <v>13</v>
      </c>
      <c r="N49">
        <v>37.82</v>
      </c>
      <c r="O49">
        <v>23699.85</v>
      </c>
      <c r="P49">
        <v>192.12</v>
      </c>
      <c r="Q49">
        <v>874.24</v>
      </c>
      <c r="R49">
        <v>102.99</v>
      </c>
      <c r="S49">
        <v>67.599999999999994</v>
      </c>
      <c r="T49">
        <v>9124.82</v>
      </c>
      <c r="U49">
        <v>0.66</v>
      </c>
      <c r="V49">
        <v>0.72</v>
      </c>
      <c r="W49">
        <v>4.71</v>
      </c>
      <c r="X49">
        <v>0.53</v>
      </c>
      <c r="Y49">
        <v>2</v>
      </c>
      <c r="Z49">
        <v>10</v>
      </c>
    </row>
    <row r="50" spans="1:26" x14ac:dyDescent="0.25">
      <c r="A50">
        <v>10</v>
      </c>
      <c r="B50">
        <v>90</v>
      </c>
      <c r="C50" t="s">
        <v>34</v>
      </c>
      <c r="D50">
        <v>4.9930000000000003</v>
      </c>
      <c r="E50">
        <v>20.03</v>
      </c>
      <c r="F50">
        <v>17.11</v>
      </c>
      <c r="G50">
        <v>73.33</v>
      </c>
      <c r="H50">
        <v>1.02</v>
      </c>
      <c r="I50">
        <v>14</v>
      </c>
      <c r="J50">
        <v>191.79</v>
      </c>
      <c r="K50">
        <v>52.44</v>
      </c>
      <c r="L50">
        <v>11</v>
      </c>
      <c r="M50">
        <v>12</v>
      </c>
      <c r="N50">
        <v>38.35</v>
      </c>
      <c r="O50">
        <v>23888.73</v>
      </c>
      <c r="P50">
        <v>185.54</v>
      </c>
      <c r="Q50">
        <v>874.19</v>
      </c>
      <c r="R50">
        <v>101.89</v>
      </c>
      <c r="S50">
        <v>67.599999999999994</v>
      </c>
      <c r="T50">
        <v>8583.08</v>
      </c>
      <c r="U50">
        <v>0.66</v>
      </c>
      <c r="V50">
        <v>0.72</v>
      </c>
      <c r="W50">
        <v>4.71</v>
      </c>
      <c r="X50">
        <v>0.49</v>
      </c>
      <c r="Y50">
        <v>2</v>
      </c>
      <c r="Z50">
        <v>10</v>
      </c>
    </row>
    <row r="51" spans="1:26" x14ac:dyDescent="0.25">
      <c r="A51">
        <v>11</v>
      </c>
      <c r="B51">
        <v>90</v>
      </c>
      <c r="C51" t="s">
        <v>34</v>
      </c>
      <c r="D51">
        <v>5.0350999999999999</v>
      </c>
      <c r="E51">
        <v>19.86</v>
      </c>
      <c r="F51">
        <v>17.010000000000002</v>
      </c>
      <c r="G51">
        <v>85.07</v>
      </c>
      <c r="H51">
        <v>1.1000000000000001</v>
      </c>
      <c r="I51">
        <v>12</v>
      </c>
      <c r="J51">
        <v>193.33</v>
      </c>
      <c r="K51">
        <v>52.44</v>
      </c>
      <c r="L51">
        <v>12</v>
      </c>
      <c r="M51">
        <v>10</v>
      </c>
      <c r="N51">
        <v>38.89</v>
      </c>
      <c r="O51">
        <v>24078.33</v>
      </c>
      <c r="P51">
        <v>180.94</v>
      </c>
      <c r="Q51">
        <v>874.22</v>
      </c>
      <c r="R51">
        <v>98.58</v>
      </c>
      <c r="S51">
        <v>67.599999999999994</v>
      </c>
      <c r="T51">
        <v>6938.96</v>
      </c>
      <c r="U51">
        <v>0.69</v>
      </c>
      <c r="V51">
        <v>0.72</v>
      </c>
      <c r="W51">
        <v>4.71</v>
      </c>
      <c r="X51">
        <v>0.4</v>
      </c>
      <c r="Y51">
        <v>2</v>
      </c>
      <c r="Z51">
        <v>10</v>
      </c>
    </row>
    <row r="52" spans="1:26" x14ac:dyDescent="0.25">
      <c r="A52">
        <v>12</v>
      </c>
      <c r="B52">
        <v>90</v>
      </c>
      <c r="C52" t="s">
        <v>34</v>
      </c>
      <c r="D52">
        <v>5.0477999999999996</v>
      </c>
      <c r="E52">
        <v>19.809999999999999</v>
      </c>
      <c r="F52">
        <v>17</v>
      </c>
      <c r="G52">
        <v>92.72</v>
      </c>
      <c r="H52">
        <v>1.18</v>
      </c>
      <c r="I52">
        <v>11</v>
      </c>
      <c r="J52">
        <v>194.88</v>
      </c>
      <c r="K52">
        <v>52.44</v>
      </c>
      <c r="L52">
        <v>13</v>
      </c>
      <c r="M52">
        <v>3</v>
      </c>
      <c r="N52">
        <v>39.43</v>
      </c>
      <c r="O52">
        <v>24268.67</v>
      </c>
      <c r="P52">
        <v>177.15</v>
      </c>
      <c r="Q52">
        <v>874.44</v>
      </c>
      <c r="R52">
        <v>97.9</v>
      </c>
      <c r="S52">
        <v>67.599999999999994</v>
      </c>
      <c r="T52">
        <v>6599.1</v>
      </c>
      <c r="U52">
        <v>0.69</v>
      </c>
      <c r="V52">
        <v>0.72</v>
      </c>
      <c r="W52">
        <v>4.71</v>
      </c>
      <c r="X52">
        <v>0.38</v>
      </c>
      <c r="Y52">
        <v>2</v>
      </c>
      <c r="Z52">
        <v>10</v>
      </c>
    </row>
    <row r="53" spans="1:26" x14ac:dyDescent="0.25">
      <c r="A53">
        <v>13</v>
      </c>
      <c r="B53">
        <v>90</v>
      </c>
      <c r="C53" t="s">
        <v>34</v>
      </c>
      <c r="D53">
        <v>5.0491999999999999</v>
      </c>
      <c r="E53">
        <v>19.8</v>
      </c>
      <c r="F53">
        <v>16.989999999999998</v>
      </c>
      <c r="G53">
        <v>92.69</v>
      </c>
      <c r="H53">
        <v>1.27</v>
      </c>
      <c r="I53">
        <v>11</v>
      </c>
      <c r="J53">
        <v>196.42</v>
      </c>
      <c r="K53">
        <v>52.44</v>
      </c>
      <c r="L53">
        <v>14</v>
      </c>
      <c r="M53">
        <v>1</v>
      </c>
      <c r="N53">
        <v>39.979999999999997</v>
      </c>
      <c r="O53">
        <v>24459.75</v>
      </c>
      <c r="P53">
        <v>177.93</v>
      </c>
      <c r="Q53">
        <v>874.32</v>
      </c>
      <c r="R53">
        <v>97.7</v>
      </c>
      <c r="S53">
        <v>67.599999999999994</v>
      </c>
      <c r="T53">
        <v>6499.62</v>
      </c>
      <c r="U53">
        <v>0.69</v>
      </c>
      <c r="V53">
        <v>0.72</v>
      </c>
      <c r="W53">
        <v>4.71</v>
      </c>
      <c r="X53">
        <v>0.38</v>
      </c>
      <c r="Y53">
        <v>2</v>
      </c>
      <c r="Z53">
        <v>10</v>
      </c>
    </row>
    <row r="54" spans="1:26" x14ac:dyDescent="0.25">
      <c r="A54">
        <v>14</v>
      </c>
      <c r="B54">
        <v>90</v>
      </c>
      <c r="C54" t="s">
        <v>34</v>
      </c>
      <c r="D54">
        <v>5.0498000000000003</v>
      </c>
      <c r="E54">
        <v>19.8</v>
      </c>
      <c r="F54">
        <v>16.989999999999998</v>
      </c>
      <c r="G54">
        <v>92.68</v>
      </c>
      <c r="H54">
        <v>1.35</v>
      </c>
      <c r="I54">
        <v>11</v>
      </c>
      <c r="J54">
        <v>197.98</v>
      </c>
      <c r="K54">
        <v>52.44</v>
      </c>
      <c r="L54">
        <v>15</v>
      </c>
      <c r="M54">
        <v>0</v>
      </c>
      <c r="N54">
        <v>40.54</v>
      </c>
      <c r="O54">
        <v>24651.58</v>
      </c>
      <c r="P54">
        <v>179.27</v>
      </c>
      <c r="Q54">
        <v>874.39</v>
      </c>
      <c r="R54">
        <v>97.68</v>
      </c>
      <c r="S54">
        <v>67.599999999999994</v>
      </c>
      <c r="T54">
        <v>6489.76</v>
      </c>
      <c r="U54">
        <v>0.69</v>
      </c>
      <c r="V54">
        <v>0.72</v>
      </c>
      <c r="W54">
        <v>4.71</v>
      </c>
      <c r="X54">
        <v>0.38</v>
      </c>
      <c r="Y54">
        <v>2</v>
      </c>
      <c r="Z54">
        <v>10</v>
      </c>
    </row>
    <row r="55" spans="1:26" x14ac:dyDescent="0.25">
      <c r="A55">
        <v>0</v>
      </c>
      <c r="B55">
        <v>10</v>
      </c>
      <c r="C55" t="s">
        <v>34</v>
      </c>
      <c r="D55">
        <v>4.4115000000000002</v>
      </c>
      <c r="E55">
        <v>22.67</v>
      </c>
      <c r="F55">
        <v>20.03</v>
      </c>
      <c r="G55">
        <v>13.5</v>
      </c>
      <c r="H55">
        <v>0.64</v>
      </c>
      <c r="I55">
        <v>89</v>
      </c>
      <c r="J55">
        <v>26.11</v>
      </c>
      <c r="K55">
        <v>12.1</v>
      </c>
      <c r="L55">
        <v>1</v>
      </c>
      <c r="M55">
        <v>0</v>
      </c>
      <c r="N55">
        <v>3.01</v>
      </c>
      <c r="O55">
        <v>3454.41</v>
      </c>
      <c r="P55">
        <v>57.94</v>
      </c>
      <c r="Q55">
        <v>875.57</v>
      </c>
      <c r="R55">
        <v>195.36</v>
      </c>
      <c r="S55">
        <v>67.599999999999994</v>
      </c>
      <c r="T55">
        <v>54941.07</v>
      </c>
      <c r="U55">
        <v>0.35</v>
      </c>
      <c r="V55">
        <v>0.61</v>
      </c>
      <c r="W55">
        <v>4.9400000000000004</v>
      </c>
      <c r="X55">
        <v>3.41</v>
      </c>
      <c r="Y55">
        <v>2</v>
      </c>
      <c r="Z55">
        <v>10</v>
      </c>
    </row>
    <row r="56" spans="1:26" x14ac:dyDescent="0.25">
      <c r="A56">
        <v>0</v>
      </c>
      <c r="B56">
        <v>45</v>
      </c>
      <c r="C56" t="s">
        <v>34</v>
      </c>
      <c r="D56">
        <v>3.7109999999999999</v>
      </c>
      <c r="E56">
        <v>26.95</v>
      </c>
      <c r="F56">
        <v>22.04</v>
      </c>
      <c r="G56">
        <v>9.31</v>
      </c>
      <c r="H56">
        <v>0.18</v>
      </c>
      <c r="I56">
        <v>142</v>
      </c>
      <c r="J56">
        <v>98.71</v>
      </c>
      <c r="K56">
        <v>39.72</v>
      </c>
      <c r="L56">
        <v>1</v>
      </c>
      <c r="M56">
        <v>140</v>
      </c>
      <c r="N56">
        <v>12.99</v>
      </c>
      <c r="O56">
        <v>12407.75</v>
      </c>
      <c r="P56">
        <v>194.49</v>
      </c>
      <c r="Q56">
        <v>874.9</v>
      </c>
      <c r="R56">
        <v>266.42</v>
      </c>
      <c r="S56">
        <v>67.599999999999994</v>
      </c>
      <c r="T56">
        <v>90205.69</v>
      </c>
      <c r="U56">
        <v>0.25</v>
      </c>
      <c r="V56">
        <v>0.56000000000000005</v>
      </c>
      <c r="W56">
        <v>4.91</v>
      </c>
      <c r="X56">
        <v>5.42</v>
      </c>
      <c r="Y56">
        <v>2</v>
      </c>
      <c r="Z56">
        <v>10</v>
      </c>
    </row>
    <row r="57" spans="1:26" x14ac:dyDescent="0.25">
      <c r="A57">
        <v>1</v>
      </c>
      <c r="B57">
        <v>45</v>
      </c>
      <c r="C57" t="s">
        <v>34</v>
      </c>
      <c r="D57">
        <v>4.5339999999999998</v>
      </c>
      <c r="E57">
        <v>22.06</v>
      </c>
      <c r="F57">
        <v>18.850000000000001</v>
      </c>
      <c r="G57">
        <v>19.170000000000002</v>
      </c>
      <c r="H57">
        <v>0.35</v>
      </c>
      <c r="I57">
        <v>59</v>
      </c>
      <c r="J57">
        <v>99.95</v>
      </c>
      <c r="K57">
        <v>39.72</v>
      </c>
      <c r="L57">
        <v>2</v>
      </c>
      <c r="M57">
        <v>57</v>
      </c>
      <c r="N57">
        <v>13.24</v>
      </c>
      <c r="O57">
        <v>12561.45</v>
      </c>
      <c r="P57">
        <v>159.15</v>
      </c>
      <c r="Q57">
        <v>874.32</v>
      </c>
      <c r="R57">
        <v>159.81</v>
      </c>
      <c r="S57">
        <v>67.599999999999994</v>
      </c>
      <c r="T57">
        <v>37315.18</v>
      </c>
      <c r="U57">
        <v>0.42</v>
      </c>
      <c r="V57">
        <v>0.65</v>
      </c>
      <c r="W57">
        <v>4.79</v>
      </c>
      <c r="X57">
        <v>2.2400000000000002</v>
      </c>
      <c r="Y57">
        <v>2</v>
      </c>
      <c r="Z57">
        <v>10</v>
      </c>
    </row>
    <row r="58" spans="1:26" x14ac:dyDescent="0.25">
      <c r="A58">
        <v>2</v>
      </c>
      <c r="B58">
        <v>45</v>
      </c>
      <c r="C58" t="s">
        <v>34</v>
      </c>
      <c r="D58">
        <v>4.8361999999999998</v>
      </c>
      <c r="E58">
        <v>20.68</v>
      </c>
      <c r="F58">
        <v>17.95</v>
      </c>
      <c r="G58">
        <v>29.92</v>
      </c>
      <c r="H58">
        <v>0.52</v>
      </c>
      <c r="I58">
        <v>36</v>
      </c>
      <c r="J58">
        <v>101.2</v>
      </c>
      <c r="K58">
        <v>39.72</v>
      </c>
      <c r="L58">
        <v>3</v>
      </c>
      <c r="M58">
        <v>34</v>
      </c>
      <c r="N58">
        <v>13.49</v>
      </c>
      <c r="O58">
        <v>12715.54</v>
      </c>
      <c r="P58">
        <v>142.96</v>
      </c>
      <c r="Q58">
        <v>874.37</v>
      </c>
      <c r="R58">
        <v>129.94</v>
      </c>
      <c r="S58">
        <v>67.599999999999994</v>
      </c>
      <c r="T58">
        <v>22498.82</v>
      </c>
      <c r="U58">
        <v>0.52</v>
      </c>
      <c r="V58">
        <v>0.69</v>
      </c>
      <c r="W58">
        <v>4.74</v>
      </c>
      <c r="X58">
        <v>1.33</v>
      </c>
      <c r="Y58">
        <v>2</v>
      </c>
      <c r="Z58">
        <v>10</v>
      </c>
    </row>
    <row r="59" spans="1:26" x14ac:dyDescent="0.25">
      <c r="A59">
        <v>3</v>
      </c>
      <c r="B59">
        <v>45</v>
      </c>
      <c r="C59" t="s">
        <v>34</v>
      </c>
      <c r="D59">
        <v>4.9939999999999998</v>
      </c>
      <c r="E59">
        <v>20.02</v>
      </c>
      <c r="F59">
        <v>17.52</v>
      </c>
      <c r="G59">
        <v>42.05</v>
      </c>
      <c r="H59">
        <v>0.69</v>
      </c>
      <c r="I59">
        <v>25</v>
      </c>
      <c r="J59">
        <v>102.45</v>
      </c>
      <c r="K59">
        <v>39.72</v>
      </c>
      <c r="L59">
        <v>4</v>
      </c>
      <c r="M59">
        <v>23</v>
      </c>
      <c r="N59">
        <v>13.74</v>
      </c>
      <c r="O59">
        <v>12870.03</v>
      </c>
      <c r="P59">
        <v>131.68</v>
      </c>
      <c r="Q59">
        <v>874.2</v>
      </c>
      <c r="R59">
        <v>115.5</v>
      </c>
      <c r="S59">
        <v>67.599999999999994</v>
      </c>
      <c r="T59">
        <v>15332.54</v>
      </c>
      <c r="U59">
        <v>0.59</v>
      </c>
      <c r="V59">
        <v>0.7</v>
      </c>
      <c r="W59">
        <v>4.7300000000000004</v>
      </c>
      <c r="X59">
        <v>0.91</v>
      </c>
      <c r="Y59">
        <v>2</v>
      </c>
      <c r="Z59">
        <v>10</v>
      </c>
    </row>
    <row r="60" spans="1:26" x14ac:dyDescent="0.25">
      <c r="A60">
        <v>4</v>
      </c>
      <c r="B60">
        <v>45</v>
      </c>
      <c r="C60" t="s">
        <v>34</v>
      </c>
      <c r="D60">
        <v>5.0536000000000003</v>
      </c>
      <c r="E60">
        <v>19.79</v>
      </c>
      <c r="F60">
        <v>17.37</v>
      </c>
      <c r="G60">
        <v>49.62</v>
      </c>
      <c r="H60">
        <v>0.85</v>
      </c>
      <c r="I60">
        <v>21</v>
      </c>
      <c r="J60">
        <v>103.71</v>
      </c>
      <c r="K60">
        <v>39.72</v>
      </c>
      <c r="L60">
        <v>5</v>
      </c>
      <c r="M60">
        <v>2</v>
      </c>
      <c r="N60">
        <v>14</v>
      </c>
      <c r="O60">
        <v>13024.91</v>
      </c>
      <c r="P60">
        <v>126.07</v>
      </c>
      <c r="Q60">
        <v>874.37</v>
      </c>
      <c r="R60">
        <v>109.81</v>
      </c>
      <c r="S60">
        <v>67.599999999999994</v>
      </c>
      <c r="T60">
        <v>12506.61</v>
      </c>
      <c r="U60">
        <v>0.62</v>
      </c>
      <c r="V60">
        <v>0.71</v>
      </c>
      <c r="W60">
        <v>4.74</v>
      </c>
      <c r="X60">
        <v>0.75</v>
      </c>
      <c r="Y60">
        <v>2</v>
      </c>
      <c r="Z60">
        <v>10</v>
      </c>
    </row>
    <row r="61" spans="1:26" x14ac:dyDescent="0.25">
      <c r="A61">
        <v>5</v>
      </c>
      <c r="B61">
        <v>45</v>
      </c>
      <c r="C61" t="s">
        <v>34</v>
      </c>
      <c r="D61">
        <v>5.0502000000000002</v>
      </c>
      <c r="E61">
        <v>19.8</v>
      </c>
      <c r="F61">
        <v>17.38</v>
      </c>
      <c r="G61">
        <v>49.66</v>
      </c>
      <c r="H61">
        <v>1.01</v>
      </c>
      <c r="I61">
        <v>21</v>
      </c>
      <c r="J61">
        <v>104.97</v>
      </c>
      <c r="K61">
        <v>39.72</v>
      </c>
      <c r="L61">
        <v>6</v>
      </c>
      <c r="M61">
        <v>0</v>
      </c>
      <c r="N61">
        <v>14.25</v>
      </c>
      <c r="O61">
        <v>13180.19</v>
      </c>
      <c r="P61">
        <v>127.43</v>
      </c>
      <c r="Q61">
        <v>874.75</v>
      </c>
      <c r="R61">
        <v>110.07</v>
      </c>
      <c r="S61">
        <v>67.599999999999994</v>
      </c>
      <c r="T61">
        <v>12635.22</v>
      </c>
      <c r="U61">
        <v>0.61</v>
      </c>
      <c r="V61">
        <v>0.71</v>
      </c>
      <c r="W61">
        <v>4.74</v>
      </c>
      <c r="X61">
        <v>0.77</v>
      </c>
      <c r="Y61">
        <v>2</v>
      </c>
      <c r="Z61">
        <v>10</v>
      </c>
    </row>
    <row r="62" spans="1:26" x14ac:dyDescent="0.25">
      <c r="A62">
        <v>0</v>
      </c>
      <c r="B62">
        <v>60</v>
      </c>
      <c r="C62" t="s">
        <v>34</v>
      </c>
      <c r="D62">
        <v>3.3056000000000001</v>
      </c>
      <c r="E62">
        <v>30.25</v>
      </c>
      <c r="F62">
        <v>23.55</v>
      </c>
      <c r="G62">
        <v>7.89</v>
      </c>
      <c r="H62">
        <v>0.14000000000000001</v>
      </c>
      <c r="I62">
        <v>179</v>
      </c>
      <c r="J62">
        <v>124.63</v>
      </c>
      <c r="K62">
        <v>45</v>
      </c>
      <c r="L62">
        <v>1</v>
      </c>
      <c r="M62">
        <v>177</v>
      </c>
      <c r="N62">
        <v>18.64</v>
      </c>
      <c r="O62">
        <v>15605.44</v>
      </c>
      <c r="P62">
        <v>245.01</v>
      </c>
      <c r="Q62">
        <v>874.88</v>
      </c>
      <c r="R62">
        <v>317.05</v>
      </c>
      <c r="S62">
        <v>67.599999999999994</v>
      </c>
      <c r="T62">
        <v>115338.08</v>
      </c>
      <c r="U62">
        <v>0.21</v>
      </c>
      <c r="V62">
        <v>0.52</v>
      </c>
      <c r="W62">
        <v>4.97</v>
      </c>
      <c r="X62">
        <v>6.92</v>
      </c>
      <c r="Y62">
        <v>2</v>
      </c>
      <c r="Z62">
        <v>10</v>
      </c>
    </row>
    <row r="63" spans="1:26" x14ac:dyDescent="0.25">
      <c r="A63">
        <v>1</v>
      </c>
      <c r="B63">
        <v>60</v>
      </c>
      <c r="C63" t="s">
        <v>34</v>
      </c>
      <c r="D63">
        <v>4.2862999999999998</v>
      </c>
      <c r="E63">
        <v>23.33</v>
      </c>
      <c r="F63">
        <v>19.36</v>
      </c>
      <c r="G63">
        <v>16.13</v>
      </c>
      <c r="H63">
        <v>0.28000000000000003</v>
      </c>
      <c r="I63">
        <v>72</v>
      </c>
      <c r="J63">
        <v>125.95</v>
      </c>
      <c r="K63">
        <v>45</v>
      </c>
      <c r="L63">
        <v>2</v>
      </c>
      <c r="M63">
        <v>70</v>
      </c>
      <c r="N63">
        <v>18.95</v>
      </c>
      <c r="O63">
        <v>15767.7</v>
      </c>
      <c r="P63">
        <v>195.97</v>
      </c>
      <c r="Q63">
        <v>874.3</v>
      </c>
      <c r="R63">
        <v>176.63</v>
      </c>
      <c r="S63">
        <v>67.599999999999994</v>
      </c>
      <c r="T63">
        <v>45663.1</v>
      </c>
      <c r="U63">
        <v>0.38</v>
      </c>
      <c r="V63">
        <v>0.64</v>
      </c>
      <c r="W63">
        <v>4.8099999999999996</v>
      </c>
      <c r="X63">
        <v>2.74</v>
      </c>
      <c r="Y63">
        <v>2</v>
      </c>
      <c r="Z63">
        <v>10</v>
      </c>
    </row>
    <row r="64" spans="1:26" x14ac:dyDescent="0.25">
      <c r="A64">
        <v>2</v>
      </c>
      <c r="B64">
        <v>60</v>
      </c>
      <c r="C64" t="s">
        <v>34</v>
      </c>
      <c r="D64">
        <v>4.6517999999999997</v>
      </c>
      <c r="E64">
        <v>21.5</v>
      </c>
      <c r="F64">
        <v>18.239999999999998</v>
      </c>
      <c r="G64">
        <v>24.87</v>
      </c>
      <c r="H64">
        <v>0.42</v>
      </c>
      <c r="I64">
        <v>44</v>
      </c>
      <c r="J64">
        <v>127.27</v>
      </c>
      <c r="K64">
        <v>45</v>
      </c>
      <c r="L64">
        <v>3</v>
      </c>
      <c r="M64">
        <v>42</v>
      </c>
      <c r="N64">
        <v>19.27</v>
      </c>
      <c r="O64">
        <v>15930.42</v>
      </c>
      <c r="P64">
        <v>178.98</v>
      </c>
      <c r="Q64">
        <v>874.29</v>
      </c>
      <c r="R64">
        <v>139.65</v>
      </c>
      <c r="S64">
        <v>67.599999999999994</v>
      </c>
      <c r="T64">
        <v>27309.99</v>
      </c>
      <c r="U64">
        <v>0.48</v>
      </c>
      <c r="V64">
        <v>0.68</v>
      </c>
      <c r="W64">
        <v>4.75</v>
      </c>
      <c r="X64">
        <v>1.62</v>
      </c>
      <c r="Y64">
        <v>2</v>
      </c>
      <c r="Z64">
        <v>10</v>
      </c>
    </row>
    <row r="65" spans="1:26" x14ac:dyDescent="0.25">
      <c r="A65">
        <v>3</v>
      </c>
      <c r="B65">
        <v>60</v>
      </c>
      <c r="C65" t="s">
        <v>34</v>
      </c>
      <c r="D65">
        <v>4.8253000000000004</v>
      </c>
      <c r="E65">
        <v>20.72</v>
      </c>
      <c r="F65">
        <v>17.77</v>
      </c>
      <c r="G65">
        <v>33.33</v>
      </c>
      <c r="H65">
        <v>0.55000000000000004</v>
      </c>
      <c r="I65">
        <v>32</v>
      </c>
      <c r="J65">
        <v>128.59</v>
      </c>
      <c r="K65">
        <v>45</v>
      </c>
      <c r="L65">
        <v>4</v>
      </c>
      <c r="M65">
        <v>30</v>
      </c>
      <c r="N65">
        <v>19.59</v>
      </c>
      <c r="O65">
        <v>16093.6</v>
      </c>
      <c r="P65">
        <v>168.33</v>
      </c>
      <c r="Q65">
        <v>874.22</v>
      </c>
      <c r="R65">
        <v>123.96</v>
      </c>
      <c r="S65">
        <v>67.599999999999994</v>
      </c>
      <c r="T65">
        <v>19524.96</v>
      </c>
      <c r="U65">
        <v>0.55000000000000004</v>
      </c>
      <c r="V65">
        <v>0.69</v>
      </c>
      <c r="W65">
        <v>4.74</v>
      </c>
      <c r="X65">
        <v>1.1599999999999999</v>
      </c>
      <c r="Y65">
        <v>2</v>
      </c>
      <c r="Z65">
        <v>10</v>
      </c>
    </row>
    <row r="66" spans="1:26" x14ac:dyDescent="0.25">
      <c r="A66">
        <v>4</v>
      </c>
      <c r="B66">
        <v>60</v>
      </c>
      <c r="C66" t="s">
        <v>34</v>
      </c>
      <c r="D66">
        <v>4.9423000000000004</v>
      </c>
      <c r="E66">
        <v>20.23</v>
      </c>
      <c r="F66">
        <v>17.489999999999998</v>
      </c>
      <c r="G66">
        <v>43.72</v>
      </c>
      <c r="H66">
        <v>0.68</v>
      </c>
      <c r="I66">
        <v>24</v>
      </c>
      <c r="J66">
        <v>129.91999999999999</v>
      </c>
      <c r="K66">
        <v>45</v>
      </c>
      <c r="L66">
        <v>5</v>
      </c>
      <c r="M66">
        <v>22</v>
      </c>
      <c r="N66">
        <v>19.920000000000002</v>
      </c>
      <c r="O66">
        <v>16257.24</v>
      </c>
      <c r="P66">
        <v>159.61000000000001</v>
      </c>
      <c r="Q66">
        <v>874.33</v>
      </c>
      <c r="R66">
        <v>114.49</v>
      </c>
      <c r="S66">
        <v>67.599999999999994</v>
      </c>
      <c r="T66">
        <v>14832.47</v>
      </c>
      <c r="U66">
        <v>0.59</v>
      </c>
      <c r="V66">
        <v>0.7</v>
      </c>
      <c r="W66">
        <v>4.72</v>
      </c>
      <c r="X66">
        <v>0.87</v>
      </c>
      <c r="Y66">
        <v>2</v>
      </c>
      <c r="Z66">
        <v>10</v>
      </c>
    </row>
    <row r="67" spans="1:26" x14ac:dyDescent="0.25">
      <c r="A67">
        <v>5</v>
      </c>
      <c r="B67">
        <v>60</v>
      </c>
      <c r="C67" t="s">
        <v>34</v>
      </c>
      <c r="D67">
        <v>5.0270000000000001</v>
      </c>
      <c r="E67">
        <v>19.89</v>
      </c>
      <c r="F67">
        <v>17.27</v>
      </c>
      <c r="G67">
        <v>54.55</v>
      </c>
      <c r="H67">
        <v>0.81</v>
      </c>
      <c r="I67">
        <v>19</v>
      </c>
      <c r="J67">
        <v>131.25</v>
      </c>
      <c r="K67">
        <v>45</v>
      </c>
      <c r="L67">
        <v>6</v>
      </c>
      <c r="M67">
        <v>17</v>
      </c>
      <c r="N67">
        <v>20.25</v>
      </c>
      <c r="O67">
        <v>16421.36</v>
      </c>
      <c r="P67">
        <v>150.81</v>
      </c>
      <c r="Q67">
        <v>874.2</v>
      </c>
      <c r="R67">
        <v>107.31</v>
      </c>
      <c r="S67">
        <v>67.599999999999994</v>
      </c>
      <c r="T67">
        <v>11264.76</v>
      </c>
      <c r="U67">
        <v>0.63</v>
      </c>
      <c r="V67">
        <v>0.71</v>
      </c>
      <c r="W67">
        <v>4.72</v>
      </c>
      <c r="X67">
        <v>0.66</v>
      </c>
      <c r="Y67">
        <v>2</v>
      </c>
      <c r="Z67">
        <v>10</v>
      </c>
    </row>
    <row r="68" spans="1:26" x14ac:dyDescent="0.25">
      <c r="A68">
        <v>6</v>
      </c>
      <c r="B68">
        <v>60</v>
      </c>
      <c r="C68" t="s">
        <v>34</v>
      </c>
      <c r="D68">
        <v>5.0698999999999996</v>
      </c>
      <c r="E68">
        <v>19.72</v>
      </c>
      <c r="F68">
        <v>17.18</v>
      </c>
      <c r="G68">
        <v>64.44</v>
      </c>
      <c r="H68">
        <v>0.93</v>
      </c>
      <c r="I68">
        <v>16</v>
      </c>
      <c r="J68">
        <v>132.58000000000001</v>
      </c>
      <c r="K68">
        <v>45</v>
      </c>
      <c r="L68">
        <v>7</v>
      </c>
      <c r="M68">
        <v>6</v>
      </c>
      <c r="N68">
        <v>20.59</v>
      </c>
      <c r="O68">
        <v>16585.95</v>
      </c>
      <c r="P68">
        <v>142.83000000000001</v>
      </c>
      <c r="Q68">
        <v>874.26</v>
      </c>
      <c r="R68">
        <v>103.98</v>
      </c>
      <c r="S68">
        <v>67.599999999999994</v>
      </c>
      <c r="T68">
        <v>9614.42</v>
      </c>
      <c r="U68">
        <v>0.65</v>
      </c>
      <c r="V68">
        <v>0.72</v>
      </c>
      <c r="W68">
        <v>4.72</v>
      </c>
      <c r="X68">
        <v>0.56999999999999995</v>
      </c>
      <c r="Y68">
        <v>2</v>
      </c>
      <c r="Z68">
        <v>10</v>
      </c>
    </row>
    <row r="69" spans="1:26" x14ac:dyDescent="0.25">
      <c r="A69">
        <v>7</v>
      </c>
      <c r="B69">
        <v>60</v>
      </c>
      <c r="C69" t="s">
        <v>34</v>
      </c>
      <c r="D69">
        <v>5.0689000000000002</v>
      </c>
      <c r="E69">
        <v>19.73</v>
      </c>
      <c r="F69">
        <v>17.190000000000001</v>
      </c>
      <c r="G69">
        <v>64.45</v>
      </c>
      <c r="H69">
        <v>1.06</v>
      </c>
      <c r="I69">
        <v>16</v>
      </c>
      <c r="J69">
        <v>133.91999999999999</v>
      </c>
      <c r="K69">
        <v>45</v>
      </c>
      <c r="L69">
        <v>8</v>
      </c>
      <c r="M69">
        <v>0</v>
      </c>
      <c r="N69">
        <v>20.93</v>
      </c>
      <c r="O69">
        <v>16751.02</v>
      </c>
      <c r="P69">
        <v>143.66999999999999</v>
      </c>
      <c r="Q69">
        <v>874.38</v>
      </c>
      <c r="R69">
        <v>103.77</v>
      </c>
      <c r="S69">
        <v>67.599999999999994</v>
      </c>
      <c r="T69">
        <v>9510.8799999999992</v>
      </c>
      <c r="U69">
        <v>0.65</v>
      </c>
      <c r="V69">
        <v>0.72</v>
      </c>
      <c r="W69">
        <v>4.7300000000000004</v>
      </c>
      <c r="X69">
        <v>0.56999999999999995</v>
      </c>
      <c r="Y69">
        <v>2</v>
      </c>
      <c r="Z69">
        <v>10</v>
      </c>
    </row>
    <row r="70" spans="1:26" x14ac:dyDescent="0.25">
      <c r="A70">
        <v>0</v>
      </c>
      <c r="B70">
        <v>80</v>
      </c>
      <c r="C70" t="s">
        <v>34</v>
      </c>
      <c r="D70">
        <v>2.8279999999999998</v>
      </c>
      <c r="E70">
        <v>35.36</v>
      </c>
      <c r="F70">
        <v>25.63</v>
      </c>
      <c r="G70">
        <v>6.68</v>
      </c>
      <c r="H70">
        <v>0.11</v>
      </c>
      <c r="I70">
        <v>230</v>
      </c>
      <c r="J70">
        <v>159.12</v>
      </c>
      <c r="K70">
        <v>50.28</v>
      </c>
      <c r="L70">
        <v>1</v>
      </c>
      <c r="M70">
        <v>228</v>
      </c>
      <c r="N70">
        <v>27.84</v>
      </c>
      <c r="O70">
        <v>19859.16</v>
      </c>
      <c r="P70">
        <v>314.31</v>
      </c>
      <c r="Q70">
        <v>874.94</v>
      </c>
      <c r="R70">
        <v>386.79</v>
      </c>
      <c r="S70">
        <v>67.599999999999994</v>
      </c>
      <c r="T70">
        <v>149949.98000000001</v>
      </c>
      <c r="U70">
        <v>0.17</v>
      </c>
      <c r="V70">
        <v>0.48</v>
      </c>
      <c r="W70">
        <v>5.0599999999999996</v>
      </c>
      <c r="X70">
        <v>9</v>
      </c>
      <c r="Y70">
        <v>2</v>
      </c>
      <c r="Z70">
        <v>10</v>
      </c>
    </row>
    <row r="71" spans="1:26" x14ac:dyDescent="0.25">
      <c r="A71">
        <v>1</v>
      </c>
      <c r="B71">
        <v>80</v>
      </c>
      <c r="C71" t="s">
        <v>34</v>
      </c>
      <c r="D71">
        <v>3.9868000000000001</v>
      </c>
      <c r="E71">
        <v>25.08</v>
      </c>
      <c r="F71">
        <v>19.920000000000002</v>
      </c>
      <c r="G71">
        <v>13.58</v>
      </c>
      <c r="H71">
        <v>0.22</v>
      </c>
      <c r="I71">
        <v>88</v>
      </c>
      <c r="J71">
        <v>160.54</v>
      </c>
      <c r="K71">
        <v>50.28</v>
      </c>
      <c r="L71">
        <v>2</v>
      </c>
      <c r="M71">
        <v>86</v>
      </c>
      <c r="N71">
        <v>28.26</v>
      </c>
      <c r="O71">
        <v>20034.400000000001</v>
      </c>
      <c r="P71">
        <v>240.4</v>
      </c>
      <c r="Q71">
        <v>874.46</v>
      </c>
      <c r="R71">
        <v>195.62</v>
      </c>
      <c r="S71">
        <v>67.599999999999994</v>
      </c>
      <c r="T71">
        <v>55078.58</v>
      </c>
      <c r="U71">
        <v>0.35</v>
      </c>
      <c r="V71">
        <v>0.62</v>
      </c>
      <c r="W71">
        <v>4.83</v>
      </c>
      <c r="X71">
        <v>3.3</v>
      </c>
      <c r="Y71">
        <v>2</v>
      </c>
      <c r="Z71">
        <v>10</v>
      </c>
    </row>
    <row r="72" spans="1:26" x14ac:dyDescent="0.25">
      <c r="A72">
        <v>2</v>
      </c>
      <c r="B72">
        <v>80</v>
      </c>
      <c r="C72" t="s">
        <v>34</v>
      </c>
      <c r="D72">
        <v>4.4143999999999997</v>
      </c>
      <c r="E72">
        <v>22.65</v>
      </c>
      <c r="F72">
        <v>18.59</v>
      </c>
      <c r="G72">
        <v>20.65</v>
      </c>
      <c r="H72">
        <v>0.33</v>
      </c>
      <c r="I72">
        <v>54</v>
      </c>
      <c r="J72">
        <v>161.97</v>
      </c>
      <c r="K72">
        <v>50.28</v>
      </c>
      <c r="L72">
        <v>3</v>
      </c>
      <c r="M72">
        <v>52</v>
      </c>
      <c r="N72">
        <v>28.69</v>
      </c>
      <c r="O72">
        <v>20210.21</v>
      </c>
      <c r="P72">
        <v>220.08</v>
      </c>
      <c r="Q72">
        <v>874.37</v>
      </c>
      <c r="R72">
        <v>151.53</v>
      </c>
      <c r="S72">
        <v>67.599999999999994</v>
      </c>
      <c r="T72">
        <v>33200.36</v>
      </c>
      <c r="U72">
        <v>0.45</v>
      </c>
      <c r="V72">
        <v>0.66</v>
      </c>
      <c r="W72">
        <v>4.76</v>
      </c>
      <c r="X72">
        <v>1.97</v>
      </c>
      <c r="Y72">
        <v>2</v>
      </c>
      <c r="Z72">
        <v>10</v>
      </c>
    </row>
    <row r="73" spans="1:26" x14ac:dyDescent="0.25">
      <c r="A73">
        <v>3</v>
      </c>
      <c r="B73">
        <v>80</v>
      </c>
      <c r="C73" t="s">
        <v>34</v>
      </c>
      <c r="D73">
        <v>4.6283000000000003</v>
      </c>
      <c r="E73">
        <v>21.61</v>
      </c>
      <c r="F73">
        <v>18.02</v>
      </c>
      <c r="G73">
        <v>27.73</v>
      </c>
      <c r="H73">
        <v>0.43</v>
      </c>
      <c r="I73">
        <v>39</v>
      </c>
      <c r="J73">
        <v>163.4</v>
      </c>
      <c r="K73">
        <v>50.28</v>
      </c>
      <c r="L73">
        <v>4</v>
      </c>
      <c r="M73">
        <v>37</v>
      </c>
      <c r="N73">
        <v>29.12</v>
      </c>
      <c r="O73">
        <v>20386.62</v>
      </c>
      <c r="P73">
        <v>209.25</v>
      </c>
      <c r="Q73">
        <v>874.37</v>
      </c>
      <c r="R73">
        <v>132.54</v>
      </c>
      <c r="S73">
        <v>67.599999999999994</v>
      </c>
      <c r="T73">
        <v>23778.98</v>
      </c>
      <c r="U73">
        <v>0.51</v>
      </c>
      <c r="V73">
        <v>0.68</v>
      </c>
      <c r="W73">
        <v>4.74</v>
      </c>
      <c r="X73">
        <v>1.41</v>
      </c>
      <c r="Y73">
        <v>2</v>
      </c>
      <c r="Z73">
        <v>10</v>
      </c>
    </row>
    <row r="74" spans="1:26" x14ac:dyDescent="0.25">
      <c r="A74">
        <v>4</v>
      </c>
      <c r="B74">
        <v>80</v>
      </c>
      <c r="C74" t="s">
        <v>34</v>
      </c>
      <c r="D74">
        <v>4.7632000000000003</v>
      </c>
      <c r="E74">
        <v>20.99</v>
      </c>
      <c r="F74">
        <v>17.7</v>
      </c>
      <c r="G74">
        <v>35.409999999999997</v>
      </c>
      <c r="H74">
        <v>0.54</v>
      </c>
      <c r="I74">
        <v>30</v>
      </c>
      <c r="J74">
        <v>164.83</v>
      </c>
      <c r="K74">
        <v>50.28</v>
      </c>
      <c r="L74">
        <v>5</v>
      </c>
      <c r="M74">
        <v>28</v>
      </c>
      <c r="N74">
        <v>29.55</v>
      </c>
      <c r="O74">
        <v>20563.61</v>
      </c>
      <c r="P74">
        <v>201.1</v>
      </c>
      <c r="Q74">
        <v>874.23</v>
      </c>
      <c r="R74">
        <v>121.57</v>
      </c>
      <c r="S74">
        <v>67.599999999999994</v>
      </c>
      <c r="T74">
        <v>18339.240000000002</v>
      </c>
      <c r="U74">
        <v>0.56000000000000005</v>
      </c>
      <c r="V74">
        <v>0.7</v>
      </c>
      <c r="W74">
        <v>4.7300000000000004</v>
      </c>
      <c r="X74">
        <v>1.0900000000000001</v>
      </c>
      <c r="Y74">
        <v>2</v>
      </c>
      <c r="Z74">
        <v>10</v>
      </c>
    </row>
    <row r="75" spans="1:26" x14ac:dyDescent="0.25">
      <c r="A75">
        <v>5</v>
      </c>
      <c r="B75">
        <v>80</v>
      </c>
      <c r="C75" t="s">
        <v>34</v>
      </c>
      <c r="D75">
        <v>4.8460999999999999</v>
      </c>
      <c r="E75">
        <v>20.64</v>
      </c>
      <c r="F75">
        <v>17.5</v>
      </c>
      <c r="G75">
        <v>42.01</v>
      </c>
      <c r="H75">
        <v>0.64</v>
      </c>
      <c r="I75">
        <v>25</v>
      </c>
      <c r="J75">
        <v>166.27</v>
      </c>
      <c r="K75">
        <v>50.28</v>
      </c>
      <c r="L75">
        <v>6</v>
      </c>
      <c r="M75">
        <v>23</v>
      </c>
      <c r="N75">
        <v>29.99</v>
      </c>
      <c r="O75">
        <v>20741.2</v>
      </c>
      <c r="P75">
        <v>194.9</v>
      </c>
      <c r="Q75">
        <v>874.24</v>
      </c>
      <c r="R75">
        <v>115.12</v>
      </c>
      <c r="S75">
        <v>67.599999999999994</v>
      </c>
      <c r="T75">
        <v>15141.03</v>
      </c>
      <c r="U75">
        <v>0.59</v>
      </c>
      <c r="V75">
        <v>0.7</v>
      </c>
      <c r="W75">
        <v>4.72</v>
      </c>
      <c r="X75">
        <v>0.89</v>
      </c>
      <c r="Y75">
        <v>2</v>
      </c>
      <c r="Z75">
        <v>10</v>
      </c>
    </row>
    <row r="76" spans="1:26" x14ac:dyDescent="0.25">
      <c r="A76">
        <v>6</v>
      </c>
      <c r="B76">
        <v>80</v>
      </c>
      <c r="C76" t="s">
        <v>34</v>
      </c>
      <c r="D76">
        <v>4.9100999999999999</v>
      </c>
      <c r="E76">
        <v>20.37</v>
      </c>
      <c r="F76">
        <v>17.36</v>
      </c>
      <c r="G76">
        <v>49.61</v>
      </c>
      <c r="H76">
        <v>0.74</v>
      </c>
      <c r="I76">
        <v>21</v>
      </c>
      <c r="J76">
        <v>167.72</v>
      </c>
      <c r="K76">
        <v>50.28</v>
      </c>
      <c r="L76">
        <v>7</v>
      </c>
      <c r="M76">
        <v>19</v>
      </c>
      <c r="N76">
        <v>30.44</v>
      </c>
      <c r="O76">
        <v>20919.39</v>
      </c>
      <c r="P76">
        <v>188.34</v>
      </c>
      <c r="Q76">
        <v>874.28</v>
      </c>
      <c r="R76">
        <v>110.62</v>
      </c>
      <c r="S76">
        <v>67.599999999999994</v>
      </c>
      <c r="T76">
        <v>12913.08</v>
      </c>
      <c r="U76">
        <v>0.61</v>
      </c>
      <c r="V76">
        <v>0.71</v>
      </c>
      <c r="W76">
        <v>4.71</v>
      </c>
      <c r="X76">
        <v>0.75</v>
      </c>
      <c r="Y76">
        <v>2</v>
      </c>
      <c r="Z76">
        <v>10</v>
      </c>
    </row>
    <row r="77" spans="1:26" x14ac:dyDescent="0.25">
      <c r="A77">
        <v>7</v>
      </c>
      <c r="B77">
        <v>80</v>
      </c>
      <c r="C77" t="s">
        <v>34</v>
      </c>
      <c r="D77">
        <v>4.9612999999999996</v>
      </c>
      <c r="E77">
        <v>20.16</v>
      </c>
      <c r="F77">
        <v>17.25</v>
      </c>
      <c r="G77">
        <v>57.51</v>
      </c>
      <c r="H77">
        <v>0.84</v>
      </c>
      <c r="I77">
        <v>18</v>
      </c>
      <c r="J77">
        <v>169.17</v>
      </c>
      <c r="K77">
        <v>50.28</v>
      </c>
      <c r="L77">
        <v>8</v>
      </c>
      <c r="M77">
        <v>16</v>
      </c>
      <c r="N77">
        <v>30.89</v>
      </c>
      <c r="O77">
        <v>21098.19</v>
      </c>
      <c r="P77">
        <v>182.45</v>
      </c>
      <c r="Q77">
        <v>874.22</v>
      </c>
      <c r="R77">
        <v>106.68</v>
      </c>
      <c r="S77">
        <v>67.599999999999994</v>
      </c>
      <c r="T77">
        <v>10955.65</v>
      </c>
      <c r="U77">
        <v>0.63</v>
      </c>
      <c r="V77">
        <v>0.71</v>
      </c>
      <c r="W77">
        <v>4.71</v>
      </c>
      <c r="X77">
        <v>0.64</v>
      </c>
      <c r="Y77">
        <v>2</v>
      </c>
      <c r="Z77">
        <v>10</v>
      </c>
    </row>
    <row r="78" spans="1:26" x14ac:dyDescent="0.25">
      <c r="A78">
        <v>8</v>
      </c>
      <c r="B78">
        <v>80</v>
      </c>
      <c r="C78" t="s">
        <v>34</v>
      </c>
      <c r="D78">
        <v>5.0136000000000003</v>
      </c>
      <c r="E78">
        <v>19.95</v>
      </c>
      <c r="F78">
        <v>17.14</v>
      </c>
      <c r="G78">
        <v>68.55</v>
      </c>
      <c r="H78">
        <v>0.94</v>
      </c>
      <c r="I78">
        <v>15</v>
      </c>
      <c r="J78">
        <v>170.62</v>
      </c>
      <c r="K78">
        <v>50.28</v>
      </c>
      <c r="L78">
        <v>9</v>
      </c>
      <c r="M78">
        <v>13</v>
      </c>
      <c r="N78">
        <v>31.34</v>
      </c>
      <c r="O78">
        <v>21277.599999999999</v>
      </c>
      <c r="P78">
        <v>175.24</v>
      </c>
      <c r="Q78">
        <v>874.26</v>
      </c>
      <c r="R78">
        <v>102.98</v>
      </c>
      <c r="S78">
        <v>67.599999999999994</v>
      </c>
      <c r="T78">
        <v>9120.3799999999992</v>
      </c>
      <c r="U78">
        <v>0.66</v>
      </c>
      <c r="V78">
        <v>0.72</v>
      </c>
      <c r="W78">
        <v>4.7</v>
      </c>
      <c r="X78">
        <v>0.52</v>
      </c>
      <c r="Y78">
        <v>2</v>
      </c>
      <c r="Z78">
        <v>10</v>
      </c>
    </row>
    <row r="79" spans="1:26" x14ac:dyDescent="0.25">
      <c r="A79">
        <v>9</v>
      </c>
      <c r="B79">
        <v>80</v>
      </c>
      <c r="C79" t="s">
        <v>34</v>
      </c>
      <c r="D79">
        <v>5.0284000000000004</v>
      </c>
      <c r="E79">
        <v>19.89</v>
      </c>
      <c r="F79">
        <v>17.11</v>
      </c>
      <c r="G79">
        <v>73.33</v>
      </c>
      <c r="H79">
        <v>1.03</v>
      </c>
      <c r="I79">
        <v>14</v>
      </c>
      <c r="J79">
        <v>172.08</v>
      </c>
      <c r="K79">
        <v>50.28</v>
      </c>
      <c r="L79">
        <v>10</v>
      </c>
      <c r="M79">
        <v>10</v>
      </c>
      <c r="N79">
        <v>31.8</v>
      </c>
      <c r="O79">
        <v>21457.64</v>
      </c>
      <c r="P79">
        <v>168.49</v>
      </c>
      <c r="Q79">
        <v>874.26</v>
      </c>
      <c r="R79">
        <v>102.02</v>
      </c>
      <c r="S79">
        <v>67.599999999999994</v>
      </c>
      <c r="T79">
        <v>8647.0499999999993</v>
      </c>
      <c r="U79">
        <v>0.66</v>
      </c>
      <c r="V79">
        <v>0.72</v>
      </c>
      <c r="W79">
        <v>4.71</v>
      </c>
      <c r="X79">
        <v>0.5</v>
      </c>
      <c r="Y79">
        <v>2</v>
      </c>
      <c r="Z79">
        <v>10</v>
      </c>
    </row>
    <row r="80" spans="1:26" x14ac:dyDescent="0.25">
      <c r="A80">
        <v>10</v>
      </c>
      <c r="B80">
        <v>80</v>
      </c>
      <c r="C80" t="s">
        <v>34</v>
      </c>
      <c r="D80">
        <v>5.0406000000000004</v>
      </c>
      <c r="E80">
        <v>19.84</v>
      </c>
      <c r="F80">
        <v>17.100000000000001</v>
      </c>
      <c r="G80">
        <v>78.900000000000006</v>
      </c>
      <c r="H80">
        <v>1.1200000000000001</v>
      </c>
      <c r="I80">
        <v>13</v>
      </c>
      <c r="J80">
        <v>173.55</v>
      </c>
      <c r="K80">
        <v>50.28</v>
      </c>
      <c r="L80">
        <v>11</v>
      </c>
      <c r="M80">
        <v>4</v>
      </c>
      <c r="N80">
        <v>32.270000000000003</v>
      </c>
      <c r="O80">
        <v>21638.31</v>
      </c>
      <c r="P80">
        <v>167.57</v>
      </c>
      <c r="Q80">
        <v>874.24</v>
      </c>
      <c r="R80">
        <v>101.18</v>
      </c>
      <c r="S80">
        <v>67.599999999999994</v>
      </c>
      <c r="T80">
        <v>8231.31</v>
      </c>
      <c r="U80">
        <v>0.67</v>
      </c>
      <c r="V80">
        <v>0.72</v>
      </c>
      <c r="W80">
        <v>4.71</v>
      </c>
      <c r="X80">
        <v>0.48</v>
      </c>
      <c r="Y80">
        <v>2</v>
      </c>
      <c r="Z80">
        <v>10</v>
      </c>
    </row>
    <row r="81" spans="1:26" x14ac:dyDescent="0.25">
      <c r="A81">
        <v>11</v>
      </c>
      <c r="B81">
        <v>80</v>
      </c>
      <c r="C81" t="s">
        <v>34</v>
      </c>
      <c r="D81">
        <v>5.0629</v>
      </c>
      <c r="E81">
        <v>19.75</v>
      </c>
      <c r="F81">
        <v>17.04</v>
      </c>
      <c r="G81">
        <v>85.2</v>
      </c>
      <c r="H81">
        <v>1.22</v>
      </c>
      <c r="I81">
        <v>12</v>
      </c>
      <c r="J81">
        <v>175.02</v>
      </c>
      <c r="K81">
        <v>50.28</v>
      </c>
      <c r="L81">
        <v>12</v>
      </c>
      <c r="M81">
        <v>0</v>
      </c>
      <c r="N81">
        <v>32.74</v>
      </c>
      <c r="O81">
        <v>21819.599999999999</v>
      </c>
      <c r="P81">
        <v>166.41</v>
      </c>
      <c r="Q81">
        <v>874.25</v>
      </c>
      <c r="R81">
        <v>99</v>
      </c>
      <c r="S81">
        <v>67.599999999999994</v>
      </c>
      <c r="T81">
        <v>7145.18</v>
      </c>
      <c r="U81">
        <v>0.68</v>
      </c>
      <c r="V81">
        <v>0.72</v>
      </c>
      <c r="W81">
        <v>4.72</v>
      </c>
      <c r="X81">
        <v>0.43</v>
      </c>
      <c r="Y81">
        <v>2</v>
      </c>
      <c r="Z81">
        <v>10</v>
      </c>
    </row>
    <row r="82" spans="1:26" x14ac:dyDescent="0.25">
      <c r="A82">
        <v>0</v>
      </c>
      <c r="B82">
        <v>35</v>
      </c>
      <c r="C82" t="s">
        <v>34</v>
      </c>
      <c r="D82">
        <v>4.0019999999999998</v>
      </c>
      <c r="E82">
        <v>24.99</v>
      </c>
      <c r="F82">
        <v>21.08</v>
      </c>
      <c r="G82">
        <v>10.81</v>
      </c>
      <c r="H82">
        <v>0.22</v>
      </c>
      <c r="I82">
        <v>117</v>
      </c>
      <c r="J82">
        <v>80.84</v>
      </c>
      <c r="K82">
        <v>35.1</v>
      </c>
      <c r="L82">
        <v>1</v>
      </c>
      <c r="M82">
        <v>115</v>
      </c>
      <c r="N82">
        <v>9.74</v>
      </c>
      <c r="O82">
        <v>10204.209999999999</v>
      </c>
      <c r="P82">
        <v>160.03</v>
      </c>
      <c r="Q82">
        <v>874.57</v>
      </c>
      <c r="R82">
        <v>234.34</v>
      </c>
      <c r="S82">
        <v>67.599999999999994</v>
      </c>
      <c r="T82">
        <v>74293.490000000005</v>
      </c>
      <c r="U82">
        <v>0.28999999999999998</v>
      </c>
      <c r="V82">
        <v>0.57999999999999996</v>
      </c>
      <c r="W82">
        <v>4.88</v>
      </c>
      <c r="X82">
        <v>4.46</v>
      </c>
      <c r="Y82">
        <v>2</v>
      </c>
      <c r="Z82">
        <v>10</v>
      </c>
    </row>
    <row r="83" spans="1:26" x14ac:dyDescent="0.25">
      <c r="A83">
        <v>1</v>
      </c>
      <c r="B83">
        <v>35</v>
      </c>
      <c r="C83" t="s">
        <v>34</v>
      </c>
      <c r="D83">
        <v>4.7366000000000001</v>
      </c>
      <c r="E83">
        <v>21.11</v>
      </c>
      <c r="F83">
        <v>18.39</v>
      </c>
      <c r="G83">
        <v>22.99</v>
      </c>
      <c r="H83">
        <v>0.43</v>
      </c>
      <c r="I83">
        <v>48</v>
      </c>
      <c r="J83">
        <v>82.04</v>
      </c>
      <c r="K83">
        <v>35.1</v>
      </c>
      <c r="L83">
        <v>2</v>
      </c>
      <c r="M83">
        <v>46</v>
      </c>
      <c r="N83">
        <v>9.94</v>
      </c>
      <c r="O83">
        <v>10352.530000000001</v>
      </c>
      <c r="P83">
        <v>130.30000000000001</v>
      </c>
      <c r="Q83">
        <v>874.3</v>
      </c>
      <c r="R83">
        <v>144.71</v>
      </c>
      <c r="S83">
        <v>67.599999999999994</v>
      </c>
      <c r="T83">
        <v>29819.919999999998</v>
      </c>
      <c r="U83">
        <v>0.47</v>
      </c>
      <c r="V83">
        <v>0.67</v>
      </c>
      <c r="W83">
        <v>4.76</v>
      </c>
      <c r="X83">
        <v>1.78</v>
      </c>
      <c r="Y83">
        <v>2</v>
      </c>
      <c r="Z83">
        <v>10</v>
      </c>
    </row>
    <row r="84" spans="1:26" x14ac:dyDescent="0.25">
      <c r="A84">
        <v>2</v>
      </c>
      <c r="B84">
        <v>35</v>
      </c>
      <c r="C84" t="s">
        <v>34</v>
      </c>
      <c r="D84">
        <v>4.9781000000000004</v>
      </c>
      <c r="E84">
        <v>20.09</v>
      </c>
      <c r="F84">
        <v>17.7</v>
      </c>
      <c r="G84">
        <v>36.61</v>
      </c>
      <c r="H84">
        <v>0.63</v>
      </c>
      <c r="I84">
        <v>29</v>
      </c>
      <c r="J84">
        <v>83.25</v>
      </c>
      <c r="K84">
        <v>35.1</v>
      </c>
      <c r="L84">
        <v>3</v>
      </c>
      <c r="M84">
        <v>22</v>
      </c>
      <c r="N84">
        <v>10.15</v>
      </c>
      <c r="O84">
        <v>10501.19</v>
      </c>
      <c r="P84">
        <v>114.89</v>
      </c>
      <c r="Q84">
        <v>874.39</v>
      </c>
      <c r="R84">
        <v>121.08</v>
      </c>
      <c r="S84">
        <v>67.599999999999994</v>
      </c>
      <c r="T84">
        <v>18103.68</v>
      </c>
      <c r="U84">
        <v>0.56000000000000005</v>
      </c>
      <c r="V84">
        <v>0.7</v>
      </c>
      <c r="W84">
        <v>4.74</v>
      </c>
      <c r="X84">
        <v>1.08</v>
      </c>
      <c r="Y84">
        <v>2</v>
      </c>
      <c r="Z84">
        <v>10</v>
      </c>
    </row>
    <row r="85" spans="1:26" x14ac:dyDescent="0.25">
      <c r="A85">
        <v>3</v>
      </c>
      <c r="B85">
        <v>35</v>
      </c>
      <c r="C85" t="s">
        <v>34</v>
      </c>
      <c r="D85">
        <v>5.0197000000000003</v>
      </c>
      <c r="E85">
        <v>19.920000000000002</v>
      </c>
      <c r="F85">
        <v>17.579999999999998</v>
      </c>
      <c r="G85">
        <v>40.57</v>
      </c>
      <c r="H85">
        <v>0.83</v>
      </c>
      <c r="I85">
        <v>26</v>
      </c>
      <c r="J85">
        <v>84.46</v>
      </c>
      <c r="K85">
        <v>35.1</v>
      </c>
      <c r="L85">
        <v>4</v>
      </c>
      <c r="M85">
        <v>0</v>
      </c>
      <c r="N85">
        <v>10.36</v>
      </c>
      <c r="O85">
        <v>10650.22</v>
      </c>
      <c r="P85">
        <v>112.29</v>
      </c>
      <c r="Q85">
        <v>874.53</v>
      </c>
      <c r="R85">
        <v>116.42</v>
      </c>
      <c r="S85">
        <v>67.599999999999994</v>
      </c>
      <c r="T85">
        <v>15785.04</v>
      </c>
      <c r="U85">
        <v>0.57999999999999996</v>
      </c>
      <c r="V85">
        <v>0.7</v>
      </c>
      <c r="W85">
        <v>4.76</v>
      </c>
      <c r="X85">
        <v>0.96</v>
      </c>
      <c r="Y85">
        <v>2</v>
      </c>
      <c r="Z85">
        <v>10</v>
      </c>
    </row>
    <row r="86" spans="1:26" x14ac:dyDescent="0.25">
      <c r="A86">
        <v>0</v>
      </c>
      <c r="B86">
        <v>50</v>
      </c>
      <c r="C86" t="s">
        <v>34</v>
      </c>
      <c r="D86">
        <v>3.5750000000000002</v>
      </c>
      <c r="E86">
        <v>27.97</v>
      </c>
      <c r="F86">
        <v>22.51</v>
      </c>
      <c r="G86">
        <v>8.77</v>
      </c>
      <c r="H86">
        <v>0.16</v>
      </c>
      <c r="I86">
        <v>154</v>
      </c>
      <c r="J86">
        <v>107.41</v>
      </c>
      <c r="K86">
        <v>41.65</v>
      </c>
      <c r="L86">
        <v>1</v>
      </c>
      <c r="M86">
        <v>152</v>
      </c>
      <c r="N86">
        <v>14.77</v>
      </c>
      <c r="O86">
        <v>13481.73</v>
      </c>
      <c r="P86">
        <v>211.05</v>
      </c>
      <c r="Q86">
        <v>875.01</v>
      </c>
      <c r="R86">
        <v>282.29000000000002</v>
      </c>
      <c r="S86">
        <v>67.599999999999994</v>
      </c>
      <c r="T86">
        <v>98079.3</v>
      </c>
      <c r="U86">
        <v>0.24</v>
      </c>
      <c r="V86">
        <v>0.55000000000000004</v>
      </c>
      <c r="W86">
        <v>4.9400000000000004</v>
      </c>
      <c r="X86">
        <v>5.89</v>
      </c>
      <c r="Y86">
        <v>2</v>
      </c>
      <c r="Z86">
        <v>10</v>
      </c>
    </row>
    <row r="87" spans="1:26" x14ac:dyDescent="0.25">
      <c r="A87">
        <v>1</v>
      </c>
      <c r="B87">
        <v>50</v>
      </c>
      <c r="C87" t="s">
        <v>34</v>
      </c>
      <c r="D87">
        <v>4.4668000000000001</v>
      </c>
      <c r="E87">
        <v>22.39</v>
      </c>
      <c r="F87">
        <v>18.95</v>
      </c>
      <c r="G87">
        <v>18.05</v>
      </c>
      <c r="H87">
        <v>0.32</v>
      </c>
      <c r="I87">
        <v>63</v>
      </c>
      <c r="J87">
        <v>108.68</v>
      </c>
      <c r="K87">
        <v>41.65</v>
      </c>
      <c r="L87">
        <v>2</v>
      </c>
      <c r="M87">
        <v>61</v>
      </c>
      <c r="N87">
        <v>15.03</v>
      </c>
      <c r="O87">
        <v>13638.32</v>
      </c>
      <c r="P87">
        <v>171.24</v>
      </c>
      <c r="Q87">
        <v>874.31</v>
      </c>
      <c r="R87">
        <v>162.93</v>
      </c>
      <c r="S87">
        <v>67.599999999999994</v>
      </c>
      <c r="T87">
        <v>38855.089999999997</v>
      </c>
      <c r="U87">
        <v>0.41</v>
      </c>
      <c r="V87">
        <v>0.65</v>
      </c>
      <c r="W87">
        <v>4.8</v>
      </c>
      <c r="X87">
        <v>2.33</v>
      </c>
      <c r="Y87">
        <v>2</v>
      </c>
      <c r="Z87">
        <v>10</v>
      </c>
    </row>
    <row r="88" spans="1:26" x14ac:dyDescent="0.25">
      <c r="A88">
        <v>2</v>
      </c>
      <c r="B88">
        <v>50</v>
      </c>
      <c r="C88" t="s">
        <v>34</v>
      </c>
      <c r="D88">
        <v>4.7732000000000001</v>
      </c>
      <c r="E88">
        <v>20.95</v>
      </c>
      <c r="F88">
        <v>18.05</v>
      </c>
      <c r="G88">
        <v>27.77</v>
      </c>
      <c r="H88">
        <v>0.48</v>
      </c>
      <c r="I88">
        <v>39</v>
      </c>
      <c r="J88">
        <v>109.96</v>
      </c>
      <c r="K88">
        <v>41.65</v>
      </c>
      <c r="L88">
        <v>3</v>
      </c>
      <c r="M88">
        <v>37</v>
      </c>
      <c r="N88">
        <v>15.31</v>
      </c>
      <c r="O88">
        <v>13795.21</v>
      </c>
      <c r="P88">
        <v>156.32</v>
      </c>
      <c r="Q88">
        <v>874.41</v>
      </c>
      <c r="R88">
        <v>133.15</v>
      </c>
      <c r="S88">
        <v>67.599999999999994</v>
      </c>
      <c r="T88">
        <v>24086.42</v>
      </c>
      <c r="U88">
        <v>0.51</v>
      </c>
      <c r="V88">
        <v>0.68</v>
      </c>
      <c r="W88">
        <v>4.75</v>
      </c>
      <c r="X88">
        <v>1.43</v>
      </c>
      <c r="Y88">
        <v>2</v>
      </c>
      <c r="Z88">
        <v>10</v>
      </c>
    </row>
    <row r="89" spans="1:26" x14ac:dyDescent="0.25">
      <c r="A89">
        <v>3</v>
      </c>
      <c r="B89">
        <v>50</v>
      </c>
      <c r="C89" t="s">
        <v>34</v>
      </c>
      <c r="D89">
        <v>4.9457000000000004</v>
      </c>
      <c r="E89">
        <v>20.22</v>
      </c>
      <c r="F89">
        <v>17.579999999999998</v>
      </c>
      <c r="G89">
        <v>39.07</v>
      </c>
      <c r="H89">
        <v>0.63</v>
      </c>
      <c r="I89">
        <v>27</v>
      </c>
      <c r="J89">
        <v>111.23</v>
      </c>
      <c r="K89">
        <v>41.65</v>
      </c>
      <c r="L89">
        <v>4</v>
      </c>
      <c r="M89">
        <v>25</v>
      </c>
      <c r="N89">
        <v>15.58</v>
      </c>
      <c r="O89">
        <v>13952.52</v>
      </c>
      <c r="P89">
        <v>144.57</v>
      </c>
      <c r="Q89">
        <v>874.21</v>
      </c>
      <c r="R89">
        <v>117.42</v>
      </c>
      <c r="S89">
        <v>67.599999999999994</v>
      </c>
      <c r="T89">
        <v>16280.27</v>
      </c>
      <c r="U89">
        <v>0.57999999999999996</v>
      </c>
      <c r="V89">
        <v>0.7</v>
      </c>
      <c r="W89">
        <v>4.74</v>
      </c>
      <c r="X89">
        <v>0.97</v>
      </c>
      <c r="Y89">
        <v>2</v>
      </c>
      <c r="Z89">
        <v>10</v>
      </c>
    </row>
    <row r="90" spans="1:26" x14ac:dyDescent="0.25">
      <c r="A90">
        <v>4</v>
      </c>
      <c r="B90">
        <v>50</v>
      </c>
      <c r="C90" t="s">
        <v>34</v>
      </c>
      <c r="D90">
        <v>5.0301</v>
      </c>
      <c r="E90">
        <v>19.88</v>
      </c>
      <c r="F90">
        <v>17.38</v>
      </c>
      <c r="G90">
        <v>49.65</v>
      </c>
      <c r="H90">
        <v>0.78</v>
      </c>
      <c r="I90">
        <v>21</v>
      </c>
      <c r="J90">
        <v>112.51</v>
      </c>
      <c r="K90">
        <v>41.65</v>
      </c>
      <c r="L90">
        <v>5</v>
      </c>
      <c r="M90">
        <v>17</v>
      </c>
      <c r="N90">
        <v>15.86</v>
      </c>
      <c r="O90">
        <v>14110.24</v>
      </c>
      <c r="P90">
        <v>134.76</v>
      </c>
      <c r="Q90">
        <v>874.25</v>
      </c>
      <c r="R90">
        <v>110.67</v>
      </c>
      <c r="S90">
        <v>67.599999999999994</v>
      </c>
      <c r="T90">
        <v>12938.69</v>
      </c>
      <c r="U90">
        <v>0.61</v>
      </c>
      <c r="V90">
        <v>0.71</v>
      </c>
      <c r="W90">
        <v>4.72</v>
      </c>
      <c r="X90">
        <v>0.76</v>
      </c>
      <c r="Y90">
        <v>2</v>
      </c>
      <c r="Z90">
        <v>10</v>
      </c>
    </row>
    <row r="91" spans="1:26" x14ac:dyDescent="0.25">
      <c r="A91">
        <v>5</v>
      </c>
      <c r="B91">
        <v>50</v>
      </c>
      <c r="C91" t="s">
        <v>34</v>
      </c>
      <c r="D91">
        <v>5.0575000000000001</v>
      </c>
      <c r="E91">
        <v>19.77</v>
      </c>
      <c r="F91">
        <v>17.309999999999999</v>
      </c>
      <c r="G91">
        <v>54.68</v>
      </c>
      <c r="H91">
        <v>0.93</v>
      </c>
      <c r="I91">
        <v>19</v>
      </c>
      <c r="J91">
        <v>113.79</v>
      </c>
      <c r="K91">
        <v>41.65</v>
      </c>
      <c r="L91">
        <v>6</v>
      </c>
      <c r="M91">
        <v>0</v>
      </c>
      <c r="N91">
        <v>16.14</v>
      </c>
      <c r="O91">
        <v>14268.39</v>
      </c>
      <c r="P91">
        <v>132.15</v>
      </c>
      <c r="Q91">
        <v>874.27</v>
      </c>
      <c r="R91">
        <v>107.83</v>
      </c>
      <c r="S91">
        <v>67.599999999999994</v>
      </c>
      <c r="T91">
        <v>11524.76</v>
      </c>
      <c r="U91">
        <v>0.63</v>
      </c>
      <c r="V91">
        <v>0.71</v>
      </c>
      <c r="W91">
        <v>4.74</v>
      </c>
      <c r="X91">
        <v>0.7</v>
      </c>
      <c r="Y91">
        <v>2</v>
      </c>
      <c r="Z91">
        <v>10</v>
      </c>
    </row>
    <row r="92" spans="1:26" x14ac:dyDescent="0.25">
      <c r="A92">
        <v>0</v>
      </c>
      <c r="B92">
        <v>25</v>
      </c>
      <c r="C92" t="s">
        <v>34</v>
      </c>
      <c r="D92">
        <v>4.3436000000000003</v>
      </c>
      <c r="E92">
        <v>23.02</v>
      </c>
      <c r="F92">
        <v>19.989999999999998</v>
      </c>
      <c r="G92">
        <v>13.48</v>
      </c>
      <c r="H92">
        <v>0.28000000000000003</v>
      </c>
      <c r="I92">
        <v>89</v>
      </c>
      <c r="J92">
        <v>61.76</v>
      </c>
      <c r="K92">
        <v>28.92</v>
      </c>
      <c r="L92">
        <v>1</v>
      </c>
      <c r="M92">
        <v>87</v>
      </c>
      <c r="N92">
        <v>6.84</v>
      </c>
      <c r="O92">
        <v>7851.41</v>
      </c>
      <c r="P92">
        <v>121.65</v>
      </c>
      <c r="Q92">
        <v>874.28</v>
      </c>
      <c r="R92">
        <v>197.74</v>
      </c>
      <c r="S92">
        <v>67.599999999999994</v>
      </c>
      <c r="T92">
        <v>56133.11</v>
      </c>
      <c r="U92">
        <v>0.34</v>
      </c>
      <c r="V92">
        <v>0.62</v>
      </c>
      <c r="W92">
        <v>4.84</v>
      </c>
      <c r="X92">
        <v>3.37</v>
      </c>
      <c r="Y92">
        <v>2</v>
      </c>
      <c r="Z92">
        <v>10</v>
      </c>
    </row>
    <row r="93" spans="1:26" x14ac:dyDescent="0.25">
      <c r="A93">
        <v>1</v>
      </c>
      <c r="B93">
        <v>25</v>
      </c>
      <c r="C93" t="s">
        <v>34</v>
      </c>
      <c r="D93">
        <v>4.9126000000000003</v>
      </c>
      <c r="E93">
        <v>20.36</v>
      </c>
      <c r="F93">
        <v>18.03</v>
      </c>
      <c r="G93">
        <v>28.47</v>
      </c>
      <c r="H93">
        <v>0.55000000000000004</v>
      </c>
      <c r="I93">
        <v>38</v>
      </c>
      <c r="J93">
        <v>62.92</v>
      </c>
      <c r="K93">
        <v>28.92</v>
      </c>
      <c r="L93">
        <v>2</v>
      </c>
      <c r="M93">
        <v>13</v>
      </c>
      <c r="N93">
        <v>7</v>
      </c>
      <c r="O93">
        <v>7994.37</v>
      </c>
      <c r="P93">
        <v>97.21</v>
      </c>
      <c r="Q93">
        <v>874.79</v>
      </c>
      <c r="R93">
        <v>131.55000000000001</v>
      </c>
      <c r="S93">
        <v>67.599999999999994</v>
      </c>
      <c r="T93">
        <v>23291.85</v>
      </c>
      <c r="U93">
        <v>0.51</v>
      </c>
      <c r="V93">
        <v>0.68</v>
      </c>
      <c r="W93">
        <v>4.78</v>
      </c>
      <c r="X93">
        <v>1.42</v>
      </c>
      <c r="Y93">
        <v>2</v>
      </c>
      <c r="Z93">
        <v>10</v>
      </c>
    </row>
    <row r="94" spans="1:26" x14ac:dyDescent="0.25">
      <c r="A94">
        <v>2</v>
      </c>
      <c r="B94">
        <v>25</v>
      </c>
      <c r="C94" t="s">
        <v>34</v>
      </c>
      <c r="D94">
        <v>4.9359999999999999</v>
      </c>
      <c r="E94">
        <v>20.260000000000002</v>
      </c>
      <c r="F94">
        <v>17.96</v>
      </c>
      <c r="G94">
        <v>29.94</v>
      </c>
      <c r="H94">
        <v>0.81</v>
      </c>
      <c r="I94">
        <v>36</v>
      </c>
      <c r="J94">
        <v>64.08</v>
      </c>
      <c r="K94">
        <v>28.92</v>
      </c>
      <c r="L94">
        <v>3</v>
      </c>
      <c r="M94">
        <v>0</v>
      </c>
      <c r="N94">
        <v>7.16</v>
      </c>
      <c r="O94">
        <v>8137.65</v>
      </c>
      <c r="P94">
        <v>97.4</v>
      </c>
      <c r="Q94">
        <v>874.35</v>
      </c>
      <c r="R94">
        <v>128.72999999999999</v>
      </c>
      <c r="S94">
        <v>67.599999999999994</v>
      </c>
      <c r="T94">
        <v>21890.53</v>
      </c>
      <c r="U94">
        <v>0.53</v>
      </c>
      <c r="V94">
        <v>0.69</v>
      </c>
      <c r="W94">
        <v>4.79</v>
      </c>
      <c r="X94">
        <v>1.35</v>
      </c>
      <c r="Y94">
        <v>2</v>
      </c>
      <c r="Z94">
        <v>10</v>
      </c>
    </row>
    <row r="95" spans="1:26" x14ac:dyDescent="0.25">
      <c r="A95">
        <v>0</v>
      </c>
      <c r="B95">
        <v>85</v>
      </c>
      <c r="C95" t="s">
        <v>34</v>
      </c>
      <c r="D95">
        <v>2.7115</v>
      </c>
      <c r="E95">
        <v>36.880000000000003</v>
      </c>
      <c r="F95">
        <v>26.24</v>
      </c>
      <c r="G95">
        <v>6.45</v>
      </c>
      <c r="H95">
        <v>0.11</v>
      </c>
      <c r="I95">
        <v>244</v>
      </c>
      <c r="J95">
        <v>167.88</v>
      </c>
      <c r="K95">
        <v>51.39</v>
      </c>
      <c r="L95">
        <v>1</v>
      </c>
      <c r="M95">
        <v>242</v>
      </c>
      <c r="N95">
        <v>30.49</v>
      </c>
      <c r="O95">
        <v>20939.59</v>
      </c>
      <c r="P95">
        <v>333.41</v>
      </c>
      <c r="Q95">
        <v>875.2</v>
      </c>
      <c r="R95">
        <v>406.87</v>
      </c>
      <c r="S95">
        <v>67.599999999999994</v>
      </c>
      <c r="T95">
        <v>159920.18</v>
      </c>
      <c r="U95">
        <v>0.17</v>
      </c>
      <c r="V95">
        <v>0.47</v>
      </c>
      <c r="W95">
        <v>5.0999999999999996</v>
      </c>
      <c r="X95">
        <v>9.61</v>
      </c>
      <c r="Y95">
        <v>2</v>
      </c>
      <c r="Z95">
        <v>10</v>
      </c>
    </row>
    <row r="96" spans="1:26" x14ac:dyDescent="0.25">
      <c r="A96">
        <v>1</v>
      </c>
      <c r="B96">
        <v>85</v>
      </c>
      <c r="C96" t="s">
        <v>34</v>
      </c>
      <c r="D96">
        <v>3.9098000000000002</v>
      </c>
      <c r="E96">
        <v>25.58</v>
      </c>
      <c r="F96">
        <v>20.09</v>
      </c>
      <c r="G96">
        <v>13.1</v>
      </c>
      <c r="H96">
        <v>0.21</v>
      </c>
      <c r="I96">
        <v>92</v>
      </c>
      <c r="J96">
        <v>169.33</v>
      </c>
      <c r="K96">
        <v>51.39</v>
      </c>
      <c r="L96">
        <v>2</v>
      </c>
      <c r="M96">
        <v>90</v>
      </c>
      <c r="N96">
        <v>30.94</v>
      </c>
      <c r="O96">
        <v>21118.46</v>
      </c>
      <c r="P96">
        <v>251.47</v>
      </c>
      <c r="Q96">
        <v>874.55</v>
      </c>
      <c r="R96">
        <v>201.47</v>
      </c>
      <c r="S96">
        <v>67.599999999999994</v>
      </c>
      <c r="T96">
        <v>57981.35</v>
      </c>
      <c r="U96">
        <v>0.34</v>
      </c>
      <c r="V96">
        <v>0.61</v>
      </c>
      <c r="W96">
        <v>4.83</v>
      </c>
      <c r="X96">
        <v>3.47</v>
      </c>
      <c r="Y96">
        <v>2</v>
      </c>
      <c r="Z96">
        <v>10</v>
      </c>
    </row>
    <row r="97" spans="1:26" x14ac:dyDescent="0.25">
      <c r="A97">
        <v>2</v>
      </c>
      <c r="B97">
        <v>85</v>
      </c>
      <c r="C97" t="s">
        <v>34</v>
      </c>
      <c r="D97">
        <v>4.3364000000000003</v>
      </c>
      <c r="E97">
        <v>23.06</v>
      </c>
      <c r="F97">
        <v>18.760000000000002</v>
      </c>
      <c r="G97">
        <v>19.739999999999998</v>
      </c>
      <c r="H97">
        <v>0.31</v>
      </c>
      <c r="I97">
        <v>57</v>
      </c>
      <c r="J97">
        <v>170.79</v>
      </c>
      <c r="K97">
        <v>51.39</v>
      </c>
      <c r="L97">
        <v>3</v>
      </c>
      <c r="M97">
        <v>55</v>
      </c>
      <c r="N97">
        <v>31.4</v>
      </c>
      <c r="O97">
        <v>21297.94</v>
      </c>
      <c r="P97">
        <v>231.09</v>
      </c>
      <c r="Q97">
        <v>874.43</v>
      </c>
      <c r="R97">
        <v>156.88999999999999</v>
      </c>
      <c r="S97">
        <v>67.599999999999994</v>
      </c>
      <c r="T97">
        <v>35865.29</v>
      </c>
      <c r="U97">
        <v>0.43</v>
      </c>
      <c r="V97">
        <v>0.66</v>
      </c>
      <c r="W97">
        <v>4.78</v>
      </c>
      <c r="X97">
        <v>2.14</v>
      </c>
      <c r="Y97">
        <v>2</v>
      </c>
      <c r="Z97">
        <v>10</v>
      </c>
    </row>
    <row r="98" spans="1:26" x14ac:dyDescent="0.25">
      <c r="A98">
        <v>3</v>
      </c>
      <c r="B98">
        <v>85</v>
      </c>
      <c r="C98" t="s">
        <v>34</v>
      </c>
      <c r="D98">
        <v>4.5705999999999998</v>
      </c>
      <c r="E98">
        <v>21.88</v>
      </c>
      <c r="F98">
        <v>18.12</v>
      </c>
      <c r="G98">
        <v>26.51</v>
      </c>
      <c r="H98">
        <v>0.41</v>
      </c>
      <c r="I98">
        <v>41</v>
      </c>
      <c r="J98">
        <v>172.25</v>
      </c>
      <c r="K98">
        <v>51.39</v>
      </c>
      <c r="L98">
        <v>4</v>
      </c>
      <c r="M98">
        <v>39</v>
      </c>
      <c r="N98">
        <v>31.86</v>
      </c>
      <c r="O98">
        <v>21478.05</v>
      </c>
      <c r="P98">
        <v>219.04</v>
      </c>
      <c r="Q98">
        <v>874.25</v>
      </c>
      <c r="R98">
        <v>135.72999999999999</v>
      </c>
      <c r="S98">
        <v>67.599999999999994</v>
      </c>
      <c r="T98">
        <v>25364.79</v>
      </c>
      <c r="U98">
        <v>0.5</v>
      </c>
      <c r="V98">
        <v>0.68</v>
      </c>
      <c r="W98">
        <v>4.75</v>
      </c>
      <c r="X98">
        <v>1.5</v>
      </c>
      <c r="Y98">
        <v>2</v>
      </c>
      <c r="Z98">
        <v>10</v>
      </c>
    </row>
    <row r="99" spans="1:26" x14ac:dyDescent="0.25">
      <c r="A99">
        <v>4</v>
      </c>
      <c r="B99">
        <v>85</v>
      </c>
      <c r="C99" t="s">
        <v>34</v>
      </c>
      <c r="D99">
        <v>4.7106000000000003</v>
      </c>
      <c r="E99">
        <v>21.23</v>
      </c>
      <c r="F99">
        <v>17.77</v>
      </c>
      <c r="G99">
        <v>33.32</v>
      </c>
      <c r="H99">
        <v>0.51</v>
      </c>
      <c r="I99">
        <v>32</v>
      </c>
      <c r="J99">
        <v>173.71</v>
      </c>
      <c r="K99">
        <v>51.39</v>
      </c>
      <c r="L99">
        <v>5</v>
      </c>
      <c r="M99">
        <v>30</v>
      </c>
      <c r="N99">
        <v>32.32</v>
      </c>
      <c r="O99">
        <v>21658.78</v>
      </c>
      <c r="P99">
        <v>210.62</v>
      </c>
      <c r="Q99">
        <v>874.36</v>
      </c>
      <c r="R99">
        <v>123.85</v>
      </c>
      <c r="S99">
        <v>67.599999999999994</v>
      </c>
      <c r="T99">
        <v>19472.099999999999</v>
      </c>
      <c r="U99">
        <v>0.55000000000000004</v>
      </c>
      <c r="V99">
        <v>0.69</v>
      </c>
      <c r="W99">
        <v>4.74</v>
      </c>
      <c r="X99">
        <v>1.1599999999999999</v>
      </c>
      <c r="Y99">
        <v>2</v>
      </c>
      <c r="Z99">
        <v>10</v>
      </c>
    </row>
    <row r="100" spans="1:26" x14ac:dyDescent="0.25">
      <c r="A100">
        <v>5</v>
      </c>
      <c r="B100">
        <v>85</v>
      </c>
      <c r="C100" t="s">
        <v>34</v>
      </c>
      <c r="D100">
        <v>4.8091999999999997</v>
      </c>
      <c r="E100">
        <v>20.79</v>
      </c>
      <c r="F100">
        <v>17.54</v>
      </c>
      <c r="G100">
        <v>40.479999999999997</v>
      </c>
      <c r="H100">
        <v>0.61</v>
      </c>
      <c r="I100">
        <v>26</v>
      </c>
      <c r="J100">
        <v>175.18</v>
      </c>
      <c r="K100">
        <v>51.39</v>
      </c>
      <c r="L100">
        <v>6</v>
      </c>
      <c r="M100">
        <v>24</v>
      </c>
      <c r="N100">
        <v>32.79</v>
      </c>
      <c r="O100">
        <v>21840.16</v>
      </c>
      <c r="P100">
        <v>204.05</v>
      </c>
      <c r="Q100">
        <v>874.29</v>
      </c>
      <c r="R100">
        <v>116.43</v>
      </c>
      <c r="S100">
        <v>67.599999999999994</v>
      </c>
      <c r="T100">
        <v>15791.04</v>
      </c>
      <c r="U100">
        <v>0.57999999999999996</v>
      </c>
      <c r="V100">
        <v>0.7</v>
      </c>
      <c r="W100">
        <v>4.72</v>
      </c>
      <c r="X100">
        <v>0.92</v>
      </c>
      <c r="Y100">
        <v>2</v>
      </c>
      <c r="Z100">
        <v>10</v>
      </c>
    </row>
    <row r="101" spans="1:26" x14ac:dyDescent="0.25">
      <c r="A101">
        <v>6</v>
      </c>
      <c r="B101">
        <v>85</v>
      </c>
      <c r="C101" t="s">
        <v>34</v>
      </c>
      <c r="D101">
        <v>4.8724999999999996</v>
      </c>
      <c r="E101">
        <v>20.52</v>
      </c>
      <c r="F101">
        <v>17.41</v>
      </c>
      <c r="G101">
        <v>47.47</v>
      </c>
      <c r="H101">
        <v>0.7</v>
      </c>
      <c r="I101">
        <v>22</v>
      </c>
      <c r="J101">
        <v>176.66</v>
      </c>
      <c r="K101">
        <v>51.39</v>
      </c>
      <c r="L101">
        <v>7</v>
      </c>
      <c r="M101">
        <v>20</v>
      </c>
      <c r="N101">
        <v>33.270000000000003</v>
      </c>
      <c r="O101">
        <v>22022.17</v>
      </c>
      <c r="P101">
        <v>198.39</v>
      </c>
      <c r="Q101">
        <v>874.26</v>
      </c>
      <c r="R101">
        <v>111.92</v>
      </c>
      <c r="S101">
        <v>67.599999999999994</v>
      </c>
      <c r="T101">
        <v>13556.69</v>
      </c>
      <c r="U101">
        <v>0.6</v>
      </c>
      <c r="V101">
        <v>0.71</v>
      </c>
      <c r="W101">
        <v>4.71</v>
      </c>
      <c r="X101">
        <v>0.79</v>
      </c>
      <c r="Y101">
        <v>2</v>
      </c>
      <c r="Z101">
        <v>10</v>
      </c>
    </row>
    <row r="102" spans="1:26" x14ac:dyDescent="0.25">
      <c r="A102">
        <v>7</v>
      </c>
      <c r="B102">
        <v>85</v>
      </c>
      <c r="C102" t="s">
        <v>34</v>
      </c>
      <c r="D102">
        <v>4.9241999999999999</v>
      </c>
      <c r="E102">
        <v>20.309999999999999</v>
      </c>
      <c r="F102">
        <v>17.29</v>
      </c>
      <c r="G102">
        <v>54.6</v>
      </c>
      <c r="H102">
        <v>0.8</v>
      </c>
      <c r="I102">
        <v>19</v>
      </c>
      <c r="J102">
        <v>178.14</v>
      </c>
      <c r="K102">
        <v>51.39</v>
      </c>
      <c r="L102">
        <v>8</v>
      </c>
      <c r="M102">
        <v>17</v>
      </c>
      <c r="N102">
        <v>33.75</v>
      </c>
      <c r="O102">
        <v>22204.83</v>
      </c>
      <c r="P102">
        <v>192.08</v>
      </c>
      <c r="Q102">
        <v>874.19</v>
      </c>
      <c r="R102">
        <v>107.86</v>
      </c>
      <c r="S102">
        <v>67.599999999999994</v>
      </c>
      <c r="T102">
        <v>11540.43</v>
      </c>
      <c r="U102">
        <v>0.63</v>
      </c>
      <c r="V102">
        <v>0.71</v>
      </c>
      <c r="W102">
        <v>4.72</v>
      </c>
      <c r="X102">
        <v>0.68</v>
      </c>
      <c r="Y102">
        <v>2</v>
      </c>
      <c r="Z102">
        <v>10</v>
      </c>
    </row>
    <row r="103" spans="1:26" x14ac:dyDescent="0.25">
      <c r="A103">
        <v>8</v>
      </c>
      <c r="B103">
        <v>85</v>
      </c>
      <c r="C103" t="s">
        <v>34</v>
      </c>
      <c r="D103">
        <v>4.9787999999999997</v>
      </c>
      <c r="E103">
        <v>20.09</v>
      </c>
      <c r="F103">
        <v>17.170000000000002</v>
      </c>
      <c r="G103">
        <v>64.39</v>
      </c>
      <c r="H103">
        <v>0.89</v>
      </c>
      <c r="I103">
        <v>16</v>
      </c>
      <c r="J103">
        <v>179.63</v>
      </c>
      <c r="K103">
        <v>51.39</v>
      </c>
      <c r="L103">
        <v>9</v>
      </c>
      <c r="M103">
        <v>14</v>
      </c>
      <c r="N103">
        <v>34.24</v>
      </c>
      <c r="O103">
        <v>22388.15</v>
      </c>
      <c r="P103">
        <v>186.02</v>
      </c>
      <c r="Q103">
        <v>874.27</v>
      </c>
      <c r="R103">
        <v>104.03</v>
      </c>
      <c r="S103">
        <v>67.599999999999994</v>
      </c>
      <c r="T103">
        <v>9643.11</v>
      </c>
      <c r="U103">
        <v>0.65</v>
      </c>
      <c r="V103">
        <v>0.72</v>
      </c>
      <c r="W103">
        <v>4.71</v>
      </c>
      <c r="X103">
        <v>0.56000000000000005</v>
      </c>
      <c r="Y103">
        <v>2</v>
      </c>
      <c r="Z103">
        <v>10</v>
      </c>
    </row>
    <row r="104" spans="1:26" x14ac:dyDescent="0.25">
      <c r="A104">
        <v>9</v>
      </c>
      <c r="B104">
        <v>85</v>
      </c>
      <c r="C104" t="s">
        <v>34</v>
      </c>
      <c r="D104">
        <v>5.0148999999999999</v>
      </c>
      <c r="E104">
        <v>19.940000000000001</v>
      </c>
      <c r="F104">
        <v>17.09</v>
      </c>
      <c r="G104">
        <v>73.260000000000005</v>
      </c>
      <c r="H104">
        <v>0.98</v>
      </c>
      <c r="I104">
        <v>14</v>
      </c>
      <c r="J104">
        <v>181.12</v>
      </c>
      <c r="K104">
        <v>51.39</v>
      </c>
      <c r="L104">
        <v>10</v>
      </c>
      <c r="M104">
        <v>12</v>
      </c>
      <c r="N104">
        <v>34.729999999999997</v>
      </c>
      <c r="O104">
        <v>22572.13</v>
      </c>
      <c r="P104">
        <v>180.65</v>
      </c>
      <c r="Q104">
        <v>874.28</v>
      </c>
      <c r="R104">
        <v>101.39</v>
      </c>
      <c r="S104">
        <v>67.599999999999994</v>
      </c>
      <c r="T104">
        <v>8329.49</v>
      </c>
      <c r="U104">
        <v>0.67</v>
      </c>
      <c r="V104">
        <v>0.72</v>
      </c>
      <c r="W104">
        <v>4.71</v>
      </c>
      <c r="X104">
        <v>0.48</v>
      </c>
      <c r="Y104">
        <v>2</v>
      </c>
      <c r="Z104">
        <v>10</v>
      </c>
    </row>
    <row r="105" spans="1:26" x14ac:dyDescent="0.25">
      <c r="A105">
        <v>10</v>
      </c>
      <c r="B105">
        <v>85</v>
      </c>
      <c r="C105" t="s">
        <v>34</v>
      </c>
      <c r="D105">
        <v>5.0278999999999998</v>
      </c>
      <c r="E105">
        <v>19.89</v>
      </c>
      <c r="F105">
        <v>17.079999999999998</v>
      </c>
      <c r="G105">
        <v>78.81</v>
      </c>
      <c r="H105">
        <v>1.07</v>
      </c>
      <c r="I105">
        <v>13</v>
      </c>
      <c r="J105">
        <v>182.62</v>
      </c>
      <c r="K105">
        <v>51.39</v>
      </c>
      <c r="L105">
        <v>11</v>
      </c>
      <c r="M105">
        <v>11</v>
      </c>
      <c r="N105">
        <v>35.22</v>
      </c>
      <c r="O105">
        <v>22756.91</v>
      </c>
      <c r="P105">
        <v>177.13</v>
      </c>
      <c r="Q105">
        <v>874.24</v>
      </c>
      <c r="R105">
        <v>100.76</v>
      </c>
      <c r="S105">
        <v>67.599999999999994</v>
      </c>
      <c r="T105">
        <v>8021.59</v>
      </c>
      <c r="U105">
        <v>0.67</v>
      </c>
      <c r="V105">
        <v>0.72</v>
      </c>
      <c r="W105">
        <v>4.71</v>
      </c>
      <c r="X105">
        <v>0.46</v>
      </c>
      <c r="Y105">
        <v>2</v>
      </c>
      <c r="Z105">
        <v>10</v>
      </c>
    </row>
    <row r="106" spans="1:26" x14ac:dyDescent="0.25">
      <c r="A106">
        <v>11</v>
      </c>
      <c r="B106">
        <v>85</v>
      </c>
      <c r="C106" t="s">
        <v>34</v>
      </c>
      <c r="D106">
        <v>5.0462999999999996</v>
      </c>
      <c r="E106">
        <v>19.82</v>
      </c>
      <c r="F106">
        <v>17.04</v>
      </c>
      <c r="G106">
        <v>85.19</v>
      </c>
      <c r="H106">
        <v>1.1599999999999999</v>
      </c>
      <c r="I106">
        <v>12</v>
      </c>
      <c r="J106">
        <v>184.12</v>
      </c>
      <c r="K106">
        <v>51.39</v>
      </c>
      <c r="L106">
        <v>12</v>
      </c>
      <c r="M106">
        <v>4</v>
      </c>
      <c r="N106">
        <v>35.729999999999997</v>
      </c>
      <c r="O106">
        <v>22942.240000000002</v>
      </c>
      <c r="P106">
        <v>172.93</v>
      </c>
      <c r="Q106">
        <v>874.38</v>
      </c>
      <c r="R106">
        <v>99.3</v>
      </c>
      <c r="S106">
        <v>67.599999999999994</v>
      </c>
      <c r="T106">
        <v>7295.76</v>
      </c>
      <c r="U106">
        <v>0.68</v>
      </c>
      <c r="V106">
        <v>0.72</v>
      </c>
      <c r="W106">
        <v>4.71</v>
      </c>
      <c r="X106">
        <v>0.42</v>
      </c>
      <c r="Y106">
        <v>2</v>
      </c>
      <c r="Z106">
        <v>10</v>
      </c>
    </row>
    <row r="107" spans="1:26" x14ac:dyDescent="0.25">
      <c r="A107">
        <v>12</v>
      </c>
      <c r="B107">
        <v>85</v>
      </c>
      <c r="C107" t="s">
        <v>34</v>
      </c>
      <c r="D107">
        <v>5.0464000000000002</v>
      </c>
      <c r="E107">
        <v>19.82</v>
      </c>
      <c r="F107">
        <v>17.04</v>
      </c>
      <c r="G107">
        <v>85.18</v>
      </c>
      <c r="H107">
        <v>1.24</v>
      </c>
      <c r="I107">
        <v>12</v>
      </c>
      <c r="J107">
        <v>185.63</v>
      </c>
      <c r="K107">
        <v>51.39</v>
      </c>
      <c r="L107">
        <v>13</v>
      </c>
      <c r="M107">
        <v>0</v>
      </c>
      <c r="N107">
        <v>36.24</v>
      </c>
      <c r="O107">
        <v>23128.27</v>
      </c>
      <c r="P107">
        <v>172.97</v>
      </c>
      <c r="Q107">
        <v>874.41</v>
      </c>
      <c r="R107">
        <v>98.98</v>
      </c>
      <c r="S107">
        <v>67.599999999999994</v>
      </c>
      <c r="T107">
        <v>7134.71</v>
      </c>
      <c r="U107">
        <v>0.68</v>
      </c>
      <c r="V107">
        <v>0.72</v>
      </c>
      <c r="W107">
        <v>4.72</v>
      </c>
      <c r="X107">
        <v>0.42</v>
      </c>
      <c r="Y107">
        <v>2</v>
      </c>
      <c r="Z107">
        <v>10</v>
      </c>
    </row>
    <row r="108" spans="1:26" x14ac:dyDescent="0.25">
      <c r="A108">
        <v>0</v>
      </c>
      <c r="B108">
        <v>20</v>
      </c>
      <c r="C108" t="s">
        <v>34</v>
      </c>
      <c r="D108">
        <v>4.5601000000000003</v>
      </c>
      <c r="E108">
        <v>21.93</v>
      </c>
      <c r="F108">
        <v>19.3</v>
      </c>
      <c r="G108">
        <v>16.079999999999998</v>
      </c>
      <c r="H108">
        <v>0.34</v>
      </c>
      <c r="I108">
        <v>72</v>
      </c>
      <c r="J108">
        <v>51.33</v>
      </c>
      <c r="K108">
        <v>24.83</v>
      </c>
      <c r="L108">
        <v>1</v>
      </c>
      <c r="M108">
        <v>70</v>
      </c>
      <c r="N108">
        <v>5.51</v>
      </c>
      <c r="O108">
        <v>6564.78</v>
      </c>
      <c r="P108">
        <v>98.61</v>
      </c>
      <c r="Q108">
        <v>874.5</v>
      </c>
      <c r="R108">
        <v>175.03</v>
      </c>
      <c r="S108">
        <v>67.599999999999994</v>
      </c>
      <c r="T108">
        <v>44862.34</v>
      </c>
      <c r="U108">
        <v>0.39</v>
      </c>
      <c r="V108">
        <v>0.64</v>
      </c>
      <c r="W108">
        <v>4.8</v>
      </c>
      <c r="X108">
        <v>2.68</v>
      </c>
      <c r="Y108">
        <v>2</v>
      </c>
      <c r="Z108">
        <v>10</v>
      </c>
    </row>
    <row r="109" spans="1:26" x14ac:dyDescent="0.25">
      <c r="A109">
        <v>1</v>
      </c>
      <c r="B109">
        <v>20</v>
      </c>
      <c r="C109" t="s">
        <v>34</v>
      </c>
      <c r="D109">
        <v>4.8489000000000004</v>
      </c>
      <c r="E109">
        <v>20.62</v>
      </c>
      <c r="F109">
        <v>18.329999999999998</v>
      </c>
      <c r="G109">
        <v>24.43</v>
      </c>
      <c r="H109">
        <v>0.66</v>
      </c>
      <c r="I109">
        <v>45</v>
      </c>
      <c r="J109">
        <v>52.47</v>
      </c>
      <c r="K109">
        <v>24.83</v>
      </c>
      <c r="L109">
        <v>2</v>
      </c>
      <c r="M109">
        <v>0</v>
      </c>
      <c r="N109">
        <v>5.64</v>
      </c>
      <c r="O109">
        <v>6705.1</v>
      </c>
      <c r="P109">
        <v>87.24</v>
      </c>
      <c r="Q109">
        <v>874.96</v>
      </c>
      <c r="R109">
        <v>140.08000000000001</v>
      </c>
      <c r="S109">
        <v>67.599999999999994</v>
      </c>
      <c r="T109">
        <v>27519.96</v>
      </c>
      <c r="U109">
        <v>0.48</v>
      </c>
      <c r="V109">
        <v>0.67</v>
      </c>
      <c r="W109">
        <v>4.82</v>
      </c>
      <c r="X109">
        <v>1.71</v>
      </c>
      <c r="Y109">
        <v>2</v>
      </c>
      <c r="Z109">
        <v>10</v>
      </c>
    </row>
    <row r="110" spans="1:26" x14ac:dyDescent="0.25">
      <c r="A110">
        <v>0</v>
      </c>
      <c r="B110">
        <v>65</v>
      </c>
      <c r="C110" t="s">
        <v>34</v>
      </c>
      <c r="D110">
        <v>3.1833999999999998</v>
      </c>
      <c r="E110">
        <v>31.41</v>
      </c>
      <c r="F110">
        <v>24.03</v>
      </c>
      <c r="G110">
        <v>7.55</v>
      </c>
      <c r="H110">
        <v>0.13</v>
      </c>
      <c r="I110">
        <v>191</v>
      </c>
      <c r="J110">
        <v>133.21</v>
      </c>
      <c r="K110">
        <v>46.47</v>
      </c>
      <c r="L110">
        <v>1</v>
      </c>
      <c r="M110">
        <v>189</v>
      </c>
      <c r="N110">
        <v>20.75</v>
      </c>
      <c r="O110">
        <v>16663.419999999998</v>
      </c>
      <c r="P110">
        <v>261.67</v>
      </c>
      <c r="Q110">
        <v>874.96</v>
      </c>
      <c r="R110">
        <v>333.12</v>
      </c>
      <c r="S110">
        <v>67.599999999999994</v>
      </c>
      <c r="T110">
        <v>123309.97</v>
      </c>
      <c r="U110">
        <v>0.2</v>
      </c>
      <c r="V110">
        <v>0.51</v>
      </c>
      <c r="W110">
        <v>5</v>
      </c>
      <c r="X110">
        <v>7.41</v>
      </c>
      <c r="Y110">
        <v>2</v>
      </c>
      <c r="Z110">
        <v>10</v>
      </c>
    </row>
    <row r="111" spans="1:26" x14ac:dyDescent="0.25">
      <c r="A111">
        <v>1</v>
      </c>
      <c r="B111">
        <v>65</v>
      </c>
      <c r="C111" t="s">
        <v>34</v>
      </c>
      <c r="D111">
        <v>4.2115</v>
      </c>
      <c r="E111">
        <v>23.74</v>
      </c>
      <c r="F111">
        <v>19.5</v>
      </c>
      <c r="G111">
        <v>15.39</v>
      </c>
      <c r="H111">
        <v>0.26</v>
      </c>
      <c r="I111">
        <v>76</v>
      </c>
      <c r="J111">
        <v>134.55000000000001</v>
      </c>
      <c r="K111">
        <v>46.47</v>
      </c>
      <c r="L111">
        <v>2</v>
      </c>
      <c r="M111">
        <v>74</v>
      </c>
      <c r="N111">
        <v>21.09</v>
      </c>
      <c r="O111">
        <v>16828.84</v>
      </c>
      <c r="P111">
        <v>207.24</v>
      </c>
      <c r="Q111">
        <v>874.42</v>
      </c>
      <c r="R111">
        <v>180.91</v>
      </c>
      <c r="S111">
        <v>67.599999999999994</v>
      </c>
      <c r="T111">
        <v>47781.05</v>
      </c>
      <c r="U111">
        <v>0.37</v>
      </c>
      <c r="V111">
        <v>0.63</v>
      </c>
      <c r="W111">
        <v>4.82</v>
      </c>
      <c r="X111">
        <v>2.88</v>
      </c>
      <c r="Y111">
        <v>2</v>
      </c>
      <c r="Z111">
        <v>10</v>
      </c>
    </row>
    <row r="112" spans="1:26" x14ac:dyDescent="0.25">
      <c r="A112">
        <v>2</v>
      </c>
      <c r="B112">
        <v>65</v>
      </c>
      <c r="C112" t="s">
        <v>34</v>
      </c>
      <c r="D112">
        <v>4.5842000000000001</v>
      </c>
      <c r="E112">
        <v>21.81</v>
      </c>
      <c r="F112">
        <v>18.350000000000001</v>
      </c>
      <c r="G112">
        <v>23.43</v>
      </c>
      <c r="H112">
        <v>0.39</v>
      </c>
      <c r="I112">
        <v>47</v>
      </c>
      <c r="J112">
        <v>135.9</v>
      </c>
      <c r="K112">
        <v>46.47</v>
      </c>
      <c r="L112">
        <v>3</v>
      </c>
      <c r="M112">
        <v>45</v>
      </c>
      <c r="N112">
        <v>21.43</v>
      </c>
      <c r="O112">
        <v>16994.64</v>
      </c>
      <c r="P112">
        <v>189.94</v>
      </c>
      <c r="Q112">
        <v>874.4</v>
      </c>
      <c r="R112">
        <v>143.01</v>
      </c>
      <c r="S112">
        <v>67.599999999999994</v>
      </c>
      <c r="T112">
        <v>28977.22</v>
      </c>
      <c r="U112">
        <v>0.47</v>
      </c>
      <c r="V112">
        <v>0.67</v>
      </c>
      <c r="W112">
        <v>4.7699999999999996</v>
      </c>
      <c r="X112">
        <v>1.74</v>
      </c>
      <c r="Y112">
        <v>2</v>
      </c>
      <c r="Z112">
        <v>10</v>
      </c>
    </row>
    <row r="113" spans="1:26" x14ac:dyDescent="0.25">
      <c r="A113">
        <v>3</v>
      </c>
      <c r="B113">
        <v>65</v>
      </c>
      <c r="C113" t="s">
        <v>34</v>
      </c>
      <c r="D113">
        <v>4.7670000000000003</v>
      </c>
      <c r="E113">
        <v>20.98</v>
      </c>
      <c r="F113">
        <v>17.87</v>
      </c>
      <c r="G113">
        <v>31.54</v>
      </c>
      <c r="H113">
        <v>0.52</v>
      </c>
      <c r="I113">
        <v>34</v>
      </c>
      <c r="J113">
        <v>137.25</v>
      </c>
      <c r="K113">
        <v>46.47</v>
      </c>
      <c r="L113">
        <v>4</v>
      </c>
      <c r="M113">
        <v>32</v>
      </c>
      <c r="N113">
        <v>21.78</v>
      </c>
      <c r="O113">
        <v>17160.919999999998</v>
      </c>
      <c r="P113">
        <v>179.39</v>
      </c>
      <c r="Q113">
        <v>874.29</v>
      </c>
      <c r="R113">
        <v>127.21</v>
      </c>
      <c r="S113">
        <v>67.599999999999994</v>
      </c>
      <c r="T113">
        <v>21143.35</v>
      </c>
      <c r="U113">
        <v>0.53</v>
      </c>
      <c r="V113">
        <v>0.69</v>
      </c>
      <c r="W113">
        <v>4.74</v>
      </c>
      <c r="X113">
        <v>1.26</v>
      </c>
      <c r="Y113">
        <v>2</v>
      </c>
      <c r="Z113">
        <v>10</v>
      </c>
    </row>
    <row r="114" spans="1:26" x14ac:dyDescent="0.25">
      <c r="A114">
        <v>4</v>
      </c>
      <c r="B114">
        <v>65</v>
      </c>
      <c r="C114" t="s">
        <v>34</v>
      </c>
      <c r="D114">
        <v>4.8907999999999996</v>
      </c>
      <c r="E114">
        <v>20.45</v>
      </c>
      <c r="F114">
        <v>17.559999999999999</v>
      </c>
      <c r="G114">
        <v>40.520000000000003</v>
      </c>
      <c r="H114">
        <v>0.64</v>
      </c>
      <c r="I114">
        <v>26</v>
      </c>
      <c r="J114">
        <v>138.6</v>
      </c>
      <c r="K114">
        <v>46.47</v>
      </c>
      <c r="L114">
        <v>5</v>
      </c>
      <c r="M114">
        <v>24</v>
      </c>
      <c r="N114">
        <v>22.13</v>
      </c>
      <c r="O114">
        <v>17327.689999999999</v>
      </c>
      <c r="P114">
        <v>170.44</v>
      </c>
      <c r="Q114">
        <v>874.41</v>
      </c>
      <c r="R114">
        <v>116.84</v>
      </c>
      <c r="S114">
        <v>67.599999999999994</v>
      </c>
      <c r="T114">
        <v>15996.37</v>
      </c>
      <c r="U114">
        <v>0.57999999999999996</v>
      </c>
      <c r="V114">
        <v>0.7</v>
      </c>
      <c r="W114">
        <v>4.7300000000000004</v>
      </c>
      <c r="X114">
        <v>0.94</v>
      </c>
      <c r="Y114">
        <v>2</v>
      </c>
      <c r="Z114">
        <v>10</v>
      </c>
    </row>
    <row r="115" spans="1:26" x14ac:dyDescent="0.25">
      <c r="A115">
        <v>5</v>
      </c>
      <c r="B115">
        <v>65</v>
      </c>
      <c r="C115" t="s">
        <v>34</v>
      </c>
      <c r="D115">
        <v>4.9692999999999996</v>
      </c>
      <c r="E115">
        <v>20.12</v>
      </c>
      <c r="F115">
        <v>17.37</v>
      </c>
      <c r="G115">
        <v>49.63</v>
      </c>
      <c r="H115">
        <v>0.76</v>
      </c>
      <c r="I115">
        <v>21</v>
      </c>
      <c r="J115">
        <v>139.94999999999999</v>
      </c>
      <c r="K115">
        <v>46.47</v>
      </c>
      <c r="L115">
        <v>6</v>
      </c>
      <c r="M115">
        <v>19</v>
      </c>
      <c r="N115">
        <v>22.49</v>
      </c>
      <c r="O115">
        <v>17494.97</v>
      </c>
      <c r="P115">
        <v>163.06</v>
      </c>
      <c r="Q115">
        <v>874.36</v>
      </c>
      <c r="R115">
        <v>110.67</v>
      </c>
      <c r="S115">
        <v>67.599999999999994</v>
      </c>
      <c r="T115">
        <v>12937.08</v>
      </c>
      <c r="U115">
        <v>0.61</v>
      </c>
      <c r="V115">
        <v>0.71</v>
      </c>
      <c r="W115">
        <v>4.72</v>
      </c>
      <c r="X115">
        <v>0.76</v>
      </c>
      <c r="Y115">
        <v>2</v>
      </c>
      <c r="Z115">
        <v>10</v>
      </c>
    </row>
    <row r="116" spans="1:26" x14ac:dyDescent="0.25">
      <c r="A116">
        <v>6</v>
      </c>
      <c r="B116">
        <v>65</v>
      </c>
      <c r="C116" t="s">
        <v>34</v>
      </c>
      <c r="D116">
        <v>5.0316999999999998</v>
      </c>
      <c r="E116">
        <v>19.87</v>
      </c>
      <c r="F116">
        <v>17.23</v>
      </c>
      <c r="G116">
        <v>60.82</v>
      </c>
      <c r="H116">
        <v>0.88</v>
      </c>
      <c r="I116">
        <v>17</v>
      </c>
      <c r="J116">
        <v>141.31</v>
      </c>
      <c r="K116">
        <v>46.47</v>
      </c>
      <c r="L116">
        <v>7</v>
      </c>
      <c r="M116">
        <v>14</v>
      </c>
      <c r="N116">
        <v>22.85</v>
      </c>
      <c r="O116">
        <v>17662.75</v>
      </c>
      <c r="P116">
        <v>155.06</v>
      </c>
      <c r="Q116">
        <v>874.2</v>
      </c>
      <c r="R116">
        <v>105.92</v>
      </c>
      <c r="S116">
        <v>67.599999999999994</v>
      </c>
      <c r="T116">
        <v>10580.51</v>
      </c>
      <c r="U116">
        <v>0.64</v>
      </c>
      <c r="V116">
        <v>0.71</v>
      </c>
      <c r="W116">
        <v>4.71</v>
      </c>
      <c r="X116">
        <v>0.62</v>
      </c>
      <c r="Y116">
        <v>2</v>
      </c>
      <c r="Z116">
        <v>10</v>
      </c>
    </row>
    <row r="117" spans="1:26" x14ac:dyDescent="0.25">
      <c r="A117">
        <v>7</v>
      </c>
      <c r="B117">
        <v>65</v>
      </c>
      <c r="C117" t="s">
        <v>34</v>
      </c>
      <c r="D117">
        <v>5.0674000000000001</v>
      </c>
      <c r="E117">
        <v>19.73</v>
      </c>
      <c r="F117">
        <v>17.149999999999999</v>
      </c>
      <c r="G117">
        <v>68.58</v>
      </c>
      <c r="H117">
        <v>0.99</v>
      </c>
      <c r="I117">
        <v>15</v>
      </c>
      <c r="J117">
        <v>142.68</v>
      </c>
      <c r="K117">
        <v>46.47</v>
      </c>
      <c r="L117">
        <v>8</v>
      </c>
      <c r="M117">
        <v>4</v>
      </c>
      <c r="N117">
        <v>23.21</v>
      </c>
      <c r="O117">
        <v>17831.04</v>
      </c>
      <c r="P117">
        <v>149.46</v>
      </c>
      <c r="Q117">
        <v>874.51</v>
      </c>
      <c r="R117">
        <v>102.83</v>
      </c>
      <c r="S117">
        <v>67.599999999999994</v>
      </c>
      <c r="T117">
        <v>9048.18</v>
      </c>
      <c r="U117">
        <v>0.66</v>
      </c>
      <c r="V117">
        <v>0.72</v>
      </c>
      <c r="W117">
        <v>4.72</v>
      </c>
      <c r="X117">
        <v>0.53</v>
      </c>
      <c r="Y117">
        <v>2</v>
      </c>
      <c r="Z117">
        <v>10</v>
      </c>
    </row>
    <row r="118" spans="1:26" x14ac:dyDescent="0.25">
      <c r="A118">
        <v>8</v>
      </c>
      <c r="B118">
        <v>65</v>
      </c>
      <c r="C118" t="s">
        <v>34</v>
      </c>
      <c r="D118">
        <v>5.0625999999999998</v>
      </c>
      <c r="E118">
        <v>19.75</v>
      </c>
      <c r="F118">
        <v>17.16</v>
      </c>
      <c r="G118">
        <v>68.66</v>
      </c>
      <c r="H118">
        <v>1.1100000000000001</v>
      </c>
      <c r="I118">
        <v>15</v>
      </c>
      <c r="J118">
        <v>144.05000000000001</v>
      </c>
      <c r="K118">
        <v>46.47</v>
      </c>
      <c r="L118">
        <v>9</v>
      </c>
      <c r="M118">
        <v>0</v>
      </c>
      <c r="N118">
        <v>23.58</v>
      </c>
      <c r="O118">
        <v>17999.830000000002</v>
      </c>
      <c r="P118">
        <v>150.22</v>
      </c>
      <c r="Q118">
        <v>874.47</v>
      </c>
      <c r="R118">
        <v>103.21</v>
      </c>
      <c r="S118">
        <v>67.599999999999994</v>
      </c>
      <c r="T118">
        <v>9236.7099999999991</v>
      </c>
      <c r="U118">
        <v>0.65</v>
      </c>
      <c r="V118">
        <v>0.72</v>
      </c>
      <c r="W118">
        <v>4.72</v>
      </c>
      <c r="X118">
        <v>0.55000000000000004</v>
      </c>
      <c r="Y118">
        <v>2</v>
      </c>
      <c r="Z118">
        <v>10</v>
      </c>
    </row>
    <row r="119" spans="1:26" x14ac:dyDescent="0.25">
      <c r="A119">
        <v>0</v>
      </c>
      <c r="B119">
        <v>75</v>
      </c>
      <c r="C119" t="s">
        <v>34</v>
      </c>
      <c r="D119">
        <v>2.9388999999999998</v>
      </c>
      <c r="E119">
        <v>34.03</v>
      </c>
      <c r="F119">
        <v>25.12</v>
      </c>
      <c r="G119">
        <v>6.95</v>
      </c>
      <c r="H119">
        <v>0.12</v>
      </c>
      <c r="I119">
        <v>217</v>
      </c>
      <c r="J119">
        <v>150.44</v>
      </c>
      <c r="K119">
        <v>49.1</v>
      </c>
      <c r="L119">
        <v>1</v>
      </c>
      <c r="M119">
        <v>215</v>
      </c>
      <c r="N119">
        <v>25.34</v>
      </c>
      <c r="O119">
        <v>18787.759999999998</v>
      </c>
      <c r="P119">
        <v>296.83999999999997</v>
      </c>
      <c r="Q119">
        <v>875.13</v>
      </c>
      <c r="R119">
        <v>369.24</v>
      </c>
      <c r="S119">
        <v>67.599999999999994</v>
      </c>
      <c r="T119">
        <v>141240.20000000001</v>
      </c>
      <c r="U119">
        <v>0.18</v>
      </c>
      <c r="V119">
        <v>0.49</v>
      </c>
      <c r="W119">
        <v>5.05</v>
      </c>
      <c r="X119">
        <v>8.49</v>
      </c>
      <c r="Y119">
        <v>2</v>
      </c>
      <c r="Z119">
        <v>10</v>
      </c>
    </row>
    <row r="120" spans="1:26" x14ac:dyDescent="0.25">
      <c r="A120">
        <v>1</v>
      </c>
      <c r="B120">
        <v>75</v>
      </c>
      <c r="C120" t="s">
        <v>34</v>
      </c>
      <c r="D120">
        <v>4.0655999999999999</v>
      </c>
      <c r="E120">
        <v>24.6</v>
      </c>
      <c r="F120">
        <v>19.75</v>
      </c>
      <c r="G120">
        <v>14.11</v>
      </c>
      <c r="H120">
        <v>0.23</v>
      </c>
      <c r="I120">
        <v>84</v>
      </c>
      <c r="J120">
        <v>151.83000000000001</v>
      </c>
      <c r="K120">
        <v>49.1</v>
      </c>
      <c r="L120">
        <v>2</v>
      </c>
      <c r="M120">
        <v>82</v>
      </c>
      <c r="N120">
        <v>25.73</v>
      </c>
      <c r="O120">
        <v>18959.54</v>
      </c>
      <c r="P120">
        <v>229.13</v>
      </c>
      <c r="Q120">
        <v>874.45</v>
      </c>
      <c r="R120">
        <v>190.38</v>
      </c>
      <c r="S120">
        <v>67.599999999999994</v>
      </c>
      <c r="T120">
        <v>52474.59</v>
      </c>
      <c r="U120">
        <v>0.36</v>
      </c>
      <c r="V120">
        <v>0.62</v>
      </c>
      <c r="W120">
        <v>4.8099999999999996</v>
      </c>
      <c r="X120">
        <v>3.13</v>
      </c>
      <c r="Y120">
        <v>2</v>
      </c>
      <c r="Z120">
        <v>10</v>
      </c>
    </row>
    <row r="121" spans="1:26" x14ac:dyDescent="0.25">
      <c r="A121">
        <v>2</v>
      </c>
      <c r="B121">
        <v>75</v>
      </c>
      <c r="C121" t="s">
        <v>34</v>
      </c>
      <c r="D121">
        <v>4.4649999999999999</v>
      </c>
      <c r="E121">
        <v>22.4</v>
      </c>
      <c r="F121">
        <v>18.53</v>
      </c>
      <c r="G121">
        <v>21.38</v>
      </c>
      <c r="H121">
        <v>0.35</v>
      </c>
      <c r="I121">
        <v>52</v>
      </c>
      <c r="J121">
        <v>153.22999999999999</v>
      </c>
      <c r="K121">
        <v>49.1</v>
      </c>
      <c r="L121">
        <v>3</v>
      </c>
      <c r="M121">
        <v>50</v>
      </c>
      <c r="N121">
        <v>26.13</v>
      </c>
      <c r="O121">
        <v>19131.849999999999</v>
      </c>
      <c r="P121">
        <v>210.61</v>
      </c>
      <c r="Q121">
        <v>874.27</v>
      </c>
      <c r="R121">
        <v>149.19</v>
      </c>
      <c r="S121">
        <v>67.599999999999994</v>
      </c>
      <c r="T121">
        <v>32043.23</v>
      </c>
      <c r="U121">
        <v>0.45</v>
      </c>
      <c r="V121">
        <v>0.66</v>
      </c>
      <c r="W121">
        <v>4.7699999999999996</v>
      </c>
      <c r="X121">
        <v>1.92</v>
      </c>
      <c r="Y121">
        <v>2</v>
      </c>
      <c r="Z121">
        <v>10</v>
      </c>
    </row>
    <row r="122" spans="1:26" x14ac:dyDescent="0.25">
      <c r="A122">
        <v>3</v>
      </c>
      <c r="B122">
        <v>75</v>
      </c>
      <c r="C122" t="s">
        <v>34</v>
      </c>
      <c r="D122">
        <v>4.6769999999999996</v>
      </c>
      <c r="E122">
        <v>21.38</v>
      </c>
      <c r="F122">
        <v>17.97</v>
      </c>
      <c r="G122">
        <v>29.15</v>
      </c>
      <c r="H122">
        <v>0.46</v>
      </c>
      <c r="I122">
        <v>37</v>
      </c>
      <c r="J122">
        <v>154.63</v>
      </c>
      <c r="K122">
        <v>49.1</v>
      </c>
      <c r="L122">
        <v>4</v>
      </c>
      <c r="M122">
        <v>35</v>
      </c>
      <c r="N122">
        <v>26.53</v>
      </c>
      <c r="O122">
        <v>19304.72</v>
      </c>
      <c r="P122">
        <v>199.63</v>
      </c>
      <c r="Q122">
        <v>874.25</v>
      </c>
      <c r="R122">
        <v>130.59</v>
      </c>
      <c r="S122">
        <v>67.599999999999994</v>
      </c>
      <c r="T122">
        <v>22818.11</v>
      </c>
      <c r="U122">
        <v>0.52</v>
      </c>
      <c r="V122">
        <v>0.69</v>
      </c>
      <c r="W122">
        <v>4.75</v>
      </c>
      <c r="X122">
        <v>1.36</v>
      </c>
      <c r="Y122">
        <v>2</v>
      </c>
      <c r="Z122">
        <v>10</v>
      </c>
    </row>
    <row r="123" spans="1:26" x14ac:dyDescent="0.25">
      <c r="A123">
        <v>4</v>
      </c>
      <c r="B123">
        <v>75</v>
      </c>
      <c r="C123" t="s">
        <v>34</v>
      </c>
      <c r="D123">
        <v>4.7990000000000004</v>
      </c>
      <c r="E123">
        <v>20.84</v>
      </c>
      <c r="F123">
        <v>17.68</v>
      </c>
      <c r="G123">
        <v>36.57</v>
      </c>
      <c r="H123">
        <v>0.56999999999999995</v>
      </c>
      <c r="I123">
        <v>29</v>
      </c>
      <c r="J123">
        <v>156.03</v>
      </c>
      <c r="K123">
        <v>49.1</v>
      </c>
      <c r="L123">
        <v>5</v>
      </c>
      <c r="M123">
        <v>27</v>
      </c>
      <c r="N123">
        <v>26.94</v>
      </c>
      <c r="O123">
        <v>19478.150000000001</v>
      </c>
      <c r="P123">
        <v>191.58</v>
      </c>
      <c r="Q123">
        <v>874.25</v>
      </c>
      <c r="R123">
        <v>121.07</v>
      </c>
      <c r="S123">
        <v>67.599999999999994</v>
      </c>
      <c r="T123">
        <v>18097.060000000001</v>
      </c>
      <c r="U123">
        <v>0.56000000000000005</v>
      </c>
      <c r="V123">
        <v>0.7</v>
      </c>
      <c r="W123">
        <v>4.72</v>
      </c>
      <c r="X123">
        <v>1.06</v>
      </c>
      <c r="Y123">
        <v>2</v>
      </c>
      <c r="Z123">
        <v>10</v>
      </c>
    </row>
    <row r="124" spans="1:26" x14ac:dyDescent="0.25">
      <c r="A124">
        <v>5</v>
      </c>
      <c r="B124">
        <v>75</v>
      </c>
      <c r="C124" t="s">
        <v>34</v>
      </c>
      <c r="D124">
        <v>4.8979999999999997</v>
      </c>
      <c r="E124">
        <v>20.420000000000002</v>
      </c>
      <c r="F124">
        <v>17.440000000000001</v>
      </c>
      <c r="G124">
        <v>45.49</v>
      </c>
      <c r="H124">
        <v>0.67</v>
      </c>
      <c r="I124">
        <v>23</v>
      </c>
      <c r="J124">
        <v>157.44</v>
      </c>
      <c r="K124">
        <v>49.1</v>
      </c>
      <c r="L124">
        <v>6</v>
      </c>
      <c r="M124">
        <v>21</v>
      </c>
      <c r="N124">
        <v>27.35</v>
      </c>
      <c r="O124">
        <v>19652.13</v>
      </c>
      <c r="P124">
        <v>183.48</v>
      </c>
      <c r="Q124">
        <v>874.25</v>
      </c>
      <c r="R124">
        <v>112.67</v>
      </c>
      <c r="S124">
        <v>67.599999999999994</v>
      </c>
      <c r="T124">
        <v>13925.65</v>
      </c>
      <c r="U124">
        <v>0.6</v>
      </c>
      <c r="V124">
        <v>0.71</v>
      </c>
      <c r="W124">
        <v>4.72</v>
      </c>
      <c r="X124">
        <v>0.82</v>
      </c>
      <c r="Y124">
        <v>2</v>
      </c>
      <c r="Z124">
        <v>10</v>
      </c>
    </row>
    <row r="125" spans="1:26" x14ac:dyDescent="0.25">
      <c r="A125">
        <v>6</v>
      </c>
      <c r="B125">
        <v>75</v>
      </c>
      <c r="C125" t="s">
        <v>34</v>
      </c>
      <c r="D125">
        <v>4.9474</v>
      </c>
      <c r="E125">
        <v>20.21</v>
      </c>
      <c r="F125">
        <v>17.329999999999998</v>
      </c>
      <c r="G125">
        <v>51.98</v>
      </c>
      <c r="H125">
        <v>0.78</v>
      </c>
      <c r="I125">
        <v>20</v>
      </c>
      <c r="J125">
        <v>158.86000000000001</v>
      </c>
      <c r="K125">
        <v>49.1</v>
      </c>
      <c r="L125">
        <v>7</v>
      </c>
      <c r="M125">
        <v>18</v>
      </c>
      <c r="N125">
        <v>27.77</v>
      </c>
      <c r="O125">
        <v>19826.68</v>
      </c>
      <c r="P125">
        <v>177.73</v>
      </c>
      <c r="Q125">
        <v>874.29</v>
      </c>
      <c r="R125">
        <v>109.03</v>
      </c>
      <c r="S125">
        <v>67.599999999999994</v>
      </c>
      <c r="T125">
        <v>12119.5</v>
      </c>
      <c r="U125">
        <v>0.62</v>
      </c>
      <c r="V125">
        <v>0.71</v>
      </c>
      <c r="W125">
        <v>4.72</v>
      </c>
      <c r="X125">
        <v>0.71</v>
      </c>
      <c r="Y125">
        <v>2</v>
      </c>
      <c r="Z125">
        <v>10</v>
      </c>
    </row>
    <row r="126" spans="1:26" x14ac:dyDescent="0.25">
      <c r="A126">
        <v>7</v>
      </c>
      <c r="B126">
        <v>75</v>
      </c>
      <c r="C126" t="s">
        <v>34</v>
      </c>
      <c r="D126">
        <v>4.9968000000000004</v>
      </c>
      <c r="E126">
        <v>20.010000000000002</v>
      </c>
      <c r="F126">
        <v>17.22</v>
      </c>
      <c r="G126">
        <v>60.77</v>
      </c>
      <c r="H126">
        <v>0.88</v>
      </c>
      <c r="I126">
        <v>17</v>
      </c>
      <c r="J126">
        <v>160.28</v>
      </c>
      <c r="K126">
        <v>49.1</v>
      </c>
      <c r="L126">
        <v>8</v>
      </c>
      <c r="M126">
        <v>15</v>
      </c>
      <c r="N126">
        <v>28.19</v>
      </c>
      <c r="O126">
        <v>20001.93</v>
      </c>
      <c r="P126">
        <v>171.27</v>
      </c>
      <c r="Q126">
        <v>874.21</v>
      </c>
      <c r="R126">
        <v>105.65</v>
      </c>
      <c r="S126">
        <v>67.599999999999994</v>
      </c>
      <c r="T126">
        <v>10444.879999999999</v>
      </c>
      <c r="U126">
        <v>0.64</v>
      </c>
      <c r="V126">
        <v>0.72</v>
      </c>
      <c r="W126">
        <v>4.71</v>
      </c>
      <c r="X126">
        <v>0.6</v>
      </c>
      <c r="Y126">
        <v>2</v>
      </c>
      <c r="Z126">
        <v>10</v>
      </c>
    </row>
    <row r="127" spans="1:26" x14ac:dyDescent="0.25">
      <c r="A127">
        <v>8</v>
      </c>
      <c r="B127">
        <v>75</v>
      </c>
      <c r="C127" t="s">
        <v>34</v>
      </c>
      <c r="D127">
        <v>5.0525000000000002</v>
      </c>
      <c r="E127">
        <v>19.79</v>
      </c>
      <c r="F127">
        <v>17.09</v>
      </c>
      <c r="G127">
        <v>73.23</v>
      </c>
      <c r="H127">
        <v>0.99</v>
      </c>
      <c r="I127">
        <v>14</v>
      </c>
      <c r="J127">
        <v>161.71</v>
      </c>
      <c r="K127">
        <v>49.1</v>
      </c>
      <c r="L127">
        <v>9</v>
      </c>
      <c r="M127">
        <v>12</v>
      </c>
      <c r="N127">
        <v>28.61</v>
      </c>
      <c r="O127">
        <v>20177.64</v>
      </c>
      <c r="P127">
        <v>163.4</v>
      </c>
      <c r="Q127">
        <v>874.3</v>
      </c>
      <c r="R127">
        <v>101.21</v>
      </c>
      <c r="S127">
        <v>67.599999999999994</v>
      </c>
      <c r="T127">
        <v>8243.36</v>
      </c>
      <c r="U127">
        <v>0.67</v>
      </c>
      <c r="V127">
        <v>0.72</v>
      </c>
      <c r="W127">
        <v>4.7</v>
      </c>
      <c r="X127">
        <v>0.47</v>
      </c>
      <c r="Y127">
        <v>2</v>
      </c>
      <c r="Z127">
        <v>10</v>
      </c>
    </row>
    <row r="128" spans="1:26" x14ac:dyDescent="0.25">
      <c r="A128">
        <v>9</v>
      </c>
      <c r="B128">
        <v>75</v>
      </c>
      <c r="C128" t="s">
        <v>34</v>
      </c>
      <c r="D128">
        <v>5.0654000000000003</v>
      </c>
      <c r="E128">
        <v>19.739999999999998</v>
      </c>
      <c r="F128">
        <v>17.07</v>
      </c>
      <c r="G128">
        <v>78.78</v>
      </c>
      <c r="H128">
        <v>1.0900000000000001</v>
      </c>
      <c r="I128">
        <v>13</v>
      </c>
      <c r="J128">
        <v>163.13</v>
      </c>
      <c r="K128">
        <v>49.1</v>
      </c>
      <c r="L128">
        <v>10</v>
      </c>
      <c r="M128">
        <v>2</v>
      </c>
      <c r="N128">
        <v>29.04</v>
      </c>
      <c r="O128">
        <v>20353.939999999999</v>
      </c>
      <c r="P128">
        <v>159.96</v>
      </c>
      <c r="Q128">
        <v>874.46</v>
      </c>
      <c r="R128">
        <v>100.23</v>
      </c>
      <c r="S128">
        <v>67.599999999999994</v>
      </c>
      <c r="T128">
        <v>7755.79</v>
      </c>
      <c r="U128">
        <v>0.67</v>
      </c>
      <c r="V128">
        <v>0.72</v>
      </c>
      <c r="W128">
        <v>4.71</v>
      </c>
      <c r="X128">
        <v>0.45</v>
      </c>
      <c r="Y128">
        <v>2</v>
      </c>
      <c r="Z128">
        <v>10</v>
      </c>
    </row>
    <row r="129" spans="1:26" x14ac:dyDescent="0.25">
      <c r="A129">
        <v>10</v>
      </c>
      <c r="B129">
        <v>75</v>
      </c>
      <c r="C129" t="s">
        <v>34</v>
      </c>
      <c r="D129">
        <v>5.0646000000000004</v>
      </c>
      <c r="E129">
        <v>19.739999999999998</v>
      </c>
      <c r="F129">
        <v>17.07</v>
      </c>
      <c r="G129">
        <v>78.790000000000006</v>
      </c>
      <c r="H129">
        <v>1.18</v>
      </c>
      <c r="I129">
        <v>13</v>
      </c>
      <c r="J129">
        <v>164.57</v>
      </c>
      <c r="K129">
        <v>49.1</v>
      </c>
      <c r="L129">
        <v>11</v>
      </c>
      <c r="M129">
        <v>0</v>
      </c>
      <c r="N129">
        <v>29.47</v>
      </c>
      <c r="O129">
        <v>20530.82</v>
      </c>
      <c r="P129">
        <v>161.78</v>
      </c>
      <c r="Q129">
        <v>874.25</v>
      </c>
      <c r="R129">
        <v>100.25</v>
      </c>
      <c r="S129">
        <v>67.599999999999994</v>
      </c>
      <c r="T129">
        <v>7764.59</v>
      </c>
      <c r="U129">
        <v>0.67</v>
      </c>
      <c r="V129">
        <v>0.72</v>
      </c>
      <c r="W129">
        <v>4.72</v>
      </c>
      <c r="X129">
        <v>0.46</v>
      </c>
      <c r="Y129">
        <v>2</v>
      </c>
      <c r="Z129">
        <v>10</v>
      </c>
    </row>
    <row r="130" spans="1:26" x14ac:dyDescent="0.25">
      <c r="A130">
        <v>0</v>
      </c>
      <c r="B130">
        <v>95</v>
      </c>
      <c r="C130" t="s">
        <v>34</v>
      </c>
      <c r="D130">
        <v>2.5007000000000001</v>
      </c>
      <c r="E130">
        <v>39.99</v>
      </c>
      <c r="F130">
        <v>27.4</v>
      </c>
      <c r="G130">
        <v>6.04</v>
      </c>
      <c r="H130">
        <v>0.1</v>
      </c>
      <c r="I130">
        <v>272</v>
      </c>
      <c r="J130">
        <v>185.69</v>
      </c>
      <c r="K130">
        <v>53.44</v>
      </c>
      <c r="L130">
        <v>1</v>
      </c>
      <c r="M130">
        <v>270</v>
      </c>
      <c r="N130">
        <v>36.26</v>
      </c>
      <c r="O130">
        <v>23136.14</v>
      </c>
      <c r="P130">
        <v>371.77</v>
      </c>
      <c r="Q130">
        <v>875.41</v>
      </c>
      <c r="R130">
        <v>446.57</v>
      </c>
      <c r="S130">
        <v>67.599999999999994</v>
      </c>
      <c r="T130">
        <v>179629.94</v>
      </c>
      <c r="U130">
        <v>0.15</v>
      </c>
      <c r="V130">
        <v>0.45</v>
      </c>
      <c r="W130">
        <v>5.12</v>
      </c>
      <c r="X130">
        <v>10.76</v>
      </c>
      <c r="Y130">
        <v>2</v>
      </c>
      <c r="Z130">
        <v>10</v>
      </c>
    </row>
    <row r="131" spans="1:26" x14ac:dyDescent="0.25">
      <c r="A131">
        <v>1</v>
      </c>
      <c r="B131">
        <v>95</v>
      </c>
      <c r="C131" t="s">
        <v>34</v>
      </c>
      <c r="D131">
        <v>3.7621000000000002</v>
      </c>
      <c r="E131">
        <v>26.58</v>
      </c>
      <c r="F131">
        <v>20.39</v>
      </c>
      <c r="G131">
        <v>12.23</v>
      </c>
      <c r="H131">
        <v>0.19</v>
      </c>
      <c r="I131">
        <v>100</v>
      </c>
      <c r="J131">
        <v>187.21</v>
      </c>
      <c r="K131">
        <v>53.44</v>
      </c>
      <c r="L131">
        <v>2</v>
      </c>
      <c r="M131">
        <v>98</v>
      </c>
      <c r="N131">
        <v>36.770000000000003</v>
      </c>
      <c r="O131">
        <v>23322.880000000001</v>
      </c>
      <c r="P131">
        <v>273.45999999999998</v>
      </c>
      <c r="Q131">
        <v>874.58</v>
      </c>
      <c r="R131">
        <v>211.12</v>
      </c>
      <c r="S131">
        <v>67.599999999999994</v>
      </c>
      <c r="T131">
        <v>62768.72</v>
      </c>
      <c r="U131">
        <v>0.32</v>
      </c>
      <c r="V131">
        <v>0.6</v>
      </c>
      <c r="W131">
        <v>4.8499999999999996</v>
      </c>
      <c r="X131">
        <v>3.77</v>
      </c>
      <c r="Y131">
        <v>2</v>
      </c>
      <c r="Z131">
        <v>10</v>
      </c>
    </row>
    <row r="132" spans="1:26" x14ac:dyDescent="0.25">
      <c r="A132">
        <v>2</v>
      </c>
      <c r="B132">
        <v>95</v>
      </c>
      <c r="C132" t="s">
        <v>34</v>
      </c>
      <c r="D132">
        <v>4.2352999999999996</v>
      </c>
      <c r="E132">
        <v>23.61</v>
      </c>
      <c r="F132">
        <v>18.87</v>
      </c>
      <c r="G132">
        <v>18.559999999999999</v>
      </c>
      <c r="H132">
        <v>0.28000000000000003</v>
      </c>
      <c r="I132">
        <v>61</v>
      </c>
      <c r="J132">
        <v>188.73</v>
      </c>
      <c r="K132">
        <v>53.44</v>
      </c>
      <c r="L132">
        <v>3</v>
      </c>
      <c r="M132">
        <v>59</v>
      </c>
      <c r="N132">
        <v>37.29</v>
      </c>
      <c r="O132">
        <v>23510.33</v>
      </c>
      <c r="P132">
        <v>249.66</v>
      </c>
      <c r="Q132">
        <v>874.27</v>
      </c>
      <c r="R132">
        <v>160.91999999999999</v>
      </c>
      <c r="S132">
        <v>67.599999999999994</v>
      </c>
      <c r="T132">
        <v>37863.4</v>
      </c>
      <c r="U132">
        <v>0.42</v>
      </c>
      <c r="V132">
        <v>0.65</v>
      </c>
      <c r="W132">
        <v>4.7699999999999996</v>
      </c>
      <c r="X132">
        <v>2.25</v>
      </c>
      <c r="Y132">
        <v>2</v>
      </c>
      <c r="Z132">
        <v>10</v>
      </c>
    </row>
    <row r="133" spans="1:26" x14ac:dyDescent="0.25">
      <c r="A133">
        <v>3</v>
      </c>
      <c r="B133">
        <v>95</v>
      </c>
      <c r="C133" t="s">
        <v>34</v>
      </c>
      <c r="D133">
        <v>4.4760999999999997</v>
      </c>
      <c r="E133">
        <v>22.34</v>
      </c>
      <c r="F133">
        <v>18.23</v>
      </c>
      <c r="G133">
        <v>24.87</v>
      </c>
      <c r="H133">
        <v>0.37</v>
      </c>
      <c r="I133">
        <v>44</v>
      </c>
      <c r="J133">
        <v>190.25</v>
      </c>
      <c r="K133">
        <v>53.44</v>
      </c>
      <c r="L133">
        <v>4</v>
      </c>
      <c r="M133">
        <v>42</v>
      </c>
      <c r="N133">
        <v>37.82</v>
      </c>
      <c r="O133">
        <v>23698.48</v>
      </c>
      <c r="P133">
        <v>237.99</v>
      </c>
      <c r="Q133">
        <v>874.34</v>
      </c>
      <c r="R133">
        <v>139.38999999999999</v>
      </c>
      <c r="S133">
        <v>67.599999999999994</v>
      </c>
      <c r="T133">
        <v>27183.59</v>
      </c>
      <c r="U133">
        <v>0.48</v>
      </c>
      <c r="V133">
        <v>0.68</v>
      </c>
      <c r="W133">
        <v>4.76</v>
      </c>
      <c r="X133">
        <v>1.62</v>
      </c>
      <c r="Y133">
        <v>2</v>
      </c>
      <c r="Z133">
        <v>10</v>
      </c>
    </row>
    <row r="134" spans="1:26" x14ac:dyDescent="0.25">
      <c r="A134">
        <v>4</v>
      </c>
      <c r="B134">
        <v>95</v>
      </c>
      <c r="C134" t="s">
        <v>34</v>
      </c>
      <c r="D134">
        <v>4.6284999999999998</v>
      </c>
      <c r="E134">
        <v>21.61</v>
      </c>
      <c r="F134">
        <v>17.87</v>
      </c>
      <c r="G134">
        <v>31.54</v>
      </c>
      <c r="H134">
        <v>0.46</v>
      </c>
      <c r="I134">
        <v>34</v>
      </c>
      <c r="J134">
        <v>191.78</v>
      </c>
      <c r="K134">
        <v>53.44</v>
      </c>
      <c r="L134">
        <v>5</v>
      </c>
      <c r="M134">
        <v>32</v>
      </c>
      <c r="N134">
        <v>38.35</v>
      </c>
      <c r="O134">
        <v>23887.360000000001</v>
      </c>
      <c r="P134">
        <v>229.69</v>
      </c>
      <c r="Q134">
        <v>874.42</v>
      </c>
      <c r="R134">
        <v>127.17</v>
      </c>
      <c r="S134">
        <v>67.599999999999994</v>
      </c>
      <c r="T134">
        <v>21123.38</v>
      </c>
      <c r="U134">
        <v>0.53</v>
      </c>
      <c r="V134">
        <v>0.69</v>
      </c>
      <c r="W134">
        <v>4.74</v>
      </c>
      <c r="X134">
        <v>1.25</v>
      </c>
      <c r="Y134">
        <v>2</v>
      </c>
      <c r="Z134">
        <v>10</v>
      </c>
    </row>
    <row r="135" spans="1:26" x14ac:dyDescent="0.25">
      <c r="A135">
        <v>5</v>
      </c>
      <c r="B135">
        <v>95</v>
      </c>
      <c r="C135" t="s">
        <v>34</v>
      </c>
      <c r="D135">
        <v>4.7310999999999996</v>
      </c>
      <c r="E135">
        <v>21.14</v>
      </c>
      <c r="F135">
        <v>17.63</v>
      </c>
      <c r="G135">
        <v>37.770000000000003</v>
      </c>
      <c r="H135">
        <v>0.55000000000000004</v>
      </c>
      <c r="I135">
        <v>28</v>
      </c>
      <c r="J135">
        <v>193.32</v>
      </c>
      <c r="K135">
        <v>53.44</v>
      </c>
      <c r="L135">
        <v>6</v>
      </c>
      <c r="M135">
        <v>26</v>
      </c>
      <c r="N135">
        <v>38.89</v>
      </c>
      <c r="O135">
        <v>24076.95</v>
      </c>
      <c r="P135">
        <v>223.17</v>
      </c>
      <c r="Q135">
        <v>874.27</v>
      </c>
      <c r="R135">
        <v>119.08</v>
      </c>
      <c r="S135">
        <v>67.599999999999994</v>
      </c>
      <c r="T135">
        <v>17104.759999999998</v>
      </c>
      <c r="U135">
        <v>0.56999999999999995</v>
      </c>
      <c r="V135">
        <v>0.7</v>
      </c>
      <c r="W135">
        <v>4.7300000000000004</v>
      </c>
      <c r="X135">
        <v>1.01</v>
      </c>
      <c r="Y135">
        <v>2</v>
      </c>
      <c r="Z135">
        <v>10</v>
      </c>
    </row>
    <row r="136" spans="1:26" x14ac:dyDescent="0.25">
      <c r="A136">
        <v>6</v>
      </c>
      <c r="B136">
        <v>95</v>
      </c>
      <c r="C136" t="s">
        <v>34</v>
      </c>
      <c r="D136">
        <v>4.7980999999999998</v>
      </c>
      <c r="E136">
        <v>20.84</v>
      </c>
      <c r="F136">
        <v>17.48</v>
      </c>
      <c r="G136">
        <v>43.7</v>
      </c>
      <c r="H136">
        <v>0.64</v>
      </c>
      <c r="I136">
        <v>24</v>
      </c>
      <c r="J136">
        <v>194.86</v>
      </c>
      <c r="K136">
        <v>53.44</v>
      </c>
      <c r="L136">
        <v>7</v>
      </c>
      <c r="M136">
        <v>22</v>
      </c>
      <c r="N136">
        <v>39.43</v>
      </c>
      <c r="O136">
        <v>24267.279999999999</v>
      </c>
      <c r="P136">
        <v>217.16</v>
      </c>
      <c r="Q136">
        <v>874.27</v>
      </c>
      <c r="R136">
        <v>114.3</v>
      </c>
      <c r="S136">
        <v>67.599999999999994</v>
      </c>
      <c r="T136">
        <v>14734.18</v>
      </c>
      <c r="U136">
        <v>0.59</v>
      </c>
      <c r="V136">
        <v>0.7</v>
      </c>
      <c r="W136">
        <v>4.72</v>
      </c>
      <c r="X136">
        <v>0.86</v>
      </c>
      <c r="Y136">
        <v>2</v>
      </c>
      <c r="Z136">
        <v>10</v>
      </c>
    </row>
    <row r="137" spans="1:26" x14ac:dyDescent="0.25">
      <c r="A137">
        <v>7</v>
      </c>
      <c r="B137">
        <v>95</v>
      </c>
      <c r="C137" t="s">
        <v>34</v>
      </c>
      <c r="D137">
        <v>4.8714000000000004</v>
      </c>
      <c r="E137">
        <v>20.53</v>
      </c>
      <c r="F137">
        <v>17.309999999999999</v>
      </c>
      <c r="G137">
        <v>51.94</v>
      </c>
      <c r="H137">
        <v>0.72</v>
      </c>
      <c r="I137">
        <v>20</v>
      </c>
      <c r="J137">
        <v>196.41</v>
      </c>
      <c r="K137">
        <v>53.44</v>
      </c>
      <c r="L137">
        <v>8</v>
      </c>
      <c r="M137">
        <v>18</v>
      </c>
      <c r="N137">
        <v>39.979999999999997</v>
      </c>
      <c r="O137">
        <v>24458.36</v>
      </c>
      <c r="P137">
        <v>211.53</v>
      </c>
      <c r="Q137">
        <v>874.23</v>
      </c>
      <c r="R137">
        <v>108.63</v>
      </c>
      <c r="S137">
        <v>67.599999999999994</v>
      </c>
      <c r="T137">
        <v>11923.83</v>
      </c>
      <c r="U137">
        <v>0.62</v>
      </c>
      <c r="V137">
        <v>0.71</v>
      </c>
      <c r="W137">
        <v>4.72</v>
      </c>
      <c r="X137">
        <v>0.7</v>
      </c>
      <c r="Y137">
        <v>2</v>
      </c>
      <c r="Z137">
        <v>10</v>
      </c>
    </row>
    <row r="138" spans="1:26" x14ac:dyDescent="0.25">
      <c r="A138">
        <v>8</v>
      </c>
      <c r="B138">
        <v>95</v>
      </c>
      <c r="C138" t="s">
        <v>34</v>
      </c>
      <c r="D138">
        <v>4.9062000000000001</v>
      </c>
      <c r="E138">
        <v>20.38</v>
      </c>
      <c r="F138">
        <v>17.239999999999998</v>
      </c>
      <c r="G138">
        <v>57.48</v>
      </c>
      <c r="H138">
        <v>0.81</v>
      </c>
      <c r="I138">
        <v>18</v>
      </c>
      <c r="J138">
        <v>197.97</v>
      </c>
      <c r="K138">
        <v>53.44</v>
      </c>
      <c r="L138">
        <v>9</v>
      </c>
      <c r="M138">
        <v>16</v>
      </c>
      <c r="N138">
        <v>40.53</v>
      </c>
      <c r="O138">
        <v>24650.18</v>
      </c>
      <c r="P138">
        <v>207.75</v>
      </c>
      <c r="Q138">
        <v>874.25</v>
      </c>
      <c r="R138">
        <v>106.42</v>
      </c>
      <c r="S138">
        <v>67.599999999999994</v>
      </c>
      <c r="T138">
        <v>10828.09</v>
      </c>
      <c r="U138">
        <v>0.64</v>
      </c>
      <c r="V138">
        <v>0.71</v>
      </c>
      <c r="W138">
        <v>4.71</v>
      </c>
      <c r="X138">
        <v>0.63</v>
      </c>
      <c r="Y138">
        <v>2</v>
      </c>
      <c r="Z138">
        <v>10</v>
      </c>
    </row>
    <row r="139" spans="1:26" x14ac:dyDescent="0.25">
      <c r="A139">
        <v>9</v>
      </c>
      <c r="B139">
        <v>95</v>
      </c>
      <c r="C139" t="s">
        <v>34</v>
      </c>
      <c r="D139">
        <v>4.9423000000000004</v>
      </c>
      <c r="E139">
        <v>20.23</v>
      </c>
      <c r="F139">
        <v>17.170000000000002</v>
      </c>
      <c r="G139">
        <v>64.38</v>
      </c>
      <c r="H139">
        <v>0.89</v>
      </c>
      <c r="I139">
        <v>16</v>
      </c>
      <c r="J139">
        <v>199.53</v>
      </c>
      <c r="K139">
        <v>53.44</v>
      </c>
      <c r="L139">
        <v>10</v>
      </c>
      <c r="M139">
        <v>14</v>
      </c>
      <c r="N139">
        <v>41.1</v>
      </c>
      <c r="O139">
        <v>24842.77</v>
      </c>
      <c r="P139">
        <v>202.1</v>
      </c>
      <c r="Q139">
        <v>874.22</v>
      </c>
      <c r="R139">
        <v>103.92</v>
      </c>
      <c r="S139">
        <v>67.599999999999994</v>
      </c>
      <c r="T139">
        <v>9585.7800000000007</v>
      </c>
      <c r="U139">
        <v>0.65</v>
      </c>
      <c r="V139">
        <v>0.72</v>
      </c>
      <c r="W139">
        <v>4.71</v>
      </c>
      <c r="X139">
        <v>0.55000000000000004</v>
      </c>
      <c r="Y139">
        <v>2</v>
      </c>
      <c r="Z139">
        <v>10</v>
      </c>
    </row>
    <row r="140" spans="1:26" x14ac:dyDescent="0.25">
      <c r="A140">
        <v>10</v>
      </c>
      <c r="B140">
        <v>95</v>
      </c>
      <c r="C140" t="s">
        <v>34</v>
      </c>
      <c r="D140">
        <v>4.9766000000000004</v>
      </c>
      <c r="E140">
        <v>20.09</v>
      </c>
      <c r="F140">
        <v>17.100000000000001</v>
      </c>
      <c r="G140">
        <v>73.3</v>
      </c>
      <c r="H140">
        <v>0.97</v>
      </c>
      <c r="I140">
        <v>14</v>
      </c>
      <c r="J140">
        <v>201.1</v>
      </c>
      <c r="K140">
        <v>53.44</v>
      </c>
      <c r="L140">
        <v>11</v>
      </c>
      <c r="M140">
        <v>12</v>
      </c>
      <c r="N140">
        <v>41.66</v>
      </c>
      <c r="O140">
        <v>25036.12</v>
      </c>
      <c r="P140">
        <v>197.64</v>
      </c>
      <c r="Q140">
        <v>874.22</v>
      </c>
      <c r="R140">
        <v>101.53</v>
      </c>
      <c r="S140">
        <v>67.599999999999994</v>
      </c>
      <c r="T140">
        <v>8399.1299999999992</v>
      </c>
      <c r="U140">
        <v>0.67</v>
      </c>
      <c r="V140">
        <v>0.72</v>
      </c>
      <c r="W140">
        <v>4.71</v>
      </c>
      <c r="X140">
        <v>0.49</v>
      </c>
      <c r="Y140">
        <v>2</v>
      </c>
      <c r="Z140">
        <v>10</v>
      </c>
    </row>
    <row r="141" spans="1:26" x14ac:dyDescent="0.25">
      <c r="A141">
        <v>11</v>
      </c>
      <c r="B141">
        <v>95</v>
      </c>
      <c r="C141" t="s">
        <v>34</v>
      </c>
      <c r="D141">
        <v>4.9968000000000004</v>
      </c>
      <c r="E141">
        <v>20.010000000000002</v>
      </c>
      <c r="F141">
        <v>17.059999999999999</v>
      </c>
      <c r="G141">
        <v>78.739999999999995</v>
      </c>
      <c r="H141">
        <v>1.05</v>
      </c>
      <c r="I141">
        <v>13</v>
      </c>
      <c r="J141">
        <v>202.67</v>
      </c>
      <c r="K141">
        <v>53.44</v>
      </c>
      <c r="L141">
        <v>12</v>
      </c>
      <c r="M141">
        <v>11</v>
      </c>
      <c r="N141">
        <v>42.24</v>
      </c>
      <c r="O141">
        <v>25230.25</v>
      </c>
      <c r="P141">
        <v>194.34</v>
      </c>
      <c r="Q141">
        <v>874.19</v>
      </c>
      <c r="R141">
        <v>100.29</v>
      </c>
      <c r="S141">
        <v>67.599999999999994</v>
      </c>
      <c r="T141">
        <v>7787.79</v>
      </c>
      <c r="U141">
        <v>0.67</v>
      </c>
      <c r="V141">
        <v>0.72</v>
      </c>
      <c r="W141">
        <v>4.7</v>
      </c>
      <c r="X141">
        <v>0.45</v>
      </c>
      <c r="Y141">
        <v>2</v>
      </c>
      <c r="Z141">
        <v>10</v>
      </c>
    </row>
    <row r="142" spans="1:26" x14ac:dyDescent="0.25">
      <c r="A142">
        <v>12</v>
      </c>
      <c r="B142">
        <v>95</v>
      </c>
      <c r="C142" t="s">
        <v>34</v>
      </c>
      <c r="D142">
        <v>5.0122999999999998</v>
      </c>
      <c r="E142">
        <v>19.95</v>
      </c>
      <c r="F142">
        <v>17.04</v>
      </c>
      <c r="G142">
        <v>85.18</v>
      </c>
      <c r="H142">
        <v>1.1299999999999999</v>
      </c>
      <c r="I142">
        <v>12</v>
      </c>
      <c r="J142">
        <v>204.25</v>
      </c>
      <c r="K142">
        <v>53.44</v>
      </c>
      <c r="L142">
        <v>13</v>
      </c>
      <c r="M142">
        <v>9</v>
      </c>
      <c r="N142">
        <v>42.82</v>
      </c>
      <c r="O142">
        <v>25425.3</v>
      </c>
      <c r="P142">
        <v>188.93</v>
      </c>
      <c r="Q142">
        <v>874.3</v>
      </c>
      <c r="R142">
        <v>99.36</v>
      </c>
      <c r="S142">
        <v>67.599999999999994</v>
      </c>
      <c r="T142">
        <v>7327.59</v>
      </c>
      <c r="U142">
        <v>0.68</v>
      </c>
      <c r="V142">
        <v>0.72</v>
      </c>
      <c r="W142">
        <v>4.71</v>
      </c>
      <c r="X142">
        <v>0.42</v>
      </c>
      <c r="Y142">
        <v>2</v>
      </c>
      <c r="Z142">
        <v>10</v>
      </c>
    </row>
    <row r="143" spans="1:26" x14ac:dyDescent="0.25">
      <c r="A143">
        <v>13</v>
      </c>
      <c r="B143">
        <v>95</v>
      </c>
      <c r="C143" t="s">
        <v>34</v>
      </c>
      <c r="D143">
        <v>5.0350999999999999</v>
      </c>
      <c r="E143">
        <v>19.86</v>
      </c>
      <c r="F143">
        <v>16.98</v>
      </c>
      <c r="G143">
        <v>92.63</v>
      </c>
      <c r="H143">
        <v>1.21</v>
      </c>
      <c r="I143">
        <v>11</v>
      </c>
      <c r="J143">
        <v>205.84</v>
      </c>
      <c r="K143">
        <v>53.44</v>
      </c>
      <c r="L143">
        <v>14</v>
      </c>
      <c r="M143">
        <v>4</v>
      </c>
      <c r="N143">
        <v>43.4</v>
      </c>
      <c r="O143">
        <v>25621.03</v>
      </c>
      <c r="P143">
        <v>183.91</v>
      </c>
      <c r="Q143">
        <v>874.23</v>
      </c>
      <c r="R143">
        <v>97.45</v>
      </c>
      <c r="S143">
        <v>67.599999999999994</v>
      </c>
      <c r="T143">
        <v>6374.16</v>
      </c>
      <c r="U143">
        <v>0.69</v>
      </c>
      <c r="V143">
        <v>0.73</v>
      </c>
      <c r="W143">
        <v>4.71</v>
      </c>
      <c r="X143">
        <v>0.37</v>
      </c>
      <c r="Y143">
        <v>2</v>
      </c>
      <c r="Z143">
        <v>10</v>
      </c>
    </row>
    <row r="144" spans="1:26" x14ac:dyDescent="0.25">
      <c r="A144">
        <v>14</v>
      </c>
      <c r="B144">
        <v>95</v>
      </c>
      <c r="C144" t="s">
        <v>34</v>
      </c>
      <c r="D144">
        <v>5.0335999999999999</v>
      </c>
      <c r="E144">
        <v>19.87</v>
      </c>
      <c r="F144">
        <v>16.989999999999998</v>
      </c>
      <c r="G144">
        <v>92.67</v>
      </c>
      <c r="H144">
        <v>1.28</v>
      </c>
      <c r="I144">
        <v>11</v>
      </c>
      <c r="J144">
        <v>207.43</v>
      </c>
      <c r="K144">
        <v>53.44</v>
      </c>
      <c r="L144">
        <v>15</v>
      </c>
      <c r="M144">
        <v>1</v>
      </c>
      <c r="N144">
        <v>44</v>
      </c>
      <c r="O144">
        <v>25817.56</v>
      </c>
      <c r="P144">
        <v>183.99</v>
      </c>
      <c r="Q144">
        <v>874.29</v>
      </c>
      <c r="R144">
        <v>97.69</v>
      </c>
      <c r="S144">
        <v>67.599999999999994</v>
      </c>
      <c r="T144">
        <v>6497.29</v>
      </c>
      <c r="U144">
        <v>0.69</v>
      </c>
      <c r="V144">
        <v>0.72</v>
      </c>
      <c r="W144">
        <v>4.71</v>
      </c>
      <c r="X144">
        <v>0.37</v>
      </c>
      <c r="Y144">
        <v>2</v>
      </c>
      <c r="Z144">
        <v>10</v>
      </c>
    </row>
    <row r="145" spans="1:26" x14ac:dyDescent="0.25">
      <c r="A145">
        <v>15</v>
      </c>
      <c r="B145">
        <v>95</v>
      </c>
      <c r="C145" t="s">
        <v>34</v>
      </c>
      <c r="D145">
        <v>5.0327999999999999</v>
      </c>
      <c r="E145">
        <v>19.87</v>
      </c>
      <c r="F145">
        <v>16.989999999999998</v>
      </c>
      <c r="G145">
        <v>92.68</v>
      </c>
      <c r="H145">
        <v>1.36</v>
      </c>
      <c r="I145">
        <v>11</v>
      </c>
      <c r="J145">
        <v>209.03</v>
      </c>
      <c r="K145">
        <v>53.44</v>
      </c>
      <c r="L145">
        <v>16</v>
      </c>
      <c r="M145">
        <v>0</v>
      </c>
      <c r="N145">
        <v>44.6</v>
      </c>
      <c r="O145">
        <v>26014.91</v>
      </c>
      <c r="P145">
        <v>185.09</v>
      </c>
      <c r="Q145">
        <v>874.29</v>
      </c>
      <c r="R145">
        <v>97.55</v>
      </c>
      <c r="S145">
        <v>67.599999999999994</v>
      </c>
      <c r="T145">
        <v>6427.58</v>
      </c>
      <c r="U145">
        <v>0.69</v>
      </c>
      <c r="V145">
        <v>0.72</v>
      </c>
      <c r="W145">
        <v>4.71</v>
      </c>
      <c r="X145">
        <v>0.38</v>
      </c>
      <c r="Y145">
        <v>2</v>
      </c>
      <c r="Z145">
        <v>10</v>
      </c>
    </row>
    <row r="146" spans="1:26" x14ac:dyDescent="0.25">
      <c r="A146">
        <v>0</v>
      </c>
      <c r="B146">
        <v>55</v>
      </c>
      <c r="C146" t="s">
        <v>34</v>
      </c>
      <c r="D146">
        <v>3.4314</v>
      </c>
      <c r="E146">
        <v>29.14</v>
      </c>
      <c r="F146">
        <v>23.07</v>
      </c>
      <c r="G146">
        <v>8.2899999999999991</v>
      </c>
      <c r="H146">
        <v>0.15</v>
      </c>
      <c r="I146">
        <v>167</v>
      </c>
      <c r="J146">
        <v>116.05</v>
      </c>
      <c r="K146">
        <v>43.4</v>
      </c>
      <c r="L146">
        <v>1</v>
      </c>
      <c r="M146">
        <v>165</v>
      </c>
      <c r="N146">
        <v>16.649999999999999</v>
      </c>
      <c r="O146">
        <v>14546.17</v>
      </c>
      <c r="P146">
        <v>228.4</v>
      </c>
      <c r="Q146">
        <v>875.06</v>
      </c>
      <c r="R146">
        <v>300.62</v>
      </c>
      <c r="S146">
        <v>67.599999999999994</v>
      </c>
      <c r="T146">
        <v>107181.2</v>
      </c>
      <c r="U146">
        <v>0.22</v>
      </c>
      <c r="V146">
        <v>0.53</v>
      </c>
      <c r="W146">
        <v>4.97</v>
      </c>
      <c r="X146">
        <v>6.44</v>
      </c>
      <c r="Y146">
        <v>2</v>
      </c>
      <c r="Z146">
        <v>10</v>
      </c>
    </row>
    <row r="147" spans="1:26" x14ac:dyDescent="0.25">
      <c r="A147">
        <v>1</v>
      </c>
      <c r="B147">
        <v>55</v>
      </c>
      <c r="C147" t="s">
        <v>34</v>
      </c>
      <c r="D147">
        <v>4.3851000000000004</v>
      </c>
      <c r="E147">
        <v>22.8</v>
      </c>
      <c r="F147">
        <v>19.12</v>
      </c>
      <c r="G147">
        <v>17.12</v>
      </c>
      <c r="H147">
        <v>0.3</v>
      </c>
      <c r="I147">
        <v>67</v>
      </c>
      <c r="J147">
        <v>117.34</v>
      </c>
      <c r="K147">
        <v>43.4</v>
      </c>
      <c r="L147">
        <v>2</v>
      </c>
      <c r="M147">
        <v>65</v>
      </c>
      <c r="N147">
        <v>16.940000000000001</v>
      </c>
      <c r="O147">
        <v>14705.49</v>
      </c>
      <c r="P147">
        <v>183.35</v>
      </c>
      <c r="Q147">
        <v>874.41</v>
      </c>
      <c r="R147">
        <v>169.05</v>
      </c>
      <c r="S147">
        <v>67.599999999999994</v>
      </c>
      <c r="T147">
        <v>41895.480000000003</v>
      </c>
      <c r="U147">
        <v>0.4</v>
      </c>
      <c r="V147">
        <v>0.64</v>
      </c>
      <c r="W147">
        <v>4.79</v>
      </c>
      <c r="X147">
        <v>2.5</v>
      </c>
      <c r="Y147">
        <v>2</v>
      </c>
      <c r="Z147">
        <v>10</v>
      </c>
    </row>
    <row r="148" spans="1:26" x14ac:dyDescent="0.25">
      <c r="A148">
        <v>2</v>
      </c>
      <c r="B148">
        <v>55</v>
      </c>
      <c r="C148" t="s">
        <v>34</v>
      </c>
      <c r="D148">
        <v>4.7073999999999998</v>
      </c>
      <c r="E148">
        <v>21.24</v>
      </c>
      <c r="F148">
        <v>18.16</v>
      </c>
      <c r="G148">
        <v>25.94</v>
      </c>
      <c r="H148">
        <v>0.45</v>
      </c>
      <c r="I148">
        <v>42</v>
      </c>
      <c r="J148">
        <v>118.63</v>
      </c>
      <c r="K148">
        <v>43.4</v>
      </c>
      <c r="L148">
        <v>3</v>
      </c>
      <c r="M148">
        <v>40</v>
      </c>
      <c r="N148">
        <v>17.23</v>
      </c>
      <c r="O148">
        <v>14865.24</v>
      </c>
      <c r="P148">
        <v>167.9</v>
      </c>
      <c r="Q148">
        <v>874.41</v>
      </c>
      <c r="R148">
        <v>137.05000000000001</v>
      </c>
      <c r="S148">
        <v>67.599999999999994</v>
      </c>
      <c r="T148">
        <v>26023.24</v>
      </c>
      <c r="U148">
        <v>0.49</v>
      </c>
      <c r="V148">
        <v>0.68</v>
      </c>
      <c r="W148">
        <v>4.74</v>
      </c>
      <c r="X148">
        <v>1.54</v>
      </c>
      <c r="Y148">
        <v>2</v>
      </c>
      <c r="Z148">
        <v>10</v>
      </c>
    </row>
    <row r="149" spans="1:26" x14ac:dyDescent="0.25">
      <c r="A149">
        <v>3</v>
      </c>
      <c r="B149">
        <v>55</v>
      </c>
      <c r="C149" t="s">
        <v>34</v>
      </c>
      <c r="D149">
        <v>4.8693</v>
      </c>
      <c r="E149">
        <v>20.54</v>
      </c>
      <c r="F149">
        <v>17.739999999999998</v>
      </c>
      <c r="G149">
        <v>35.47</v>
      </c>
      <c r="H149">
        <v>0.59</v>
      </c>
      <c r="I149">
        <v>30</v>
      </c>
      <c r="J149">
        <v>119.93</v>
      </c>
      <c r="K149">
        <v>43.4</v>
      </c>
      <c r="L149">
        <v>4</v>
      </c>
      <c r="M149">
        <v>28</v>
      </c>
      <c r="N149">
        <v>17.53</v>
      </c>
      <c r="O149">
        <v>15025.44</v>
      </c>
      <c r="P149">
        <v>157.5</v>
      </c>
      <c r="Q149">
        <v>874.43</v>
      </c>
      <c r="R149">
        <v>122.67</v>
      </c>
      <c r="S149">
        <v>67.599999999999994</v>
      </c>
      <c r="T149">
        <v>18891.330000000002</v>
      </c>
      <c r="U149">
        <v>0.55000000000000004</v>
      </c>
      <c r="V149">
        <v>0.69</v>
      </c>
      <c r="W149">
        <v>4.74</v>
      </c>
      <c r="X149">
        <v>1.1200000000000001</v>
      </c>
      <c r="Y149">
        <v>2</v>
      </c>
      <c r="Z149">
        <v>10</v>
      </c>
    </row>
    <row r="150" spans="1:26" x14ac:dyDescent="0.25">
      <c r="A150">
        <v>4</v>
      </c>
      <c r="B150">
        <v>55</v>
      </c>
      <c r="C150" t="s">
        <v>34</v>
      </c>
      <c r="D150">
        <v>4.9809999999999999</v>
      </c>
      <c r="E150">
        <v>20.079999999999998</v>
      </c>
      <c r="F150">
        <v>17.440000000000001</v>
      </c>
      <c r="G150">
        <v>45.5</v>
      </c>
      <c r="H150">
        <v>0.73</v>
      </c>
      <c r="I150">
        <v>23</v>
      </c>
      <c r="J150">
        <v>121.23</v>
      </c>
      <c r="K150">
        <v>43.4</v>
      </c>
      <c r="L150">
        <v>5</v>
      </c>
      <c r="M150">
        <v>21</v>
      </c>
      <c r="N150">
        <v>17.829999999999998</v>
      </c>
      <c r="O150">
        <v>15186.08</v>
      </c>
      <c r="P150">
        <v>147.88999999999999</v>
      </c>
      <c r="Q150">
        <v>874.26</v>
      </c>
      <c r="R150">
        <v>112.93</v>
      </c>
      <c r="S150">
        <v>67.599999999999994</v>
      </c>
      <c r="T150">
        <v>14058.39</v>
      </c>
      <c r="U150">
        <v>0.6</v>
      </c>
      <c r="V150">
        <v>0.71</v>
      </c>
      <c r="W150">
        <v>4.72</v>
      </c>
      <c r="X150">
        <v>0.83</v>
      </c>
      <c r="Y150">
        <v>2</v>
      </c>
      <c r="Z150">
        <v>10</v>
      </c>
    </row>
    <row r="151" spans="1:26" x14ac:dyDescent="0.25">
      <c r="A151">
        <v>5</v>
      </c>
      <c r="B151">
        <v>55</v>
      </c>
      <c r="C151" t="s">
        <v>34</v>
      </c>
      <c r="D151">
        <v>5.0609000000000002</v>
      </c>
      <c r="E151">
        <v>19.760000000000002</v>
      </c>
      <c r="F151">
        <v>17.25</v>
      </c>
      <c r="G151">
        <v>57.48</v>
      </c>
      <c r="H151">
        <v>0.86</v>
      </c>
      <c r="I151">
        <v>18</v>
      </c>
      <c r="J151">
        <v>122.54</v>
      </c>
      <c r="K151">
        <v>43.4</v>
      </c>
      <c r="L151">
        <v>6</v>
      </c>
      <c r="M151">
        <v>11</v>
      </c>
      <c r="N151">
        <v>18.14</v>
      </c>
      <c r="O151">
        <v>15347.16</v>
      </c>
      <c r="P151">
        <v>138.87</v>
      </c>
      <c r="Q151">
        <v>874.43</v>
      </c>
      <c r="R151">
        <v>106.25</v>
      </c>
      <c r="S151">
        <v>67.599999999999994</v>
      </c>
      <c r="T151">
        <v>10740.68</v>
      </c>
      <c r="U151">
        <v>0.64</v>
      </c>
      <c r="V151">
        <v>0.71</v>
      </c>
      <c r="W151">
        <v>4.72</v>
      </c>
      <c r="X151">
        <v>0.63</v>
      </c>
      <c r="Y151">
        <v>2</v>
      </c>
      <c r="Z151">
        <v>10</v>
      </c>
    </row>
    <row r="152" spans="1:26" x14ac:dyDescent="0.25">
      <c r="A152">
        <v>6</v>
      </c>
      <c r="B152">
        <v>55</v>
      </c>
      <c r="C152" t="s">
        <v>34</v>
      </c>
      <c r="D152">
        <v>5.0655999999999999</v>
      </c>
      <c r="E152">
        <v>19.739999999999998</v>
      </c>
      <c r="F152">
        <v>17.25</v>
      </c>
      <c r="G152">
        <v>60.89</v>
      </c>
      <c r="H152">
        <v>1</v>
      </c>
      <c r="I152">
        <v>17</v>
      </c>
      <c r="J152">
        <v>123.85</v>
      </c>
      <c r="K152">
        <v>43.4</v>
      </c>
      <c r="L152">
        <v>7</v>
      </c>
      <c r="M152">
        <v>0</v>
      </c>
      <c r="N152">
        <v>18.45</v>
      </c>
      <c r="O152">
        <v>15508.69</v>
      </c>
      <c r="P152">
        <v>138.02000000000001</v>
      </c>
      <c r="Q152">
        <v>874.48</v>
      </c>
      <c r="R152">
        <v>105.92</v>
      </c>
      <c r="S152">
        <v>67.599999999999994</v>
      </c>
      <c r="T152">
        <v>10580.62</v>
      </c>
      <c r="U152">
        <v>0.64</v>
      </c>
      <c r="V152">
        <v>0.71</v>
      </c>
      <c r="W152">
        <v>4.7300000000000004</v>
      </c>
      <c r="X152">
        <v>0.64</v>
      </c>
      <c r="Y152">
        <v>2</v>
      </c>
      <c r="Z15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2"/>
  <dimension ref="A1:C157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INDEX(resultados!$A$2:$ZZ$152, 1, MATCH($B$1, resultados!$A$1:$ZZ$1, 0))</f>
        <v>#N/A</v>
      </c>
      <c r="B7" t="e">
        <f>INDEX(resultados!$A$2:$ZZ$152, 1, MATCH($B$2, resultados!$A$1:$ZZ$1, 0))</f>
        <v>#N/A</v>
      </c>
      <c r="C7" t="e">
        <f>INDEX(resultados!$A$2:$ZZ$152, 1, MATCH($B$3, resultados!$A$1:$ZZ$1, 0))</f>
        <v>#N/A</v>
      </c>
    </row>
    <row r="8" spans="1:3" x14ac:dyDescent="0.25">
      <c r="A8" t="e">
        <f>INDEX(resultados!$A$2:$ZZ$152, 2, MATCH($B$1, resultados!$A$1:$ZZ$1, 0))</f>
        <v>#N/A</v>
      </c>
      <c r="B8" t="e">
        <f>INDEX(resultados!$A$2:$ZZ$152, 2, MATCH($B$2, resultados!$A$1:$ZZ$1, 0))</f>
        <v>#N/A</v>
      </c>
      <c r="C8" t="e">
        <f>INDEX(resultados!$A$2:$ZZ$152, 2, MATCH($B$3, resultados!$A$1:$ZZ$1, 0))</f>
        <v>#N/A</v>
      </c>
    </row>
    <row r="9" spans="1:3" x14ac:dyDescent="0.25">
      <c r="A9" t="e">
        <f>INDEX(resultados!$A$2:$ZZ$152, 3, MATCH($B$1, resultados!$A$1:$ZZ$1, 0))</f>
        <v>#N/A</v>
      </c>
      <c r="B9" t="e">
        <f>INDEX(resultados!$A$2:$ZZ$152, 3, MATCH($B$2, resultados!$A$1:$ZZ$1, 0))</f>
        <v>#N/A</v>
      </c>
      <c r="C9" t="e">
        <f>INDEX(resultados!$A$2:$ZZ$152, 3, MATCH($B$3, resultados!$A$1:$ZZ$1, 0))</f>
        <v>#N/A</v>
      </c>
    </row>
    <row r="10" spans="1:3" x14ac:dyDescent="0.25">
      <c r="A10" t="e">
        <f>INDEX(resultados!$A$2:$ZZ$152, 4, MATCH($B$1, resultados!$A$1:$ZZ$1, 0))</f>
        <v>#N/A</v>
      </c>
      <c r="B10" t="e">
        <f>INDEX(resultados!$A$2:$ZZ$152, 4, MATCH($B$2, resultados!$A$1:$ZZ$1, 0))</f>
        <v>#N/A</v>
      </c>
      <c r="C10" t="e">
        <f>INDEX(resultados!$A$2:$ZZ$152, 4, MATCH($B$3, resultados!$A$1:$ZZ$1, 0))</f>
        <v>#N/A</v>
      </c>
    </row>
    <row r="11" spans="1:3" x14ac:dyDescent="0.25">
      <c r="A11" t="e">
        <f>INDEX(resultados!$A$2:$ZZ$152, 5, MATCH($B$1, resultados!$A$1:$ZZ$1, 0))</f>
        <v>#N/A</v>
      </c>
      <c r="B11" t="e">
        <f>INDEX(resultados!$A$2:$ZZ$152, 5, MATCH($B$2, resultados!$A$1:$ZZ$1, 0))</f>
        <v>#N/A</v>
      </c>
      <c r="C11" t="e">
        <f>INDEX(resultados!$A$2:$ZZ$152, 5, MATCH($B$3, resultados!$A$1:$ZZ$1, 0))</f>
        <v>#N/A</v>
      </c>
    </row>
    <row r="12" spans="1:3" x14ac:dyDescent="0.25">
      <c r="A12" t="e">
        <f>INDEX(resultados!$A$2:$ZZ$152, 6, MATCH($B$1, resultados!$A$1:$ZZ$1, 0))</f>
        <v>#N/A</v>
      </c>
      <c r="B12" t="e">
        <f>INDEX(resultados!$A$2:$ZZ$152, 6, MATCH($B$2, resultados!$A$1:$ZZ$1, 0))</f>
        <v>#N/A</v>
      </c>
      <c r="C12" t="e">
        <f>INDEX(resultados!$A$2:$ZZ$152, 6, MATCH($B$3, resultados!$A$1:$ZZ$1, 0))</f>
        <v>#N/A</v>
      </c>
    </row>
    <row r="13" spans="1:3" x14ac:dyDescent="0.25">
      <c r="A13" t="e">
        <f>INDEX(resultados!$A$2:$ZZ$152, 7, MATCH($B$1, resultados!$A$1:$ZZ$1, 0))</f>
        <v>#N/A</v>
      </c>
      <c r="B13" t="e">
        <f>INDEX(resultados!$A$2:$ZZ$152, 7, MATCH($B$2, resultados!$A$1:$ZZ$1, 0))</f>
        <v>#N/A</v>
      </c>
      <c r="C13" t="e">
        <f>INDEX(resultados!$A$2:$ZZ$152, 7, MATCH($B$3, resultados!$A$1:$ZZ$1, 0))</f>
        <v>#N/A</v>
      </c>
    </row>
    <row r="14" spans="1:3" x14ac:dyDescent="0.25">
      <c r="A14" t="e">
        <f>INDEX(resultados!$A$2:$ZZ$152, 8, MATCH($B$1, resultados!$A$1:$ZZ$1, 0))</f>
        <v>#N/A</v>
      </c>
      <c r="B14" t="e">
        <f>INDEX(resultados!$A$2:$ZZ$152, 8, MATCH($B$2, resultados!$A$1:$ZZ$1, 0))</f>
        <v>#N/A</v>
      </c>
      <c r="C14" t="e">
        <f>INDEX(resultados!$A$2:$ZZ$152, 8, MATCH($B$3, resultados!$A$1:$ZZ$1, 0))</f>
        <v>#N/A</v>
      </c>
    </row>
    <row r="15" spans="1:3" x14ac:dyDescent="0.25">
      <c r="A15" t="e">
        <f>INDEX(resultados!$A$2:$ZZ$152, 9, MATCH($B$1, resultados!$A$1:$ZZ$1, 0))</f>
        <v>#N/A</v>
      </c>
      <c r="B15" t="e">
        <f>INDEX(resultados!$A$2:$ZZ$152, 9, MATCH($B$2, resultados!$A$1:$ZZ$1, 0))</f>
        <v>#N/A</v>
      </c>
      <c r="C15" t="e">
        <f>INDEX(resultados!$A$2:$ZZ$152, 9, MATCH($B$3, resultados!$A$1:$ZZ$1, 0))</f>
        <v>#N/A</v>
      </c>
    </row>
    <row r="16" spans="1:3" x14ac:dyDescent="0.25">
      <c r="A16" t="e">
        <f>INDEX(resultados!$A$2:$ZZ$152, 10, MATCH($B$1, resultados!$A$1:$ZZ$1, 0))</f>
        <v>#N/A</v>
      </c>
      <c r="B16" t="e">
        <f>INDEX(resultados!$A$2:$ZZ$152, 10, MATCH($B$2, resultados!$A$1:$ZZ$1, 0))</f>
        <v>#N/A</v>
      </c>
      <c r="C16" t="e">
        <f>INDEX(resultados!$A$2:$ZZ$152, 10, MATCH($B$3, resultados!$A$1:$ZZ$1, 0))</f>
        <v>#N/A</v>
      </c>
    </row>
    <row r="17" spans="1:3" x14ac:dyDescent="0.25">
      <c r="A17" t="e">
        <f>INDEX(resultados!$A$2:$ZZ$152, 11, MATCH($B$1, resultados!$A$1:$ZZ$1, 0))</f>
        <v>#N/A</v>
      </c>
      <c r="B17" t="e">
        <f>INDEX(resultados!$A$2:$ZZ$152, 11, MATCH($B$2, resultados!$A$1:$ZZ$1, 0))</f>
        <v>#N/A</v>
      </c>
      <c r="C17" t="e">
        <f>INDEX(resultados!$A$2:$ZZ$152, 11, MATCH($B$3, resultados!$A$1:$ZZ$1, 0))</f>
        <v>#N/A</v>
      </c>
    </row>
    <row r="18" spans="1:3" x14ac:dyDescent="0.25">
      <c r="A18" t="e">
        <f>INDEX(resultados!$A$2:$ZZ$152, 12, MATCH($B$1, resultados!$A$1:$ZZ$1, 0))</f>
        <v>#N/A</v>
      </c>
      <c r="B18" t="e">
        <f>INDEX(resultados!$A$2:$ZZ$152, 12, MATCH($B$2, resultados!$A$1:$ZZ$1, 0))</f>
        <v>#N/A</v>
      </c>
      <c r="C18" t="e">
        <f>INDEX(resultados!$A$2:$ZZ$152, 12, MATCH($B$3, resultados!$A$1:$ZZ$1, 0))</f>
        <v>#N/A</v>
      </c>
    </row>
    <row r="19" spans="1:3" x14ac:dyDescent="0.25">
      <c r="A19" t="e">
        <f>INDEX(resultados!$A$2:$ZZ$152, 13, MATCH($B$1, resultados!$A$1:$ZZ$1, 0))</f>
        <v>#N/A</v>
      </c>
      <c r="B19" t="e">
        <f>INDEX(resultados!$A$2:$ZZ$152, 13, MATCH($B$2, resultados!$A$1:$ZZ$1, 0))</f>
        <v>#N/A</v>
      </c>
      <c r="C19" t="e">
        <f>INDEX(resultados!$A$2:$ZZ$152, 13, MATCH($B$3, resultados!$A$1:$ZZ$1, 0))</f>
        <v>#N/A</v>
      </c>
    </row>
    <row r="20" spans="1:3" x14ac:dyDescent="0.25">
      <c r="A20" t="e">
        <f>INDEX(resultados!$A$2:$ZZ$152, 14, MATCH($B$1, resultados!$A$1:$ZZ$1, 0))</f>
        <v>#N/A</v>
      </c>
      <c r="B20" t="e">
        <f>INDEX(resultados!$A$2:$ZZ$152, 14, MATCH($B$2, resultados!$A$1:$ZZ$1, 0))</f>
        <v>#N/A</v>
      </c>
      <c r="C20" t="e">
        <f>INDEX(resultados!$A$2:$ZZ$152, 14, MATCH($B$3, resultados!$A$1:$ZZ$1, 0))</f>
        <v>#N/A</v>
      </c>
    </row>
    <row r="21" spans="1:3" x14ac:dyDescent="0.25">
      <c r="A21" t="e">
        <f>INDEX(resultados!$A$2:$ZZ$152, 15, MATCH($B$1, resultados!$A$1:$ZZ$1, 0))</f>
        <v>#N/A</v>
      </c>
      <c r="B21" t="e">
        <f>INDEX(resultados!$A$2:$ZZ$152, 15, MATCH($B$2, resultados!$A$1:$ZZ$1, 0))</f>
        <v>#N/A</v>
      </c>
      <c r="C21" t="e">
        <f>INDEX(resultados!$A$2:$ZZ$152, 15, MATCH($B$3, resultados!$A$1:$ZZ$1, 0))</f>
        <v>#N/A</v>
      </c>
    </row>
    <row r="22" spans="1:3" x14ac:dyDescent="0.25">
      <c r="A22" t="e">
        <f>INDEX(resultados!$A$2:$ZZ$152, 16, MATCH($B$1, resultados!$A$1:$ZZ$1, 0))</f>
        <v>#N/A</v>
      </c>
      <c r="B22" t="e">
        <f>INDEX(resultados!$A$2:$ZZ$152, 16, MATCH($B$2, resultados!$A$1:$ZZ$1, 0))</f>
        <v>#N/A</v>
      </c>
      <c r="C22" t="e">
        <f>INDEX(resultados!$A$2:$ZZ$152, 16, MATCH($B$3, resultados!$A$1:$ZZ$1, 0))</f>
        <v>#N/A</v>
      </c>
    </row>
    <row r="23" spans="1:3" x14ac:dyDescent="0.25">
      <c r="A23" t="e">
        <f>INDEX(resultados!$A$2:$ZZ$152, 17, MATCH($B$1, resultados!$A$1:$ZZ$1, 0))</f>
        <v>#N/A</v>
      </c>
      <c r="B23" t="e">
        <f>INDEX(resultados!$A$2:$ZZ$152, 17, MATCH($B$2, resultados!$A$1:$ZZ$1, 0))</f>
        <v>#N/A</v>
      </c>
      <c r="C23" t="e">
        <f>INDEX(resultados!$A$2:$ZZ$152, 17, MATCH($B$3, resultados!$A$1:$ZZ$1, 0))</f>
        <v>#N/A</v>
      </c>
    </row>
    <row r="24" spans="1:3" x14ac:dyDescent="0.25">
      <c r="A24" t="e">
        <f>INDEX(resultados!$A$2:$ZZ$152, 18, MATCH($B$1, resultados!$A$1:$ZZ$1, 0))</f>
        <v>#N/A</v>
      </c>
      <c r="B24" t="e">
        <f>INDEX(resultados!$A$2:$ZZ$152, 18, MATCH($B$2, resultados!$A$1:$ZZ$1, 0))</f>
        <v>#N/A</v>
      </c>
      <c r="C24" t="e">
        <f>INDEX(resultados!$A$2:$ZZ$152, 18, MATCH($B$3, resultados!$A$1:$ZZ$1, 0))</f>
        <v>#N/A</v>
      </c>
    </row>
    <row r="25" spans="1:3" x14ac:dyDescent="0.25">
      <c r="A25" t="e">
        <f>INDEX(resultados!$A$2:$ZZ$152, 19, MATCH($B$1, resultados!$A$1:$ZZ$1, 0))</f>
        <v>#N/A</v>
      </c>
      <c r="B25" t="e">
        <f>INDEX(resultados!$A$2:$ZZ$152, 19, MATCH($B$2, resultados!$A$1:$ZZ$1, 0))</f>
        <v>#N/A</v>
      </c>
      <c r="C25" t="e">
        <f>INDEX(resultados!$A$2:$ZZ$152, 19, MATCH($B$3, resultados!$A$1:$ZZ$1, 0))</f>
        <v>#N/A</v>
      </c>
    </row>
    <row r="26" spans="1:3" x14ac:dyDescent="0.25">
      <c r="A26" t="e">
        <f>INDEX(resultados!$A$2:$ZZ$152, 20, MATCH($B$1, resultados!$A$1:$ZZ$1, 0))</f>
        <v>#N/A</v>
      </c>
      <c r="B26" t="e">
        <f>INDEX(resultados!$A$2:$ZZ$152, 20, MATCH($B$2, resultados!$A$1:$ZZ$1, 0))</f>
        <v>#N/A</v>
      </c>
      <c r="C26" t="e">
        <f>INDEX(resultados!$A$2:$ZZ$152, 20, MATCH($B$3, resultados!$A$1:$ZZ$1, 0))</f>
        <v>#N/A</v>
      </c>
    </row>
    <row r="27" spans="1:3" x14ac:dyDescent="0.25">
      <c r="A27" t="e">
        <f>INDEX(resultados!$A$2:$ZZ$152, 21, MATCH($B$1, resultados!$A$1:$ZZ$1, 0))</f>
        <v>#N/A</v>
      </c>
      <c r="B27" t="e">
        <f>INDEX(resultados!$A$2:$ZZ$152, 21, MATCH($B$2, resultados!$A$1:$ZZ$1, 0))</f>
        <v>#N/A</v>
      </c>
      <c r="C27" t="e">
        <f>INDEX(resultados!$A$2:$ZZ$152, 21, MATCH($B$3, resultados!$A$1:$ZZ$1, 0))</f>
        <v>#N/A</v>
      </c>
    </row>
    <row r="28" spans="1:3" x14ac:dyDescent="0.25">
      <c r="A28" t="e">
        <f>INDEX(resultados!$A$2:$ZZ$152, 22, MATCH($B$1, resultados!$A$1:$ZZ$1, 0))</f>
        <v>#N/A</v>
      </c>
      <c r="B28" t="e">
        <f>INDEX(resultados!$A$2:$ZZ$152, 22, MATCH($B$2, resultados!$A$1:$ZZ$1, 0))</f>
        <v>#N/A</v>
      </c>
      <c r="C28" t="e">
        <f>INDEX(resultados!$A$2:$ZZ$152, 22, MATCH($B$3, resultados!$A$1:$ZZ$1, 0))</f>
        <v>#N/A</v>
      </c>
    </row>
    <row r="29" spans="1:3" x14ac:dyDescent="0.25">
      <c r="A29" t="e">
        <f>INDEX(resultados!$A$2:$ZZ$152, 23, MATCH($B$1, resultados!$A$1:$ZZ$1, 0))</f>
        <v>#N/A</v>
      </c>
      <c r="B29" t="e">
        <f>INDEX(resultados!$A$2:$ZZ$152, 23, MATCH($B$2, resultados!$A$1:$ZZ$1, 0))</f>
        <v>#N/A</v>
      </c>
      <c r="C29" t="e">
        <f>INDEX(resultados!$A$2:$ZZ$152, 23, MATCH($B$3, resultados!$A$1:$ZZ$1, 0))</f>
        <v>#N/A</v>
      </c>
    </row>
    <row r="30" spans="1:3" x14ac:dyDescent="0.25">
      <c r="A30" t="e">
        <f>INDEX(resultados!$A$2:$ZZ$152, 24, MATCH($B$1, resultados!$A$1:$ZZ$1, 0))</f>
        <v>#N/A</v>
      </c>
      <c r="B30" t="e">
        <f>INDEX(resultados!$A$2:$ZZ$152, 24, MATCH($B$2, resultados!$A$1:$ZZ$1, 0))</f>
        <v>#N/A</v>
      </c>
      <c r="C30" t="e">
        <f>INDEX(resultados!$A$2:$ZZ$152, 24, MATCH($B$3, resultados!$A$1:$ZZ$1, 0))</f>
        <v>#N/A</v>
      </c>
    </row>
    <row r="31" spans="1:3" x14ac:dyDescent="0.25">
      <c r="A31" t="e">
        <f>INDEX(resultados!$A$2:$ZZ$152, 25, MATCH($B$1, resultados!$A$1:$ZZ$1, 0))</f>
        <v>#N/A</v>
      </c>
      <c r="B31" t="e">
        <f>INDEX(resultados!$A$2:$ZZ$152, 25, MATCH($B$2, resultados!$A$1:$ZZ$1, 0))</f>
        <v>#N/A</v>
      </c>
      <c r="C31" t="e">
        <f>INDEX(resultados!$A$2:$ZZ$152, 25, MATCH($B$3, resultados!$A$1:$ZZ$1, 0))</f>
        <v>#N/A</v>
      </c>
    </row>
    <row r="32" spans="1:3" x14ac:dyDescent="0.25">
      <c r="A32" t="e">
        <f>INDEX(resultados!$A$2:$ZZ$152, 26, MATCH($B$1, resultados!$A$1:$ZZ$1, 0))</f>
        <v>#N/A</v>
      </c>
      <c r="B32" t="e">
        <f>INDEX(resultados!$A$2:$ZZ$152, 26, MATCH($B$2, resultados!$A$1:$ZZ$1, 0))</f>
        <v>#N/A</v>
      </c>
      <c r="C32" t="e">
        <f>INDEX(resultados!$A$2:$ZZ$152, 26, MATCH($B$3, resultados!$A$1:$ZZ$1, 0))</f>
        <v>#N/A</v>
      </c>
    </row>
    <row r="33" spans="1:3" x14ac:dyDescent="0.25">
      <c r="A33" t="e">
        <f>INDEX(resultados!$A$2:$ZZ$152, 27, MATCH($B$1, resultados!$A$1:$ZZ$1, 0))</f>
        <v>#N/A</v>
      </c>
      <c r="B33" t="e">
        <f>INDEX(resultados!$A$2:$ZZ$152, 27, MATCH($B$2, resultados!$A$1:$ZZ$1, 0))</f>
        <v>#N/A</v>
      </c>
      <c r="C33" t="e">
        <f>INDEX(resultados!$A$2:$ZZ$152, 27, MATCH($B$3, resultados!$A$1:$ZZ$1, 0))</f>
        <v>#N/A</v>
      </c>
    </row>
    <row r="34" spans="1:3" x14ac:dyDescent="0.25">
      <c r="A34" t="e">
        <f>INDEX(resultados!$A$2:$ZZ$152, 28, MATCH($B$1, resultados!$A$1:$ZZ$1, 0))</f>
        <v>#N/A</v>
      </c>
      <c r="B34" t="e">
        <f>INDEX(resultados!$A$2:$ZZ$152, 28, MATCH($B$2, resultados!$A$1:$ZZ$1, 0))</f>
        <v>#N/A</v>
      </c>
      <c r="C34" t="e">
        <f>INDEX(resultados!$A$2:$ZZ$152, 28, MATCH($B$3, resultados!$A$1:$ZZ$1, 0))</f>
        <v>#N/A</v>
      </c>
    </row>
    <row r="35" spans="1:3" x14ac:dyDescent="0.25">
      <c r="A35" t="e">
        <f>INDEX(resultados!$A$2:$ZZ$152, 29, MATCH($B$1, resultados!$A$1:$ZZ$1, 0))</f>
        <v>#N/A</v>
      </c>
      <c r="B35" t="e">
        <f>INDEX(resultados!$A$2:$ZZ$152, 29, MATCH($B$2, resultados!$A$1:$ZZ$1, 0))</f>
        <v>#N/A</v>
      </c>
      <c r="C35" t="e">
        <f>INDEX(resultados!$A$2:$ZZ$152, 29, MATCH($B$3, resultados!$A$1:$ZZ$1, 0))</f>
        <v>#N/A</v>
      </c>
    </row>
    <row r="36" spans="1:3" x14ac:dyDescent="0.25">
      <c r="A36" t="e">
        <f>INDEX(resultados!$A$2:$ZZ$152, 30, MATCH($B$1, resultados!$A$1:$ZZ$1, 0))</f>
        <v>#N/A</v>
      </c>
      <c r="B36" t="e">
        <f>INDEX(resultados!$A$2:$ZZ$152, 30, MATCH($B$2, resultados!$A$1:$ZZ$1, 0))</f>
        <v>#N/A</v>
      </c>
      <c r="C36" t="e">
        <f>INDEX(resultados!$A$2:$ZZ$152, 30, MATCH($B$3, resultados!$A$1:$ZZ$1, 0))</f>
        <v>#N/A</v>
      </c>
    </row>
    <row r="37" spans="1:3" x14ac:dyDescent="0.25">
      <c r="A37" t="e">
        <f>INDEX(resultados!$A$2:$ZZ$152, 31, MATCH($B$1, resultados!$A$1:$ZZ$1, 0))</f>
        <v>#N/A</v>
      </c>
      <c r="B37" t="e">
        <f>INDEX(resultados!$A$2:$ZZ$152, 31, MATCH($B$2, resultados!$A$1:$ZZ$1, 0))</f>
        <v>#N/A</v>
      </c>
      <c r="C37" t="e">
        <f>INDEX(resultados!$A$2:$ZZ$152, 31, MATCH($B$3, resultados!$A$1:$ZZ$1, 0))</f>
        <v>#N/A</v>
      </c>
    </row>
    <row r="38" spans="1:3" x14ac:dyDescent="0.25">
      <c r="A38" t="e">
        <f>INDEX(resultados!$A$2:$ZZ$152, 32, MATCH($B$1, resultados!$A$1:$ZZ$1, 0))</f>
        <v>#N/A</v>
      </c>
      <c r="B38" t="e">
        <f>INDEX(resultados!$A$2:$ZZ$152, 32, MATCH($B$2, resultados!$A$1:$ZZ$1, 0))</f>
        <v>#N/A</v>
      </c>
      <c r="C38" t="e">
        <f>INDEX(resultados!$A$2:$ZZ$152, 32, MATCH($B$3, resultados!$A$1:$ZZ$1, 0))</f>
        <v>#N/A</v>
      </c>
    </row>
    <row r="39" spans="1:3" x14ac:dyDescent="0.25">
      <c r="A39" t="e">
        <f>INDEX(resultados!$A$2:$ZZ$152, 33, MATCH($B$1, resultados!$A$1:$ZZ$1, 0))</f>
        <v>#N/A</v>
      </c>
      <c r="B39" t="e">
        <f>INDEX(resultados!$A$2:$ZZ$152, 33, MATCH($B$2, resultados!$A$1:$ZZ$1, 0))</f>
        <v>#N/A</v>
      </c>
      <c r="C39" t="e">
        <f>INDEX(resultados!$A$2:$ZZ$152, 33, MATCH($B$3, resultados!$A$1:$ZZ$1, 0))</f>
        <v>#N/A</v>
      </c>
    </row>
    <row r="40" spans="1:3" x14ac:dyDescent="0.25">
      <c r="A40" t="e">
        <f>INDEX(resultados!$A$2:$ZZ$152, 34, MATCH($B$1, resultados!$A$1:$ZZ$1, 0))</f>
        <v>#N/A</v>
      </c>
      <c r="B40" t="e">
        <f>INDEX(resultados!$A$2:$ZZ$152, 34, MATCH($B$2, resultados!$A$1:$ZZ$1, 0))</f>
        <v>#N/A</v>
      </c>
      <c r="C40" t="e">
        <f>INDEX(resultados!$A$2:$ZZ$152, 34, MATCH($B$3, resultados!$A$1:$ZZ$1, 0))</f>
        <v>#N/A</v>
      </c>
    </row>
    <row r="41" spans="1:3" x14ac:dyDescent="0.25">
      <c r="A41" t="e">
        <f>INDEX(resultados!$A$2:$ZZ$152, 35, MATCH($B$1, resultados!$A$1:$ZZ$1, 0))</f>
        <v>#N/A</v>
      </c>
      <c r="B41" t="e">
        <f>INDEX(resultados!$A$2:$ZZ$152, 35, MATCH($B$2, resultados!$A$1:$ZZ$1, 0))</f>
        <v>#N/A</v>
      </c>
      <c r="C41" t="e">
        <f>INDEX(resultados!$A$2:$ZZ$152, 35, MATCH($B$3, resultados!$A$1:$ZZ$1, 0))</f>
        <v>#N/A</v>
      </c>
    </row>
    <row r="42" spans="1:3" x14ac:dyDescent="0.25">
      <c r="A42" t="e">
        <f>INDEX(resultados!$A$2:$ZZ$152, 36, MATCH($B$1, resultados!$A$1:$ZZ$1, 0))</f>
        <v>#N/A</v>
      </c>
      <c r="B42" t="e">
        <f>INDEX(resultados!$A$2:$ZZ$152, 36, MATCH($B$2, resultados!$A$1:$ZZ$1, 0))</f>
        <v>#N/A</v>
      </c>
      <c r="C42" t="e">
        <f>INDEX(resultados!$A$2:$ZZ$152, 36, MATCH($B$3, resultados!$A$1:$ZZ$1, 0))</f>
        <v>#N/A</v>
      </c>
    </row>
    <row r="43" spans="1:3" x14ac:dyDescent="0.25">
      <c r="A43" t="e">
        <f>INDEX(resultados!$A$2:$ZZ$152, 37, MATCH($B$1, resultados!$A$1:$ZZ$1, 0))</f>
        <v>#N/A</v>
      </c>
      <c r="B43" t="e">
        <f>INDEX(resultados!$A$2:$ZZ$152, 37, MATCH($B$2, resultados!$A$1:$ZZ$1, 0))</f>
        <v>#N/A</v>
      </c>
      <c r="C43" t="e">
        <f>INDEX(resultados!$A$2:$ZZ$152, 37, MATCH($B$3, resultados!$A$1:$ZZ$1, 0))</f>
        <v>#N/A</v>
      </c>
    </row>
    <row r="44" spans="1:3" x14ac:dyDescent="0.25">
      <c r="A44" t="e">
        <f>INDEX(resultados!$A$2:$ZZ$152, 38, MATCH($B$1, resultados!$A$1:$ZZ$1, 0))</f>
        <v>#N/A</v>
      </c>
      <c r="B44" t="e">
        <f>INDEX(resultados!$A$2:$ZZ$152, 38, MATCH($B$2, resultados!$A$1:$ZZ$1, 0))</f>
        <v>#N/A</v>
      </c>
      <c r="C44" t="e">
        <f>INDEX(resultados!$A$2:$ZZ$152, 38, MATCH($B$3, resultados!$A$1:$ZZ$1, 0))</f>
        <v>#N/A</v>
      </c>
    </row>
    <row r="45" spans="1:3" x14ac:dyDescent="0.25">
      <c r="A45" t="e">
        <f>INDEX(resultados!$A$2:$ZZ$152, 39, MATCH($B$1, resultados!$A$1:$ZZ$1, 0))</f>
        <v>#N/A</v>
      </c>
      <c r="B45" t="e">
        <f>INDEX(resultados!$A$2:$ZZ$152, 39, MATCH($B$2, resultados!$A$1:$ZZ$1, 0))</f>
        <v>#N/A</v>
      </c>
      <c r="C45" t="e">
        <f>INDEX(resultados!$A$2:$ZZ$152, 39, MATCH($B$3, resultados!$A$1:$ZZ$1, 0))</f>
        <v>#N/A</v>
      </c>
    </row>
    <row r="46" spans="1:3" x14ac:dyDescent="0.25">
      <c r="A46" t="e">
        <f>INDEX(resultados!$A$2:$ZZ$152, 40, MATCH($B$1, resultados!$A$1:$ZZ$1, 0))</f>
        <v>#N/A</v>
      </c>
      <c r="B46" t="e">
        <f>INDEX(resultados!$A$2:$ZZ$152, 40, MATCH($B$2, resultados!$A$1:$ZZ$1, 0))</f>
        <v>#N/A</v>
      </c>
      <c r="C46" t="e">
        <f>INDEX(resultados!$A$2:$ZZ$152, 40, MATCH($B$3, resultados!$A$1:$ZZ$1, 0))</f>
        <v>#N/A</v>
      </c>
    </row>
    <row r="47" spans="1:3" x14ac:dyDescent="0.25">
      <c r="A47" t="e">
        <f>INDEX(resultados!$A$2:$ZZ$152, 41, MATCH($B$1, resultados!$A$1:$ZZ$1, 0))</f>
        <v>#N/A</v>
      </c>
      <c r="B47" t="e">
        <f>INDEX(resultados!$A$2:$ZZ$152, 41, MATCH($B$2, resultados!$A$1:$ZZ$1, 0))</f>
        <v>#N/A</v>
      </c>
      <c r="C47" t="e">
        <f>INDEX(resultados!$A$2:$ZZ$152, 41, MATCH($B$3, resultados!$A$1:$ZZ$1, 0))</f>
        <v>#N/A</v>
      </c>
    </row>
    <row r="48" spans="1:3" x14ac:dyDescent="0.25">
      <c r="A48" t="e">
        <f>INDEX(resultados!$A$2:$ZZ$152, 42, MATCH($B$1, resultados!$A$1:$ZZ$1, 0))</f>
        <v>#N/A</v>
      </c>
      <c r="B48" t="e">
        <f>INDEX(resultados!$A$2:$ZZ$152, 42, MATCH($B$2, resultados!$A$1:$ZZ$1, 0))</f>
        <v>#N/A</v>
      </c>
      <c r="C48" t="e">
        <f>INDEX(resultados!$A$2:$ZZ$152, 42, MATCH($B$3, resultados!$A$1:$ZZ$1, 0))</f>
        <v>#N/A</v>
      </c>
    </row>
    <row r="49" spans="1:3" x14ac:dyDescent="0.25">
      <c r="A49" t="e">
        <f>INDEX(resultados!$A$2:$ZZ$152, 43, MATCH($B$1, resultados!$A$1:$ZZ$1, 0))</f>
        <v>#N/A</v>
      </c>
      <c r="B49" t="e">
        <f>INDEX(resultados!$A$2:$ZZ$152, 43, MATCH($B$2, resultados!$A$1:$ZZ$1, 0))</f>
        <v>#N/A</v>
      </c>
      <c r="C49" t="e">
        <f>INDEX(resultados!$A$2:$ZZ$152, 43, MATCH($B$3, resultados!$A$1:$ZZ$1, 0))</f>
        <v>#N/A</v>
      </c>
    </row>
    <row r="50" spans="1:3" x14ac:dyDescent="0.25">
      <c r="A50" t="e">
        <f>INDEX(resultados!$A$2:$ZZ$152, 44, MATCH($B$1, resultados!$A$1:$ZZ$1, 0))</f>
        <v>#N/A</v>
      </c>
      <c r="B50" t="e">
        <f>INDEX(resultados!$A$2:$ZZ$152, 44, MATCH($B$2, resultados!$A$1:$ZZ$1, 0))</f>
        <v>#N/A</v>
      </c>
      <c r="C50" t="e">
        <f>INDEX(resultados!$A$2:$ZZ$152, 44, MATCH($B$3, resultados!$A$1:$ZZ$1, 0))</f>
        <v>#N/A</v>
      </c>
    </row>
    <row r="51" spans="1:3" x14ac:dyDescent="0.25">
      <c r="A51" t="e">
        <f>INDEX(resultados!$A$2:$ZZ$152, 45, MATCH($B$1, resultados!$A$1:$ZZ$1, 0))</f>
        <v>#N/A</v>
      </c>
      <c r="B51" t="e">
        <f>INDEX(resultados!$A$2:$ZZ$152, 45, MATCH($B$2, resultados!$A$1:$ZZ$1, 0))</f>
        <v>#N/A</v>
      </c>
      <c r="C51" t="e">
        <f>INDEX(resultados!$A$2:$ZZ$152, 45, MATCH($B$3, resultados!$A$1:$ZZ$1, 0))</f>
        <v>#N/A</v>
      </c>
    </row>
    <row r="52" spans="1:3" x14ac:dyDescent="0.25">
      <c r="A52" t="e">
        <f>INDEX(resultados!$A$2:$ZZ$152, 46, MATCH($B$1, resultados!$A$1:$ZZ$1, 0))</f>
        <v>#N/A</v>
      </c>
      <c r="B52" t="e">
        <f>INDEX(resultados!$A$2:$ZZ$152, 46, MATCH($B$2, resultados!$A$1:$ZZ$1, 0))</f>
        <v>#N/A</v>
      </c>
      <c r="C52" t="e">
        <f>INDEX(resultados!$A$2:$ZZ$152, 46, MATCH($B$3, resultados!$A$1:$ZZ$1, 0))</f>
        <v>#N/A</v>
      </c>
    </row>
    <row r="53" spans="1:3" x14ac:dyDescent="0.25">
      <c r="A53" t="e">
        <f>INDEX(resultados!$A$2:$ZZ$152, 47, MATCH($B$1, resultados!$A$1:$ZZ$1, 0))</f>
        <v>#N/A</v>
      </c>
      <c r="B53" t="e">
        <f>INDEX(resultados!$A$2:$ZZ$152, 47, MATCH($B$2, resultados!$A$1:$ZZ$1, 0))</f>
        <v>#N/A</v>
      </c>
      <c r="C53" t="e">
        <f>INDEX(resultados!$A$2:$ZZ$152, 47, MATCH($B$3, resultados!$A$1:$ZZ$1, 0))</f>
        <v>#N/A</v>
      </c>
    </row>
    <row r="54" spans="1:3" x14ac:dyDescent="0.25">
      <c r="A54" t="e">
        <f>INDEX(resultados!$A$2:$ZZ$152, 48, MATCH($B$1, resultados!$A$1:$ZZ$1, 0))</f>
        <v>#N/A</v>
      </c>
      <c r="B54" t="e">
        <f>INDEX(resultados!$A$2:$ZZ$152, 48, MATCH($B$2, resultados!$A$1:$ZZ$1, 0))</f>
        <v>#N/A</v>
      </c>
      <c r="C54" t="e">
        <f>INDEX(resultados!$A$2:$ZZ$152, 48, MATCH($B$3, resultados!$A$1:$ZZ$1, 0))</f>
        <v>#N/A</v>
      </c>
    </row>
    <row r="55" spans="1:3" x14ac:dyDescent="0.25">
      <c r="A55" t="e">
        <f>INDEX(resultados!$A$2:$ZZ$152, 49, MATCH($B$1, resultados!$A$1:$ZZ$1, 0))</f>
        <v>#N/A</v>
      </c>
      <c r="B55" t="e">
        <f>INDEX(resultados!$A$2:$ZZ$152, 49, MATCH($B$2, resultados!$A$1:$ZZ$1, 0))</f>
        <v>#N/A</v>
      </c>
      <c r="C55" t="e">
        <f>INDEX(resultados!$A$2:$ZZ$152, 49, MATCH($B$3, resultados!$A$1:$ZZ$1, 0))</f>
        <v>#N/A</v>
      </c>
    </row>
    <row r="56" spans="1:3" x14ac:dyDescent="0.25">
      <c r="A56" t="e">
        <f>INDEX(resultados!$A$2:$ZZ$152, 50, MATCH($B$1, resultados!$A$1:$ZZ$1, 0))</f>
        <v>#N/A</v>
      </c>
      <c r="B56" t="e">
        <f>INDEX(resultados!$A$2:$ZZ$152, 50, MATCH($B$2, resultados!$A$1:$ZZ$1, 0))</f>
        <v>#N/A</v>
      </c>
      <c r="C56" t="e">
        <f>INDEX(resultados!$A$2:$ZZ$152, 50, MATCH($B$3, resultados!$A$1:$ZZ$1, 0))</f>
        <v>#N/A</v>
      </c>
    </row>
    <row r="57" spans="1:3" x14ac:dyDescent="0.25">
      <c r="A57" t="e">
        <f>INDEX(resultados!$A$2:$ZZ$152, 51, MATCH($B$1, resultados!$A$1:$ZZ$1, 0))</f>
        <v>#N/A</v>
      </c>
      <c r="B57" t="e">
        <f>INDEX(resultados!$A$2:$ZZ$152, 51, MATCH($B$2, resultados!$A$1:$ZZ$1, 0))</f>
        <v>#N/A</v>
      </c>
      <c r="C57" t="e">
        <f>INDEX(resultados!$A$2:$ZZ$152, 51, MATCH($B$3, resultados!$A$1:$ZZ$1, 0))</f>
        <v>#N/A</v>
      </c>
    </row>
    <row r="58" spans="1:3" x14ac:dyDescent="0.25">
      <c r="A58" t="e">
        <f>INDEX(resultados!$A$2:$ZZ$152, 52, MATCH($B$1, resultados!$A$1:$ZZ$1, 0))</f>
        <v>#N/A</v>
      </c>
      <c r="B58" t="e">
        <f>INDEX(resultados!$A$2:$ZZ$152, 52, MATCH($B$2, resultados!$A$1:$ZZ$1, 0))</f>
        <v>#N/A</v>
      </c>
      <c r="C58" t="e">
        <f>INDEX(resultados!$A$2:$ZZ$152, 52, MATCH($B$3, resultados!$A$1:$ZZ$1, 0))</f>
        <v>#N/A</v>
      </c>
    </row>
    <row r="59" spans="1:3" x14ac:dyDescent="0.25">
      <c r="A59" t="e">
        <f>INDEX(resultados!$A$2:$ZZ$152, 53, MATCH($B$1, resultados!$A$1:$ZZ$1, 0))</f>
        <v>#N/A</v>
      </c>
      <c r="B59" t="e">
        <f>INDEX(resultados!$A$2:$ZZ$152, 53, MATCH($B$2, resultados!$A$1:$ZZ$1, 0))</f>
        <v>#N/A</v>
      </c>
      <c r="C59" t="e">
        <f>INDEX(resultados!$A$2:$ZZ$152, 53, MATCH($B$3, resultados!$A$1:$ZZ$1, 0))</f>
        <v>#N/A</v>
      </c>
    </row>
    <row r="60" spans="1:3" x14ac:dyDescent="0.25">
      <c r="A60" t="e">
        <f>INDEX(resultados!$A$2:$ZZ$152, 54, MATCH($B$1, resultados!$A$1:$ZZ$1, 0))</f>
        <v>#N/A</v>
      </c>
      <c r="B60" t="e">
        <f>INDEX(resultados!$A$2:$ZZ$152, 54, MATCH($B$2, resultados!$A$1:$ZZ$1, 0))</f>
        <v>#N/A</v>
      </c>
      <c r="C60" t="e">
        <f>INDEX(resultados!$A$2:$ZZ$152, 54, MATCH($B$3, resultados!$A$1:$ZZ$1, 0))</f>
        <v>#N/A</v>
      </c>
    </row>
    <row r="61" spans="1:3" x14ac:dyDescent="0.25">
      <c r="A61" t="e">
        <f>INDEX(resultados!$A$2:$ZZ$152, 55, MATCH($B$1, resultados!$A$1:$ZZ$1, 0))</f>
        <v>#N/A</v>
      </c>
      <c r="B61" t="e">
        <f>INDEX(resultados!$A$2:$ZZ$152, 55, MATCH($B$2, resultados!$A$1:$ZZ$1, 0))</f>
        <v>#N/A</v>
      </c>
      <c r="C61" t="e">
        <f>INDEX(resultados!$A$2:$ZZ$152, 55, MATCH($B$3, resultados!$A$1:$ZZ$1, 0))</f>
        <v>#N/A</v>
      </c>
    </row>
    <row r="62" spans="1:3" x14ac:dyDescent="0.25">
      <c r="A62" t="e">
        <f>INDEX(resultados!$A$2:$ZZ$152, 56, MATCH($B$1, resultados!$A$1:$ZZ$1, 0))</f>
        <v>#N/A</v>
      </c>
      <c r="B62" t="e">
        <f>INDEX(resultados!$A$2:$ZZ$152, 56, MATCH($B$2, resultados!$A$1:$ZZ$1, 0))</f>
        <v>#N/A</v>
      </c>
      <c r="C62" t="e">
        <f>INDEX(resultados!$A$2:$ZZ$152, 56, MATCH($B$3, resultados!$A$1:$ZZ$1, 0))</f>
        <v>#N/A</v>
      </c>
    </row>
    <row r="63" spans="1:3" x14ac:dyDescent="0.25">
      <c r="A63" t="e">
        <f>INDEX(resultados!$A$2:$ZZ$152, 57, MATCH($B$1, resultados!$A$1:$ZZ$1, 0))</f>
        <v>#N/A</v>
      </c>
      <c r="B63" t="e">
        <f>INDEX(resultados!$A$2:$ZZ$152, 57, MATCH($B$2, resultados!$A$1:$ZZ$1, 0))</f>
        <v>#N/A</v>
      </c>
      <c r="C63" t="e">
        <f>INDEX(resultados!$A$2:$ZZ$152, 57, MATCH($B$3, resultados!$A$1:$ZZ$1, 0))</f>
        <v>#N/A</v>
      </c>
    </row>
    <row r="64" spans="1:3" x14ac:dyDescent="0.25">
      <c r="A64" t="e">
        <f>INDEX(resultados!$A$2:$ZZ$152, 58, MATCH($B$1, resultados!$A$1:$ZZ$1, 0))</f>
        <v>#N/A</v>
      </c>
      <c r="B64" t="e">
        <f>INDEX(resultados!$A$2:$ZZ$152, 58, MATCH($B$2, resultados!$A$1:$ZZ$1, 0))</f>
        <v>#N/A</v>
      </c>
      <c r="C64" t="e">
        <f>INDEX(resultados!$A$2:$ZZ$152, 58, MATCH($B$3, resultados!$A$1:$ZZ$1, 0))</f>
        <v>#N/A</v>
      </c>
    </row>
    <row r="65" spans="1:3" x14ac:dyDescent="0.25">
      <c r="A65" t="e">
        <f>INDEX(resultados!$A$2:$ZZ$152, 59, MATCH($B$1, resultados!$A$1:$ZZ$1, 0))</f>
        <v>#N/A</v>
      </c>
      <c r="B65" t="e">
        <f>INDEX(resultados!$A$2:$ZZ$152, 59, MATCH($B$2, resultados!$A$1:$ZZ$1, 0))</f>
        <v>#N/A</v>
      </c>
      <c r="C65" t="e">
        <f>INDEX(resultados!$A$2:$ZZ$152, 59, MATCH($B$3, resultados!$A$1:$ZZ$1, 0))</f>
        <v>#N/A</v>
      </c>
    </row>
    <row r="66" spans="1:3" x14ac:dyDescent="0.25">
      <c r="A66" t="e">
        <f>INDEX(resultados!$A$2:$ZZ$152, 60, MATCH($B$1, resultados!$A$1:$ZZ$1, 0))</f>
        <v>#N/A</v>
      </c>
      <c r="B66" t="e">
        <f>INDEX(resultados!$A$2:$ZZ$152, 60, MATCH($B$2, resultados!$A$1:$ZZ$1, 0))</f>
        <v>#N/A</v>
      </c>
      <c r="C66" t="e">
        <f>INDEX(resultados!$A$2:$ZZ$152, 60, MATCH($B$3, resultados!$A$1:$ZZ$1, 0))</f>
        <v>#N/A</v>
      </c>
    </row>
    <row r="67" spans="1:3" x14ac:dyDescent="0.25">
      <c r="A67" t="e">
        <f>INDEX(resultados!$A$2:$ZZ$152, 61, MATCH($B$1, resultados!$A$1:$ZZ$1, 0))</f>
        <v>#N/A</v>
      </c>
      <c r="B67" t="e">
        <f>INDEX(resultados!$A$2:$ZZ$152, 61, MATCH($B$2, resultados!$A$1:$ZZ$1, 0))</f>
        <v>#N/A</v>
      </c>
      <c r="C67" t="e">
        <f>INDEX(resultados!$A$2:$ZZ$152, 61, MATCH($B$3, resultados!$A$1:$ZZ$1, 0))</f>
        <v>#N/A</v>
      </c>
    </row>
    <row r="68" spans="1:3" x14ac:dyDescent="0.25">
      <c r="A68" t="e">
        <f>INDEX(resultados!$A$2:$ZZ$152, 62, MATCH($B$1, resultados!$A$1:$ZZ$1, 0))</f>
        <v>#N/A</v>
      </c>
      <c r="B68" t="e">
        <f>INDEX(resultados!$A$2:$ZZ$152, 62, MATCH($B$2, resultados!$A$1:$ZZ$1, 0))</f>
        <v>#N/A</v>
      </c>
      <c r="C68" t="e">
        <f>INDEX(resultados!$A$2:$ZZ$152, 62, MATCH($B$3, resultados!$A$1:$ZZ$1, 0))</f>
        <v>#N/A</v>
      </c>
    </row>
    <row r="69" spans="1:3" x14ac:dyDescent="0.25">
      <c r="A69" t="e">
        <f>INDEX(resultados!$A$2:$ZZ$152, 63, MATCH($B$1, resultados!$A$1:$ZZ$1, 0))</f>
        <v>#N/A</v>
      </c>
      <c r="B69" t="e">
        <f>INDEX(resultados!$A$2:$ZZ$152, 63, MATCH($B$2, resultados!$A$1:$ZZ$1, 0))</f>
        <v>#N/A</v>
      </c>
      <c r="C69" t="e">
        <f>INDEX(resultados!$A$2:$ZZ$152, 63, MATCH($B$3, resultados!$A$1:$ZZ$1, 0))</f>
        <v>#N/A</v>
      </c>
    </row>
    <row r="70" spans="1:3" x14ac:dyDescent="0.25">
      <c r="A70" t="e">
        <f>INDEX(resultados!$A$2:$ZZ$152, 64, MATCH($B$1, resultados!$A$1:$ZZ$1, 0))</f>
        <v>#N/A</v>
      </c>
      <c r="B70" t="e">
        <f>INDEX(resultados!$A$2:$ZZ$152, 64, MATCH($B$2, resultados!$A$1:$ZZ$1, 0))</f>
        <v>#N/A</v>
      </c>
      <c r="C70" t="e">
        <f>INDEX(resultados!$A$2:$ZZ$152, 64, MATCH($B$3, resultados!$A$1:$ZZ$1, 0))</f>
        <v>#N/A</v>
      </c>
    </row>
    <row r="71" spans="1:3" x14ac:dyDescent="0.25">
      <c r="A71" t="e">
        <f>INDEX(resultados!$A$2:$ZZ$152, 65, MATCH($B$1, resultados!$A$1:$ZZ$1, 0))</f>
        <v>#N/A</v>
      </c>
      <c r="B71" t="e">
        <f>INDEX(resultados!$A$2:$ZZ$152, 65, MATCH($B$2, resultados!$A$1:$ZZ$1, 0))</f>
        <v>#N/A</v>
      </c>
      <c r="C71" t="e">
        <f>INDEX(resultados!$A$2:$ZZ$152, 65, MATCH($B$3, resultados!$A$1:$ZZ$1, 0))</f>
        <v>#N/A</v>
      </c>
    </row>
    <row r="72" spans="1:3" x14ac:dyDescent="0.25">
      <c r="A72" t="e">
        <f>INDEX(resultados!$A$2:$ZZ$152, 66, MATCH($B$1, resultados!$A$1:$ZZ$1, 0))</f>
        <v>#N/A</v>
      </c>
      <c r="B72" t="e">
        <f>INDEX(resultados!$A$2:$ZZ$152, 66, MATCH($B$2, resultados!$A$1:$ZZ$1, 0))</f>
        <v>#N/A</v>
      </c>
      <c r="C72" t="e">
        <f>INDEX(resultados!$A$2:$ZZ$152, 66, MATCH($B$3, resultados!$A$1:$ZZ$1, 0))</f>
        <v>#N/A</v>
      </c>
    </row>
    <row r="73" spans="1:3" x14ac:dyDescent="0.25">
      <c r="A73" t="e">
        <f>INDEX(resultados!$A$2:$ZZ$152, 67, MATCH($B$1, resultados!$A$1:$ZZ$1, 0))</f>
        <v>#N/A</v>
      </c>
      <c r="B73" t="e">
        <f>INDEX(resultados!$A$2:$ZZ$152, 67, MATCH($B$2, resultados!$A$1:$ZZ$1, 0))</f>
        <v>#N/A</v>
      </c>
      <c r="C73" t="e">
        <f>INDEX(resultados!$A$2:$ZZ$152, 67, MATCH($B$3, resultados!$A$1:$ZZ$1, 0))</f>
        <v>#N/A</v>
      </c>
    </row>
    <row r="74" spans="1:3" x14ac:dyDescent="0.25">
      <c r="A74" t="e">
        <f>INDEX(resultados!$A$2:$ZZ$152, 68, MATCH($B$1, resultados!$A$1:$ZZ$1, 0))</f>
        <v>#N/A</v>
      </c>
      <c r="B74" t="e">
        <f>INDEX(resultados!$A$2:$ZZ$152, 68, MATCH($B$2, resultados!$A$1:$ZZ$1, 0))</f>
        <v>#N/A</v>
      </c>
      <c r="C74" t="e">
        <f>INDEX(resultados!$A$2:$ZZ$152, 68, MATCH($B$3, resultados!$A$1:$ZZ$1, 0))</f>
        <v>#N/A</v>
      </c>
    </row>
    <row r="75" spans="1:3" x14ac:dyDescent="0.25">
      <c r="A75" t="e">
        <f>INDEX(resultados!$A$2:$ZZ$152, 69, MATCH($B$1, resultados!$A$1:$ZZ$1, 0))</f>
        <v>#N/A</v>
      </c>
      <c r="B75" t="e">
        <f>INDEX(resultados!$A$2:$ZZ$152, 69, MATCH($B$2, resultados!$A$1:$ZZ$1, 0))</f>
        <v>#N/A</v>
      </c>
      <c r="C75" t="e">
        <f>INDEX(resultados!$A$2:$ZZ$152, 69, MATCH($B$3, resultados!$A$1:$ZZ$1, 0))</f>
        <v>#N/A</v>
      </c>
    </row>
    <row r="76" spans="1:3" x14ac:dyDescent="0.25">
      <c r="A76" t="e">
        <f>INDEX(resultados!$A$2:$ZZ$152, 70, MATCH($B$1, resultados!$A$1:$ZZ$1, 0))</f>
        <v>#N/A</v>
      </c>
      <c r="B76" t="e">
        <f>INDEX(resultados!$A$2:$ZZ$152, 70, MATCH($B$2, resultados!$A$1:$ZZ$1, 0))</f>
        <v>#N/A</v>
      </c>
      <c r="C76" t="e">
        <f>INDEX(resultados!$A$2:$ZZ$152, 70, MATCH($B$3, resultados!$A$1:$ZZ$1, 0))</f>
        <v>#N/A</v>
      </c>
    </row>
    <row r="77" spans="1:3" x14ac:dyDescent="0.25">
      <c r="A77" t="e">
        <f>INDEX(resultados!$A$2:$ZZ$152, 71, MATCH($B$1, resultados!$A$1:$ZZ$1, 0))</f>
        <v>#N/A</v>
      </c>
      <c r="B77" t="e">
        <f>INDEX(resultados!$A$2:$ZZ$152, 71, MATCH($B$2, resultados!$A$1:$ZZ$1, 0))</f>
        <v>#N/A</v>
      </c>
      <c r="C77" t="e">
        <f>INDEX(resultados!$A$2:$ZZ$152, 71, MATCH($B$3, resultados!$A$1:$ZZ$1, 0))</f>
        <v>#N/A</v>
      </c>
    </row>
    <row r="78" spans="1:3" x14ac:dyDescent="0.25">
      <c r="A78" t="e">
        <f>INDEX(resultados!$A$2:$ZZ$152, 72, MATCH($B$1, resultados!$A$1:$ZZ$1, 0))</f>
        <v>#N/A</v>
      </c>
      <c r="B78" t="e">
        <f>INDEX(resultados!$A$2:$ZZ$152, 72, MATCH($B$2, resultados!$A$1:$ZZ$1, 0))</f>
        <v>#N/A</v>
      </c>
      <c r="C78" t="e">
        <f>INDEX(resultados!$A$2:$ZZ$152, 72, MATCH($B$3, resultados!$A$1:$ZZ$1, 0))</f>
        <v>#N/A</v>
      </c>
    </row>
    <row r="79" spans="1:3" x14ac:dyDescent="0.25">
      <c r="A79" t="e">
        <f>INDEX(resultados!$A$2:$ZZ$152, 73, MATCH($B$1, resultados!$A$1:$ZZ$1, 0))</f>
        <v>#N/A</v>
      </c>
      <c r="B79" t="e">
        <f>INDEX(resultados!$A$2:$ZZ$152, 73, MATCH($B$2, resultados!$A$1:$ZZ$1, 0))</f>
        <v>#N/A</v>
      </c>
      <c r="C79" t="e">
        <f>INDEX(resultados!$A$2:$ZZ$152, 73, MATCH($B$3, resultados!$A$1:$ZZ$1, 0))</f>
        <v>#N/A</v>
      </c>
    </row>
    <row r="80" spans="1:3" x14ac:dyDescent="0.25">
      <c r="A80" t="e">
        <f>INDEX(resultados!$A$2:$ZZ$152, 74, MATCH($B$1, resultados!$A$1:$ZZ$1, 0))</f>
        <v>#N/A</v>
      </c>
      <c r="B80" t="e">
        <f>INDEX(resultados!$A$2:$ZZ$152, 74, MATCH($B$2, resultados!$A$1:$ZZ$1, 0))</f>
        <v>#N/A</v>
      </c>
      <c r="C80" t="e">
        <f>INDEX(resultados!$A$2:$ZZ$152, 74, MATCH($B$3, resultados!$A$1:$ZZ$1, 0))</f>
        <v>#N/A</v>
      </c>
    </row>
    <row r="81" spans="1:3" x14ac:dyDescent="0.25">
      <c r="A81" t="e">
        <f>INDEX(resultados!$A$2:$ZZ$152, 75, MATCH($B$1, resultados!$A$1:$ZZ$1, 0))</f>
        <v>#N/A</v>
      </c>
      <c r="B81" t="e">
        <f>INDEX(resultados!$A$2:$ZZ$152, 75, MATCH($B$2, resultados!$A$1:$ZZ$1, 0))</f>
        <v>#N/A</v>
      </c>
      <c r="C81" t="e">
        <f>INDEX(resultados!$A$2:$ZZ$152, 75, MATCH($B$3, resultados!$A$1:$ZZ$1, 0))</f>
        <v>#N/A</v>
      </c>
    </row>
    <row r="82" spans="1:3" x14ac:dyDescent="0.25">
      <c r="A82" t="e">
        <f>INDEX(resultados!$A$2:$ZZ$152, 76, MATCH($B$1, resultados!$A$1:$ZZ$1, 0))</f>
        <v>#N/A</v>
      </c>
      <c r="B82" t="e">
        <f>INDEX(resultados!$A$2:$ZZ$152, 76, MATCH($B$2, resultados!$A$1:$ZZ$1, 0))</f>
        <v>#N/A</v>
      </c>
      <c r="C82" t="e">
        <f>INDEX(resultados!$A$2:$ZZ$152, 76, MATCH($B$3, resultados!$A$1:$ZZ$1, 0))</f>
        <v>#N/A</v>
      </c>
    </row>
    <row r="83" spans="1:3" x14ac:dyDescent="0.25">
      <c r="A83" t="e">
        <f>INDEX(resultados!$A$2:$ZZ$152, 77, MATCH($B$1, resultados!$A$1:$ZZ$1, 0))</f>
        <v>#N/A</v>
      </c>
      <c r="B83" t="e">
        <f>INDEX(resultados!$A$2:$ZZ$152, 77, MATCH($B$2, resultados!$A$1:$ZZ$1, 0))</f>
        <v>#N/A</v>
      </c>
      <c r="C83" t="e">
        <f>INDEX(resultados!$A$2:$ZZ$152, 77, MATCH($B$3, resultados!$A$1:$ZZ$1, 0))</f>
        <v>#N/A</v>
      </c>
    </row>
    <row r="84" spans="1:3" x14ac:dyDescent="0.25">
      <c r="A84" t="e">
        <f>INDEX(resultados!$A$2:$ZZ$152, 78, MATCH($B$1, resultados!$A$1:$ZZ$1, 0))</f>
        <v>#N/A</v>
      </c>
      <c r="B84" t="e">
        <f>INDEX(resultados!$A$2:$ZZ$152, 78, MATCH($B$2, resultados!$A$1:$ZZ$1, 0))</f>
        <v>#N/A</v>
      </c>
      <c r="C84" t="e">
        <f>INDEX(resultados!$A$2:$ZZ$152, 78, MATCH($B$3, resultados!$A$1:$ZZ$1, 0))</f>
        <v>#N/A</v>
      </c>
    </row>
    <row r="85" spans="1:3" x14ac:dyDescent="0.25">
      <c r="A85" t="e">
        <f>INDEX(resultados!$A$2:$ZZ$152, 79, MATCH($B$1, resultados!$A$1:$ZZ$1, 0))</f>
        <v>#N/A</v>
      </c>
      <c r="B85" t="e">
        <f>INDEX(resultados!$A$2:$ZZ$152, 79, MATCH($B$2, resultados!$A$1:$ZZ$1, 0))</f>
        <v>#N/A</v>
      </c>
      <c r="C85" t="e">
        <f>INDEX(resultados!$A$2:$ZZ$152, 79, MATCH($B$3, resultados!$A$1:$ZZ$1, 0))</f>
        <v>#N/A</v>
      </c>
    </row>
    <row r="86" spans="1:3" x14ac:dyDescent="0.25">
      <c r="A86" t="e">
        <f>INDEX(resultados!$A$2:$ZZ$152, 80, MATCH($B$1, resultados!$A$1:$ZZ$1, 0))</f>
        <v>#N/A</v>
      </c>
      <c r="B86" t="e">
        <f>INDEX(resultados!$A$2:$ZZ$152, 80, MATCH($B$2, resultados!$A$1:$ZZ$1, 0))</f>
        <v>#N/A</v>
      </c>
      <c r="C86" t="e">
        <f>INDEX(resultados!$A$2:$ZZ$152, 80, MATCH($B$3, resultados!$A$1:$ZZ$1, 0))</f>
        <v>#N/A</v>
      </c>
    </row>
    <row r="87" spans="1:3" x14ac:dyDescent="0.25">
      <c r="A87" t="e">
        <f>INDEX(resultados!$A$2:$ZZ$152, 81, MATCH($B$1, resultados!$A$1:$ZZ$1, 0))</f>
        <v>#N/A</v>
      </c>
      <c r="B87" t="e">
        <f>INDEX(resultados!$A$2:$ZZ$152, 81, MATCH($B$2, resultados!$A$1:$ZZ$1, 0))</f>
        <v>#N/A</v>
      </c>
      <c r="C87" t="e">
        <f>INDEX(resultados!$A$2:$ZZ$152, 81, MATCH($B$3, resultados!$A$1:$ZZ$1, 0))</f>
        <v>#N/A</v>
      </c>
    </row>
    <row r="88" spans="1:3" x14ac:dyDescent="0.25">
      <c r="A88" t="e">
        <f>INDEX(resultados!$A$2:$ZZ$152, 82, MATCH($B$1, resultados!$A$1:$ZZ$1, 0))</f>
        <v>#N/A</v>
      </c>
      <c r="B88" t="e">
        <f>INDEX(resultados!$A$2:$ZZ$152, 82, MATCH($B$2, resultados!$A$1:$ZZ$1, 0))</f>
        <v>#N/A</v>
      </c>
      <c r="C88" t="e">
        <f>INDEX(resultados!$A$2:$ZZ$152, 82, MATCH($B$3, resultados!$A$1:$ZZ$1, 0))</f>
        <v>#N/A</v>
      </c>
    </row>
    <row r="89" spans="1:3" x14ac:dyDescent="0.25">
      <c r="A89" t="e">
        <f>INDEX(resultados!$A$2:$ZZ$152, 83, MATCH($B$1, resultados!$A$1:$ZZ$1, 0))</f>
        <v>#N/A</v>
      </c>
      <c r="B89" t="e">
        <f>INDEX(resultados!$A$2:$ZZ$152, 83, MATCH($B$2, resultados!$A$1:$ZZ$1, 0))</f>
        <v>#N/A</v>
      </c>
      <c r="C89" t="e">
        <f>INDEX(resultados!$A$2:$ZZ$152, 83, MATCH($B$3, resultados!$A$1:$ZZ$1, 0))</f>
        <v>#N/A</v>
      </c>
    </row>
    <row r="90" spans="1:3" x14ac:dyDescent="0.25">
      <c r="A90" t="e">
        <f>INDEX(resultados!$A$2:$ZZ$152, 84, MATCH($B$1, resultados!$A$1:$ZZ$1, 0))</f>
        <v>#N/A</v>
      </c>
      <c r="B90" t="e">
        <f>INDEX(resultados!$A$2:$ZZ$152, 84, MATCH($B$2, resultados!$A$1:$ZZ$1, 0))</f>
        <v>#N/A</v>
      </c>
      <c r="C90" t="e">
        <f>INDEX(resultados!$A$2:$ZZ$152, 84, MATCH($B$3, resultados!$A$1:$ZZ$1, 0))</f>
        <v>#N/A</v>
      </c>
    </row>
    <row r="91" spans="1:3" x14ac:dyDescent="0.25">
      <c r="A91" t="e">
        <f>INDEX(resultados!$A$2:$ZZ$152, 85, MATCH($B$1, resultados!$A$1:$ZZ$1, 0))</f>
        <v>#N/A</v>
      </c>
      <c r="B91" t="e">
        <f>INDEX(resultados!$A$2:$ZZ$152, 85, MATCH($B$2, resultados!$A$1:$ZZ$1, 0))</f>
        <v>#N/A</v>
      </c>
      <c r="C91" t="e">
        <f>INDEX(resultados!$A$2:$ZZ$152, 85, MATCH($B$3, resultados!$A$1:$ZZ$1, 0))</f>
        <v>#N/A</v>
      </c>
    </row>
    <row r="92" spans="1:3" x14ac:dyDescent="0.25">
      <c r="A92" t="e">
        <f>INDEX(resultados!$A$2:$ZZ$152, 86, MATCH($B$1, resultados!$A$1:$ZZ$1, 0))</f>
        <v>#N/A</v>
      </c>
      <c r="B92" t="e">
        <f>INDEX(resultados!$A$2:$ZZ$152, 86, MATCH($B$2, resultados!$A$1:$ZZ$1, 0))</f>
        <v>#N/A</v>
      </c>
      <c r="C92" t="e">
        <f>INDEX(resultados!$A$2:$ZZ$152, 86, MATCH($B$3, resultados!$A$1:$ZZ$1, 0))</f>
        <v>#N/A</v>
      </c>
    </row>
    <row r="93" spans="1:3" x14ac:dyDescent="0.25">
      <c r="A93" t="e">
        <f>INDEX(resultados!$A$2:$ZZ$152, 87, MATCH($B$1, resultados!$A$1:$ZZ$1, 0))</f>
        <v>#N/A</v>
      </c>
      <c r="B93" t="e">
        <f>INDEX(resultados!$A$2:$ZZ$152, 87, MATCH($B$2, resultados!$A$1:$ZZ$1, 0))</f>
        <v>#N/A</v>
      </c>
      <c r="C93" t="e">
        <f>INDEX(resultados!$A$2:$ZZ$152, 87, MATCH($B$3, resultados!$A$1:$ZZ$1, 0))</f>
        <v>#N/A</v>
      </c>
    </row>
    <row r="94" spans="1:3" x14ac:dyDescent="0.25">
      <c r="A94" t="e">
        <f>INDEX(resultados!$A$2:$ZZ$152, 88, MATCH($B$1, resultados!$A$1:$ZZ$1, 0))</f>
        <v>#N/A</v>
      </c>
      <c r="B94" t="e">
        <f>INDEX(resultados!$A$2:$ZZ$152, 88, MATCH($B$2, resultados!$A$1:$ZZ$1, 0))</f>
        <v>#N/A</v>
      </c>
      <c r="C94" t="e">
        <f>INDEX(resultados!$A$2:$ZZ$152, 88, MATCH($B$3, resultados!$A$1:$ZZ$1, 0))</f>
        <v>#N/A</v>
      </c>
    </row>
    <row r="95" spans="1:3" x14ac:dyDescent="0.25">
      <c r="A95" t="e">
        <f>INDEX(resultados!$A$2:$ZZ$152, 89, MATCH($B$1, resultados!$A$1:$ZZ$1, 0))</f>
        <v>#N/A</v>
      </c>
      <c r="B95" t="e">
        <f>INDEX(resultados!$A$2:$ZZ$152, 89, MATCH($B$2, resultados!$A$1:$ZZ$1, 0))</f>
        <v>#N/A</v>
      </c>
      <c r="C95" t="e">
        <f>INDEX(resultados!$A$2:$ZZ$152, 89, MATCH($B$3, resultados!$A$1:$ZZ$1, 0))</f>
        <v>#N/A</v>
      </c>
    </row>
    <row r="96" spans="1:3" x14ac:dyDescent="0.25">
      <c r="A96" t="e">
        <f>INDEX(resultados!$A$2:$ZZ$152, 90, MATCH($B$1, resultados!$A$1:$ZZ$1, 0))</f>
        <v>#N/A</v>
      </c>
      <c r="B96" t="e">
        <f>INDEX(resultados!$A$2:$ZZ$152, 90, MATCH($B$2, resultados!$A$1:$ZZ$1, 0))</f>
        <v>#N/A</v>
      </c>
      <c r="C96" t="e">
        <f>INDEX(resultados!$A$2:$ZZ$152, 90, MATCH($B$3, resultados!$A$1:$ZZ$1, 0))</f>
        <v>#N/A</v>
      </c>
    </row>
    <row r="97" spans="1:3" x14ac:dyDescent="0.25">
      <c r="A97" t="e">
        <f>INDEX(resultados!$A$2:$ZZ$152, 91, MATCH($B$1, resultados!$A$1:$ZZ$1, 0))</f>
        <v>#N/A</v>
      </c>
      <c r="B97" t="e">
        <f>INDEX(resultados!$A$2:$ZZ$152, 91, MATCH($B$2, resultados!$A$1:$ZZ$1, 0))</f>
        <v>#N/A</v>
      </c>
      <c r="C97" t="e">
        <f>INDEX(resultados!$A$2:$ZZ$152, 91, MATCH($B$3, resultados!$A$1:$ZZ$1, 0))</f>
        <v>#N/A</v>
      </c>
    </row>
    <row r="98" spans="1:3" x14ac:dyDescent="0.25">
      <c r="A98" t="e">
        <f>INDEX(resultados!$A$2:$ZZ$152, 92, MATCH($B$1, resultados!$A$1:$ZZ$1, 0))</f>
        <v>#N/A</v>
      </c>
      <c r="B98" t="e">
        <f>INDEX(resultados!$A$2:$ZZ$152, 92, MATCH($B$2, resultados!$A$1:$ZZ$1, 0))</f>
        <v>#N/A</v>
      </c>
      <c r="C98" t="e">
        <f>INDEX(resultados!$A$2:$ZZ$152, 92, MATCH($B$3, resultados!$A$1:$ZZ$1, 0))</f>
        <v>#N/A</v>
      </c>
    </row>
    <row r="99" spans="1:3" x14ac:dyDescent="0.25">
      <c r="A99" t="e">
        <f>INDEX(resultados!$A$2:$ZZ$152, 93, MATCH($B$1, resultados!$A$1:$ZZ$1, 0))</f>
        <v>#N/A</v>
      </c>
      <c r="B99" t="e">
        <f>INDEX(resultados!$A$2:$ZZ$152, 93, MATCH($B$2, resultados!$A$1:$ZZ$1, 0))</f>
        <v>#N/A</v>
      </c>
      <c r="C99" t="e">
        <f>INDEX(resultados!$A$2:$ZZ$152, 93, MATCH($B$3, resultados!$A$1:$ZZ$1, 0))</f>
        <v>#N/A</v>
      </c>
    </row>
    <row r="100" spans="1:3" x14ac:dyDescent="0.25">
      <c r="A100" t="e">
        <f>INDEX(resultados!$A$2:$ZZ$152, 94, MATCH($B$1, resultados!$A$1:$ZZ$1, 0))</f>
        <v>#N/A</v>
      </c>
      <c r="B100" t="e">
        <f>INDEX(resultados!$A$2:$ZZ$152, 94, MATCH($B$2, resultados!$A$1:$ZZ$1, 0))</f>
        <v>#N/A</v>
      </c>
      <c r="C100" t="e">
        <f>INDEX(resultados!$A$2:$ZZ$152, 94, MATCH($B$3, resultados!$A$1:$ZZ$1, 0))</f>
        <v>#N/A</v>
      </c>
    </row>
    <row r="101" spans="1:3" x14ac:dyDescent="0.25">
      <c r="A101" t="e">
        <f>INDEX(resultados!$A$2:$ZZ$152, 95, MATCH($B$1, resultados!$A$1:$ZZ$1, 0))</f>
        <v>#N/A</v>
      </c>
      <c r="B101" t="e">
        <f>INDEX(resultados!$A$2:$ZZ$152, 95, MATCH($B$2, resultados!$A$1:$ZZ$1, 0))</f>
        <v>#N/A</v>
      </c>
      <c r="C101" t="e">
        <f>INDEX(resultados!$A$2:$ZZ$152, 95, MATCH($B$3, resultados!$A$1:$ZZ$1, 0))</f>
        <v>#N/A</v>
      </c>
    </row>
    <row r="102" spans="1:3" x14ac:dyDescent="0.25">
      <c r="A102" t="e">
        <f>INDEX(resultados!$A$2:$ZZ$152, 96, MATCH($B$1, resultados!$A$1:$ZZ$1, 0))</f>
        <v>#N/A</v>
      </c>
      <c r="B102" t="e">
        <f>INDEX(resultados!$A$2:$ZZ$152, 96, MATCH($B$2, resultados!$A$1:$ZZ$1, 0))</f>
        <v>#N/A</v>
      </c>
      <c r="C102" t="e">
        <f>INDEX(resultados!$A$2:$ZZ$152, 96, MATCH($B$3, resultados!$A$1:$ZZ$1, 0))</f>
        <v>#N/A</v>
      </c>
    </row>
    <row r="103" spans="1:3" x14ac:dyDescent="0.25">
      <c r="A103" t="e">
        <f>INDEX(resultados!$A$2:$ZZ$152, 97, MATCH($B$1, resultados!$A$1:$ZZ$1, 0))</f>
        <v>#N/A</v>
      </c>
      <c r="B103" t="e">
        <f>INDEX(resultados!$A$2:$ZZ$152, 97, MATCH($B$2, resultados!$A$1:$ZZ$1, 0))</f>
        <v>#N/A</v>
      </c>
      <c r="C103" t="e">
        <f>INDEX(resultados!$A$2:$ZZ$152, 97, MATCH($B$3, resultados!$A$1:$ZZ$1, 0))</f>
        <v>#N/A</v>
      </c>
    </row>
    <row r="104" spans="1:3" x14ac:dyDescent="0.25">
      <c r="A104" t="e">
        <f>INDEX(resultados!$A$2:$ZZ$152, 98, MATCH($B$1, resultados!$A$1:$ZZ$1, 0))</f>
        <v>#N/A</v>
      </c>
      <c r="B104" t="e">
        <f>INDEX(resultados!$A$2:$ZZ$152, 98, MATCH($B$2, resultados!$A$1:$ZZ$1, 0))</f>
        <v>#N/A</v>
      </c>
      <c r="C104" t="e">
        <f>INDEX(resultados!$A$2:$ZZ$152, 98, MATCH($B$3, resultados!$A$1:$ZZ$1, 0))</f>
        <v>#N/A</v>
      </c>
    </row>
    <row r="105" spans="1:3" x14ac:dyDescent="0.25">
      <c r="A105" t="e">
        <f>INDEX(resultados!$A$2:$ZZ$152, 99, MATCH($B$1, resultados!$A$1:$ZZ$1, 0))</f>
        <v>#N/A</v>
      </c>
      <c r="B105" t="e">
        <f>INDEX(resultados!$A$2:$ZZ$152, 99, MATCH($B$2, resultados!$A$1:$ZZ$1, 0))</f>
        <v>#N/A</v>
      </c>
      <c r="C105" t="e">
        <f>INDEX(resultados!$A$2:$ZZ$152, 99, MATCH($B$3, resultados!$A$1:$ZZ$1, 0))</f>
        <v>#N/A</v>
      </c>
    </row>
    <row r="106" spans="1:3" x14ac:dyDescent="0.25">
      <c r="A106" t="e">
        <f>INDEX(resultados!$A$2:$ZZ$152, 100, MATCH($B$1, resultados!$A$1:$ZZ$1, 0))</f>
        <v>#N/A</v>
      </c>
      <c r="B106" t="e">
        <f>INDEX(resultados!$A$2:$ZZ$152, 100, MATCH($B$2, resultados!$A$1:$ZZ$1, 0))</f>
        <v>#N/A</v>
      </c>
      <c r="C106" t="e">
        <f>INDEX(resultados!$A$2:$ZZ$152, 100, MATCH($B$3, resultados!$A$1:$ZZ$1, 0))</f>
        <v>#N/A</v>
      </c>
    </row>
    <row r="107" spans="1:3" x14ac:dyDescent="0.25">
      <c r="A107" t="e">
        <f>INDEX(resultados!$A$2:$ZZ$152, 101, MATCH($B$1, resultados!$A$1:$ZZ$1, 0))</f>
        <v>#N/A</v>
      </c>
      <c r="B107" t="e">
        <f>INDEX(resultados!$A$2:$ZZ$152, 101, MATCH($B$2, resultados!$A$1:$ZZ$1, 0))</f>
        <v>#N/A</v>
      </c>
      <c r="C107" t="e">
        <f>INDEX(resultados!$A$2:$ZZ$152, 101, MATCH($B$3, resultados!$A$1:$ZZ$1, 0))</f>
        <v>#N/A</v>
      </c>
    </row>
    <row r="108" spans="1:3" x14ac:dyDescent="0.25">
      <c r="A108" t="e">
        <f>INDEX(resultados!$A$2:$ZZ$152, 102, MATCH($B$1, resultados!$A$1:$ZZ$1, 0))</f>
        <v>#N/A</v>
      </c>
      <c r="B108" t="e">
        <f>INDEX(resultados!$A$2:$ZZ$152, 102, MATCH($B$2, resultados!$A$1:$ZZ$1, 0))</f>
        <v>#N/A</v>
      </c>
      <c r="C108" t="e">
        <f>INDEX(resultados!$A$2:$ZZ$152, 102, MATCH($B$3, resultados!$A$1:$ZZ$1, 0))</f>
        <v>#N/A</v>
      </c>
    </row>
    <row r="109" spans="1:3" x14ac:dyDescent="0.25">
      <c r="A109" t="e">
        <f>INDEX(resultados!$A$2:$ZZ$152, 103, MATCH($B$1, resultados!$A$1:$ZZ$1, 0))</f>
        <v>#N/A</v>
      </c>
      <c r="B109" t="e">
        <f>INDEX(resultados!$A$2:$ZZ$152, 103, MATCH($B$2, resultados!$A$1:$ZZ$1, 0))</f>
        <v>#N/A</v>
      </c>
      <c r="C109" t="e">
        <f>INDEX(resultados!$A$2:$ZZ$152, 103, MATCH($B$3, resultados!$A$1:$ZZ$1, 0))</f>
        <v>#N/A</v>
      </c>
    </row>
    <row r="110" spans="1:3" x14ac:dyDescent="0.25">
      <c r="A110" t="e">
        <f>INDEX(resultados!$A$2:$ZZ$152, 104, MATCH($B$1, resultados!$A$1:$ZZ$1, 0))</f>
        <v>#N/A</v>
      </c>
      <c r="B110" t="e">
        <f>INDEX(resultados!$A$2:$ZZ$152, 104, MATCH($B$2, resultados!$A$1:$ZZ$1, 0))</f>
        <v>#N/A</v>
      </c>
      <c r="C110" t="e">
        <f>INDEX(resultados!$A$2:$ZZ$152, 104, MATCH($B$3, resultados!$A$1:$ZZ$1, 0))</f>
        <v>#N/A</v>
      </c>
    </row>
    <row r="111" spans="1:3" x14ac:dyDescent="0.25">
      <c r="A111" t="e">
        <f>INDEX(resultados!$A$2:$ZZ$152, 105, MATCH($B$1, resultados!$A$1:$ZZ$1, 0))</f>
        <v>#N/A</v>
      </c>
      <c r="B111" t="e">
        <f>INDEX(resultados!$A$2:$ZZ$152, 105, MATCH($B$2, resultados!$A$1:$ZZ$1, 0))</f>
        <v>#N/A</v>
      </c>
      <c r="C111" t="e">
        <f>INDEX(resultados!$A$2:$ZZ$152, 105, MATCH($B$3, resultados!$A$1:$ZZ$1, 0))</f>
        <v>#N/A</v>
      </c>
    </row>
    <row r="112" spans="1:3" x14ac:dyDescent="0.25">
      <c r="A112" t="e">
        <f>INDEX(resultados!$A$2:$ZZ$152, 106, MATCH($B$1, resultados!$A$1:$ZZ$1, 0))</f>
        <v>#N/A</v>
      </c>
      <c r="B112" t="e">
        <f>INDEX(resultados!$A$2:$ZZ$152, 106, MATCH($B$2, resultados!$A$1:$ZZ$1, 0))</f>
        <v>#N/A</v>
      </c>
      <c r="C112" t="e">
        <f>INDEX(resultados!$A$2:$ZZ$152, 106, MATCH($B$3, resultados!$A$1:$ZZ$1, 0))</f>
        <v>#N/A</v>
      </c>
    </row>
    <row r="113" spans="1:3" x14ac:dyDescent="0.25">
      <c r="A113" t="e">
        <f>INDEX(resultados!$A$2:$ZZ$152, 107, MATCH($B$1, resultados!$A$1:$ZZ$1, 0))</f>
        <v>#N/A</v>
      </c>
      <c r="B113" t="e">
        <f>INDEX(resultados!$A$2:$ZZ$152, 107, MATCH($B$2, resultados!$A$1:$ZZ$1, 0))</f>
        <v>#N/A</v>
      </c>
      <c r="C113" t="e">
        <f>INDEX(resultados!$A$2:$ZZ$152, 107, MATCH($B$3, resultados!$A$1:$ZZ$1, 0))</f>
        <v>#N/A</v>
      </c>
    </row>
    <row r="114" spans="1:3" x14ac:dyDescent="0.25">
      <c r="A114" t="e">
        <f>INDEX(resultados!$A$2:$ZZ$152, 108, MATCH($B$1, resultados!$A$1:$ZZ$1, 0))</f>
        <v>#N/A</v>
      </c>
      <c r="B114" t="e">
        <f>INDEX(resultados!$A$2:$ZZ$152, 108, MATCH($B$2, resultados!$A$1:$ZZ$1, 0))</f>
        <v>#N/A</v>
      </c>
      <c r="C114" t="e">
        <f>INDEX(resultados!$A$2:$ZZ$152, 108, MATCH($B$3, resultados!$A$1:$ZZ$1, 0))</f>
        <v>#N/A</v>
      </c>
    </row>
    <row r="115" spans="1:3" x14ac:dyDescent="0.25">
      <c r="A115" t="e">
        <f>INDEX(resultados!$A$2:$ZZ$152, 109, MATCH($B$1, resultados!$A$1:$ZZ$1, 0))</f>
        <v>#N/A</v>
      </c>
      <c r="B115" t="e">
        <f>INDEX(resultados!$A$2:$ZZ$152, 109, MATCH($B$2, resultados!$A$1:$ZZ$1, 0))</f>
        <v>#N/A</v>
      </c>
      <c r="C115" t="e">
        <f>INDEX(resultados!$A$2:$ZZ$152, 109, MATCH($B$3, resultados!$A$1:$ZZ$1, 0))</f>
        <v>#N/A</v>
      </c>
    </row>
    <row r="116" spans="1:3" x14ac:dyDescent="0.25">
      <c r="A116" t="e">
        <f>INDEX(resultados!$A$2:$ZZ$152, 110, MATCH($B$1, resultados!$A$1:$ZZ$1, 0))</f>
        <v>#N/A</v>
      </c>
      <c r="B116" t="e">
        <f>INDEX(resultados!$A$2:$ZZ$152, 110, MATCH($B$2, resultados!$A$1:$ZZ$1, 0))</f>
        <v>#N/A</v>
      </c>
      <c r="C116" t="e">
        <f>INDEX(resultados!$A$2:$ZZ$152, 110, MATCH($B$3, resultados!$A$1:$ZZ$1, 0))</f>
        <v>#N/A</v>
      </c>
    </row>
    <row r="117" spans="1:3" x14ac:dyDescent="0.25">
      <c r="A117" t="e">
        <f>INDEX(resultados!$A$2:$ZZ$152, 111, MATCH($B$1, resultados!$A$1:$ZZ$1, 0))</f>
        <v>#N/A</v>
      </c>
      <c r="B117" t="e">
        <f>INDEX(resultados!$A$2:$ZZ$152, 111, MATCH($B$2, resultados!$A$1:$ZZ$1, 0))</f>
        <v>#N/A</v>
      </c>
      <c r="C117" t="e">
        <f>INDEX(resultados!$A$2:$ZZ$152, 111, MATCH($B$3, resultados!$A$1:$ZZ$1, 0))</f>
        <v>#N/A</v>
      </c>
    </row>
    <row r="118" spans="1:3" x14ac:dyDescent="0.25">
      <c r="A118" t="e">
        <f>INDEX(resultados!$A$2:$ZZ$152, 112, MATCH($B$1, resultados!$A$1:$ZZ$1, 0))</f>
        <v>#N/A</v>
      </c>
      <c r="B118" t="e">
        <f>INDEX(resultados!$A$2:$ZZ$152, 112, MATCH($B$2, resultados!$A$1:$ZZ$1, 0))</f>
        <v>#N/A</v>
      </c>
      <c r="C118" t="e">
        <f>INDEX(resultados!$A$2:$ZZ$152, 112, MATCH($B$3, resultados!$A$1:$ZZ$1, 0))</f>
        <v>#N/A</v>
      </c>
    </row>
    <row r="119" spans="1:3" x14ac:dyDescent="0.25">
      <c r="A119" t="e">
        <f>INDEX(resultados!$A$2:$ZZ$152, 113, MATCH($B$1, resultados!$A$1:$ZZ$1, 0))</f>
        <v>#N/A</v>
      </c>
      <c r="B119" t="e">
        <f>INDEX(resultados!$A$2:$ZZ$152, 113, MATCH($B$2, resultados!$A$1:$ZZ$1, 0))</f>
        <v>#N/A</v>
      </c>
      <c r="C119" t="e">
        <f>INDEX(resultados!$A$2:$ZZ$152, 113, MATCH($B$3, resultados!$A$1:$ZZ$1, 0))</f>
        <v>#N/A</v>
      </c>
    </row>
    <row r="120" spans="1:3" x14ac:dyDescent="0.25">
      <c r="A120" t="e">
        <f>INDEX(resultados!$A$2:$ZZ$152, 114, MATCH($B$1, resultados!$A$1:$ZZ$1, 0))</f>
        <v>#N/A</v>
      </c>
      <c r="B120" t="e">
        <f>INDEX(resultados!$A$2:$ZZ$152, 114, MATCH($B$2, resultados!$A$1:$ZZ$1, 0))</f>
        <v>#N/A</v>
      </c>
      <c r="C120" t="e">
        <f>INDEX(resultados!$A$2:$ZZ$152, 114, MATCH($B$3, resultados!$A$1:$ZZ$1, 0))</f>
        <v>#N/A</v>
      </c>
    </row>
    <row r="121" spans="1:3" x14ac:dyDescent="0.25">
      <c r="A121" t="e">
        <f>INDEX(resultados!$A$2:$ZZ$152, 115, MATCH($B$1, resultados!$A$1:$ZZ$1, 0))</f>
        <v>#N/A</v>
      </c>
      <c r="B121" t="e">
        <f>INDEX(resultados!$A$2:$ZZ$152, 115, MATCH($B$2, resultados!$A$1:$ZZ$1, 0))</f>
        <v>#N/A</v>
      </c>
      <c r="C121" t="e">
        <f>INDEX(resultados!$A$2:$ZZ$152, 115, MATCH($B$3, resultados!$A$1:$ZZ$1, 0))</f>
        <v>#N/A</v>
      </c>
    </row>
    <row r="122" spans="1:3" x14ac:dyDescent="0.25">
      <c r="A122" t="e">
        <f>INDEX(resultados!$A$2:$ZZ$152, 116, MATCH($B$1, resultados!$A$1:$ZZ$1, 0))</f>
        <v>#N/A</v>
      </c>
      <c r="B122" t="e">
        <f>INDEX(resultados!$A$2:$ZZ$152, 116, MATCH($B$2, resultados!$A$1:$ZZ$1, 0))</f>
        <v>#N/A</v>
      </c>
      <c r="C122" t="e">
        <f>INDEX(resultados!$A$2:$ZZ$152, 116, MATCH($B$3, resultados!$A$1:$ZZ$1, 0))</f>
        <v>#N/A</v>
      </c>
    </row>
    <row r="123" spans="1:3" x14ac:dyDescent="0.25">
      <c r="A123" t="e">
        <f>INDEX(resultados!$A$2:$ZZ$152, 117, MATCH($B$1, resultados!$A$1:$ZZ$1, 0))</f>
        <v>#N/A</v>
      </c>
      <c r="B123" t="e">
        <f>INDEX(resultados!$A$2:$ZZ$152, 117, MATCH($B$2, resultados!$A$1:$ZZ$1, 0))</f>
        <v>#N/A</v>
      </c>
      <c r="C123" t="e">
        <f>INDEX(resultados!$A$2:$ZZ$152, 117, MATCH($B$3, resultados!$A$1:$ZZ$1, 0))</f>
        <v>#N/A</v>
      </c>
    </row>
    <row r="124" spans="1:3" x14ac:dyDescent="0.25">
      <c r="A124" t="e">
        <f>INDEX(resultados!$A$2:$ZZ$152, 118, MATCH($B$1, resultados!$A$1:$ZZ$1, 0))</f>
        <v>#N/A</v>
      </c>
      <c r="B124" t="e">
        <f>INDEX(resultados!$A$2:$ZZ$152, 118, MATCH($B$2, resultados!$A$1:$ZZ$1, 0))</f>
        <v>#N/A</v>
      </c>
      <c r="C124" t="e">
        <f>INDEX(resultados!$A$2:$ZZ$152, 118, MATCH($B$3, resultados!$A$1:$ZZ$1, 0))</f>
        <v>#N/A</v>
      </c>
    </row>
    <row r="125" spans="1:3" x14ac:dyDescent="0.25">
      <c r="A125" t="e">
        <f>INDEX(resultados!$A$2:$ZZ$152, 119, MATCH($B$1, resultados!$A$1:$ZZ$1, 0))</f>
        <v>#N/A</v>
      </c>
      <c r="B125" t="e">
        <f>INDEX(resultados!$A$2:$ZZ$152, 119, MATCH($B$2, resultados!$A$1:$ZZ$1, 0))</f>
        <v>#N/A</v>
      </c>
      <c r="C125" t="e">
        <f>INDEX(resultados!$A$2:$ZZ$152, 119, MATCH($B$3, resultados!$A$1:$ZZ$1, 0))</f>
        <v>#N/A</v>
      </c>
    </row>
    <row r="126" spans="1:3" x14ac:dyDescent="0.25">
      <c r="A126" t="e">
        <f>INDEX(resultados!$A$2:$ZZ$152, 120, MATCH($B$1, resultados!$A$1:$ZZ$1, 0))</f>
        <v>#N/A</v>
      </c>
      <c r="B126" t="e">
        <f>INDEX(resultados!$A$2:$ZZ$152, 120, MATCH($B$2, resultados!$A$1:$ZZ$1, 0))</f>
        <v>#N/A</v>
      </c>
      <c r="C126" t="e">
        <f>INDEX(resultados!$A$2:$ZZ$152, 120, MATCH($B$3, resultados!$A$1:$ZZ$1, 0))</f>
        <v>#N/A</v>
      </c>
    </row>
    <row r="127" spans="1:3" x14ac:dyDescent="0.25">
      <c r="A127" t="e">
        <f>INDEX(resultados!$A$2:$ZZ$152, 121, MATCH($B$1, resultados!$A$1:$ZZ$1, 0))</f>
        <v>#N/A</v>
      </c>
      <c r="B127" t="e">
        <f>INDEX(resultados!$A$2:$ZZ$152, 121, MATCH($B$2, resultados!$A$1:$ZZ$1, 0))</f>
        <v>#N/A</v>
      </c>
      <c r="C127" t="e">
        <f>INDEX(resultados!$A$2:$ZZ$152, 121, MATCH($B$3, resultados!$A$1:$ZZ$1, 0))</f>
        <v>#N/A</v>
      </c>
    </row>
    <row r="128" spans="1:3" x14ac:dyDescent="0.25">
      <c r="A128" t="e">
        <f>INDEX(resultados!$A$2:$ZZ$152, 122, MATCH($B$1, resultados!$A$1:$ZZ$1, 0))</f>
        <v>#N/A</v>
      </c>
      <c r="B128" t="e">
        <f>INDEX(resultados!$A$2:$ZZ$152, 122, MATCH($B$2, resultados!$A$1:$ZZ$1, 0))</f>
        <v>#N/A</v>
      </c>
      <c r="C128" t="e">
        <f>INDEX(resultados!$A$2:$ZZ$152, 122, MATCH($B$3, resultados!$A$1:$ZZ$1, 0))</f>
        <v>#N/A</v>
      </c>
    </row>
    <row r="129" spans="1:3" x14ac:dyDescent="0.25">
      <c r="A129" t="e">
        <f>INDEX(resultados!$A$2:$ZZ$152, 123, MATCH($B$1, resultados!$A$1:$ZZ$1, 0))</f>
        <v>#N/A</v>
      </c>
      <c r="B129" t="e">
        <f>INDEX(resultados!$A$2:$ZZ$152, 123, MATCH($B$2, resultados!$A$1:$ZZ$1, 0))</f>
        <v>#N/A</v>
      </c>
      <c r="C129" t="e">
        <f>INDEX(resultados!$A$2:$ZZ$152, 123, MATCH($B$3, resultados!$A$1:$ZZ$1, 0))</f>
        <v>#N/A</v>
      </c>
    </row>
    <row r="130" spans="1:3" x14ac:dyDescent="0.25">
      <c r="A130" t="e">
        <f>INDEX(resultados!$A$2:$ZZ$152, 124, MATCH($B$1, resultados!$A$1:$ZZ$1, 0))</f>
        <v>#N/A</v>
      </c>
      <c r="B130" t="e">
        <f>INDEX(resultados!$A$2:$ZZ$152, 124, MATCH($B$2, resultados!$A$1:$ZZ$1, 0))</f>
        <v>#N/A</v>
      </c>
      <c r="C130" t="e">
        <f>INDEX(resultados!$A$2:$ZZ$152, 124, MATCH($B$3, resultados!$A$1:$ZZ$1, 0))</f>
        <v>#N/A</v>
      </c>
    </row>
    <row r="131" spans="1:3" x14ac:dyDescent="0.25">
      <c r="A131" t="e">
        <f>INDEX(resultados!$A$2:$ZZ$152, 125, MATCH($B$1, resultados!$A$1:$ZZ$1, 0))</f>
        <v>#N/A</v>
      </c>
      <c r="B131" t="e">
        <f>INDEX(resultados!$A$2:$ZZ$152, 125, MATCH($B$2, resultados!$A$1:$ZZ$1, 0))</f>
        <v>#N/A</v>
      </c>
      <c r="C131" t="e">
        <f>INDEX(resultados!$A$2:$ZZ$152, 125, MATCH($B$3, resultados!$A$1:$ZZ$1, 0))</f>
        <v>#N/A</v>
      </c>
    </row>
    <row r="132" spans="1:3" x14ac:dyDescent="0.25">
      <c r="A132" t="e">
        <f>INDEX(resultados!$A$2:$ZZ$152, 126, MATCH($B$1, resultados!$A$1:$ZZ$1, 0))</f>
        <v>#N/A</v>
      </c>
      <c r="B132" t="e">
        <f>INDEX(resultados!$A$2:$ZZ$152, 126, MATCH($B$2, resultados!$A$1:$ZZ$1, 0))</f>
        <v>#N/A</v>
      </c>
      <c r="C132" t="e">
        <f>INDEX(resultados!$A$2:$ZZ$152, 126, MATCH($B$3, resultados!$A$1:$ZZ$1, 0))</f>
        <v>#N/A</v>
      </c>
    </row>
    <row r="133" spans="1:3" x14ac:dyDescent="0.25">
      <c r="A133" t="e">
        <f>INDEX(resultados!$A$2:$ZZ$152, 127, MATCH($B$1, resultados!$A$1:$ZZ$1, 0))</f>
        <v>#N/A</v>
      </c>
      <c r="B133" t="e">
        <f>INDEX(resultados!$A$2:$ZZ$152, 127, MATCH($B$2, resultados!$A$1:$ZZ$1, 0))</f>
        <v>#N/A</v>
      </c>
      <c r="C133" t="e">
        <f>INDEX(resultados!$A$2:$ZZ$152, 127, MATCH($B$3, resultados!$A$1:$ZZ$1, 0))</f>
        <v>#N/A</v>
      </c>
    </row>
    <row r="134" spans="1:3" x14ac:dyDescent="0.25">
      <c r="A134" t="e">
        <f>INDEX(resultados!$A$2:$ZZ$152, 128, MATCH($B$1, resultados!$A$1:$ZZ$1, 0))</f>
        <v>#N/A</v>
      </c>
      <c r="B134" t="e">
        <f>INDEX(resultados!$A$2:$ZZ$152, 128, MATCH($B$2, resultados!$A$1:$ZZ$1, 0))</f>
        <v>#N/A</v>
      </c>
      <c r="C134" t="e">
        <f>INDEX(resultados!$A$2:$ZZ$152, 128, MATCH($B$3, resultados!$A$1:$ZZ$1, 0))</f>
        <v>#N/A</v>
      </c>
    </row>
    <row r="135" spans="1:3" x14ac:dyDescent="0.25">
      <c r="A135" t="e">
        <f>INDEX(resultados!$A$2:$ZZ$152, 129, MATCH($B$1, resultados!$A$1:$ZZ$1, 0))</f>
        <v>#N/A</v>
      </c>
      <c r="B135" t="e">
        <f>INDEX(resultados!$A$2:$ZZ$152, 129, MATCH($B$2, resultados!$A$1:$ZZ$1, 0))</f>
        <v>#N/A</v>
      </c>
      <c r="C135" t="e">
        <f>INDEX(resultados!$A$2:$ZZ$152, 129, MATCH($B$3, resultados!$A$1:$ZZ$1, 0))</f>
        <v>#N/A</v>
      </c>
    </row>
    <row r="136" spans="1:3" x14ac:dyDescent="0.25">
      <c r="A136" t="e">
        <f>INDEX(resultados!$A$2:$ZZ$152, 130, MATCH($B$1, resultados!$A$1:$ZZ$1, 0))</f>
        <v>#N/A</v>
      </c>
      <c r="B136" t="e">
        <f>INDEX(resultados!$A$2:$ZZ$152, 130, MATCH($B$2, resultados!$A$1:$ZZ$1, 0))</f>
        <v>#N/A</v>
      </c>
      <c r="C136" t="e">
        <f>INDEX(resultados!$A$2:$ZZ$152, 130, MATCH($B$3, resultados!$A$1:$ZZ$1, 0))</f>
        <v>#N/A</v>
      </c>
    </row>
    <row r="137" spans="1:3" x14ac:dyDescent="0.25">
      <c r="A137" t="e">
        <f>INDEX(resultados!$A$2:$ZZ$152, 131, MATCH($B$1, resultados!$A$1:$ZZ$1, 0))</f>
        <v>#N/A</v>
      </c>
      <c r="B137" t="e">
        <f>INDEX(resultados!$A$2:$ZZ$152, 131, MATCH($B$2, resultados!$A$1:$ZZ$1, 0))</f>
        <v>#N/A</v>
      </c>
      <c r="C137" t="e">
        <f>INDEX(resultados!$A$2:$ZZ$152, 131, MATCH($B$3, resultados!$A$1:$ZZ$1, 0))</f>
        <v>#N/A</v>
      </c>
    </row>
    <row r="138" spans="1:3" x14ac:dyDescent="0.25">
      <c r="A138" t="e">
        <f>INDEX(resultados!$A$2:$ZZ$152, 132, MATCH($B$1, resultados!$A$1:$ZZ$1, 0))</f>
        <v>#N/A</v>
      </c>
      <c r="B138" t="e">
        <f>INDEX(resultados!$A$2:$ZZ$152, 132, MATCH($B$2, resultados!$A$1:$ZZ$1, 0))</f>
        <v>#N/A</v>
      </c>
      <c r="C138" t="e">
        <f>INDEX(resultados!$A$2:$ZZ$152, 132, MATCH($B$3, resultados!$A$1:$ZZ$1, 0))</f>
        <v>#N/A</v>
      </c>
    </row>
    <row r="139" spans="1:3" x14ac:dyDescent="0.25">
      <c r="A139" t="e">
        <f>INDEX(resultados!$A$2:$ZZ$152, 133, MATCH($B$1, resultados!$A$1:$ZZ$1, 0))</f>
        <v>#N/A</v>
      </c>
      <c r="B139" t="e">
        <f>INDEX(resultados!$A$2:$ZZ$152, 133, MATCH($B$2, resultados!$A$1:$ZZ$1, 0))</f>
        <v>#N/A</v>
      </c>
      <c r="C139" t="e">
        <f>INDEX(resultados!$A$2:$ZZ$152, 133, MATCH($B$3, resultados!$A$1:$ZZ$1, 0))</f>
        <v>#N/A</v>
      </c>
    </row>
    <row r="140" spans="1:3" x14ac:dyDescent="0.25">
      <c r="A140" t="e">
        <f>INDEX(resultados!$A$2:$ZZ$152, 134, MATCH($B$1, resultados!$A$1:$ZZ$1, 0))</f>
        <v>#N/A</v>
      </c>
      <c r="B140" t="e">
        <f>INDEX(resultados!$A$2:$ZZ$152, 134, MATCH($B$2, resultados!$A$1:$ZZ$1, 0))</f>
        <v>#N/A</v>
      </c>
      <c r="C140" t="e">
        <f>INDEX(resultados!$A$2:$ZZ$152, 134, MATCH($B$3, resultados!$A$1:$ZZ$1, 0))</f>
        <v>#N/A</v>
      </c>
    </row>
    <row r="141" spans="1:3" x14ac:dyDescent="0.25">
      <c r="A141" t="e">
        <f>INDEX(resultados!$A$2:$ZZ$152, 135, MATCH($B$1, resultados!$A$1:$ZZ$1, 0))</f>
        <v>#N/A</v>
      </c>
      <c r="B141" t="e">
        <f>INDEX(resultados!$A$2:$ZZ$152, 135, MATCH($B$2, resultados!$A$1:$ZZ$1, 0))</f>
        <v>#N/A</v>
      </c>
      <c r="C141" t="e">
        <f>INDEX(resultados!$A$2:$ZZ$152, 135, MATCH($B$3, resultados!$A$1:$ZZ$1, 0))</f>
        <v>#N/A</v>
      </c>
    </row>
    <row r="142" spans="1:3" x14ac:dyDescent="0.25">
      <c r="A142" t="e">
        <f>INDEX(resultados!$A$2:$ZZ$152, 136, MATCH($B$1, resultados!$A$1:$ZZ$1, 0))</f>
        <v>#N/A</v>
      </c>
      <c r="B142" t="e">
        <f>INDEX(resultados!$A$2:$ZZ$152, 136, MATCH($B$2, resultados!$A$1:$ZZ$1, 0))</f>
        <v>#N/A</v>
      </c>
      <c r="C142" t="e">
        <f>INDEX(resultados!$A$2:$ZZ$152, 136, MATCH($B$3, resultados!$A$1:$ZZ$1, 0))</f>
        <v>#N/A</v>
      </c>
    </row>
    <row r="143" spans="1:3" x14ac:dyDescent="0.25">
      <c r="A143" t="e">
        <f>INDEX(resultados!$A$2:$ZZ$152, 137, MATCH($B$1, resultados!$A$1:$ZZ$1, 0))</f>
        <v>#N/A</v>
      </c>
      <c r="B143" t="e">
        <f>INDEX(resultados!$A$2:$ZZ$152, 137, MATCH($B$2, resultados!$A$1:$ZZ$1, 0))</f>
        <v>#N/A</v>
      </c>
      <c r="C143" t="e">
        <f>INDEX(resultados!$A$2:$ZZ$152, 137, MATCH($B$3, resultados!$A$1:$ZZ$1, 0))</f>
        <v>#N/A</v>
      </c>
    </row>
    <row r="144" spans="1:3" x14ac:dyDescent="0.25">
      <c r="A144" t="e">
        <f>INDEX(resultados!$A$2:$ZZ$152, 138, MATCH($B$1, resultados!$A$1:$ZZ$1, 0))</f>
        <v>#N/A</v>
      </c>
      <c r="B144" t="e">
        <f>INDEX(resultados!$A$2:$ZZ$152, 138, MATCH($B$2, resultados!$A$1:$ZZ$1, 0))</f>
        <v>#N/A</v>
      </c>
      <c r="C144" t="e">
        <f>INDEX(resultados!$A$2:$ZZ$152, 138, MATCH($B$3, resultados!$A$1:$ZZ$1, 0))</f>
        <v>#N/A</v>
      </c>
    </row>
    <row r="145" spans="1:3" x14ac:dyDescent="0.25">
      <c r="A145" t="e">
        <f>INDEX(resultados!$A$2:$ZZ$152, 139, MATCH($B$1, resultados!$A$1:$ZZ$1, 0))</f>
        <v>#N/A</v>
      </c>
      <c r="B145" t="e">
        <f>INDEX(resultados!$A$2:$ZZ$152, 139, MATCH($B$2, resultados!$A$1:$ZZ$1, 0))</f>
        <v>#N/A</v>
      </c>
      <c r="C145" t="e">
        <f>INDEX(resultados!$A$2:$ZZ$152, 139, MATCH($B$3, resultados!$A$1:$ZZ$1, 0))</f>
        <v>#N/A</v>
      </c>
    </row>
    <row r="146" spans="1:3" x14ac:dyDescent="0.25">
      <c r="A146" t="e">
        <f>INDEX(resultados!$A$2:$ZZ$152, 140, MATCH($B$1, resultados!$A$1:$ZZ$1, 0))</f>
        <v>#N/A</v>
      </c>
      <c r="B146" t="e">
        <f>INDEX(resultados!$A$2:$ZZ$152, 140, MATCH($B$2, resultados!$A$1:$ZZ$1, 0))</f>
        <v>#N/A</v>
      </c>
      <c r="C146" t="e">
        <f>INDEX(resultados!$A$2:$ZZ$152, 140, MATCH($B$3, resultados!$A$1:$ZZ$1, 0))</f>
        <v>#N/A</v>
      </c>
    </row>
    <row r="147" spans="1:3" x14ac:dyDescent="0.25">
      <c r="A147" t="e">
        <f>INDEX(resultados!$A$2:$ZZ$152, 141, MATCH($B$1, resultados!$A$1:$ZZ$1, 0))</f>
        <v>#N/A</v>
      </c>
      <c r="B147" t="e">
        <f>INDEX(resultados!$A$2:$ZZ$152, 141, MATCH($B$2, resultados!$A$1:$ZZ$1, 0))</f>
        <v>#N/A</v>
      </c>
      <c r="C147" t="e">
        <f>INDEX(resultados!$A$2:$ZZ$152, 141, MATCH($B$3, resultados!$A$1:$ZZ$1, 0))</f>
        <v>#N/A</v>
      </c>
    </row>
    <row r="148" spans="1:3" x14ac:dyDescent="0.25">
      <c r="A148" t="e">
        <f>INDEX(resultados!$A$2:$ZZ$152, 142, MATCH($B$1, resultados!$A$1:$ZZ$1, 0))</f>
        <v>#N/A</v>
      </c>
      <c r="B148" t="e">
        <f>INDEX(resultados!$A$2:$ZZ$152, 142, MATCH($B$2, resultados!$A$1:$ZZ$1, 0))</f>
        <v>#N/A</v>
      </c>
      <c r="C148" t="e">
        <f>INDEX(resultados!$A$2:$ZZ$152, 142, MATCH($B$3, resultados!$A$1:$ZZ$1, 0))</f>
        <v>#N/A</v>
      </c>
    </row>
    <row r="149" spans="1:3" x14ac:dyDescent="0.25">
      <c r="A149" t="e">
        <f>INDEX(resultados!$A$2:$ZZ$152, 143, MATCH($B$1, resultados!$A$1:$ZZ$1, 0))</f>
        <v>#N/A</v>
      </c>
      <c r="B149" t="e">
        <f>INDEX(resultados!$A$2:$ZZ$152, 143, MATCH($B$2, resultados!$A$1:$ZZ$1, 0))</f>
        <v>#N/A</v>
      </c>
      <c r="C149" t="e">
        <f>INDEX(resultados!$A$2:$ZZ$152, 143, MATCH($B$3, resultados!$A$1:$ZZ$1, 0))</f>
        <v>#N/A</v>
      </c>
    </row>
    <row r="150" spans="1:3" x14ac:dyDescent="0.25">
      <c r="A150" t="e">
        <f>INDEX(resultados!$A$2:$ZZ$152, 144, MATCH($B$1, resultados!$A$1:$ZZ$1, 0))</f>
        <v>#N/A</v>
      </c>
      <c r="B150" t="e">
        <f>INDEX(resultados!$A$2:$ZZ$152, 144, MATCH($B$2, resultados!$A$1:$ZZ$1, 0))</f>
        <v>#N/A</v>
      </c>
      <c r="C150" t="e">
        <f>INDEX(resultados!$A$2:$ZZ$152, 144, MATCH($B$3, resultados!$A$1:$ZZ$1, 0))</f>
        <v>#N/A</v>
      </c>
    </row>
    <row r="151" spans="1:3" x14ac:dyDescent="0.25">
      <c r="A151" t="e">
        <f>INDEX(resultados!$A$2:$ZZ$152, 145, MATCH($B$1, resultados!$A$1:$ZZ$1, 0))</f>
        <v>#N/A</v>
      </c>
      <c r="B151" t="e">
        <f>INDEX(resultados!$A$2:$ZZ$152, 145, MATCH($B$2, resultados!$A$1:$ZZ$1, 0))</f>
        <v>#N/A</v>
      </c>
      <c r="C151" t="e">
        <f>INDEX(resultados!$A$2:$ZZ$152, 145, MATCH($B$3, resultados!$A$1:$ZZ$1, 0))</f>
        <v>#N/A</v>
      </c>
    </row>
    <row r="152" spans="1:3" x14ac:dyDescent="0.25">
      <c r="A152" t="e">
        <f>INDEX(resultados!$A$2:$ZZ$152, 146, MATCH($B$1, resultados!$A$1:$ZZ$1, 0))</f>
        <v>#N/A</v>
      </c>
      <c r="B152" t="e">
        <f>INDEX(resultados!$A$2:$ZZ$152, 146, MATCH($B$2, resultados!$A$1:$ZZ$1, 0))</f>
        <v>#N/A</v>
      </c>
      <c r="C152" t="e">
        <f>INDEX(resultados!$A$2:$ZZ$152, 146, MATCH($B$3, resultados!$A$1:$ZZ$1, 0))</f>
        <v>#N/A</v>
      </c>
    </row>
    <row r="153" spans="1:3" x14ac:dyDescent="0.25">
      <c r="A153" t="e">
        <f>INDEX(resultados!$A$2:$ZZ$152, 147, MATCH($B$1, resultados!$A$1:$ZZ$1, 0))</f>
        <v>#N/A</v>
      </c>
      <c r="B153" t="e">
        <f>INDEX(resultados!$A$2:$ZZ$152, 147, MATCH($B$2, resultados!$A$1:$ZZ$1, 0))</f>
        <v>#N/A</v>
      </c>
      <c r="C153" t="e">
        <f>INDEX(resultados!$A$2:$ZZ$152, 147, MATCH($B$3, resultados!$A$1:$ZZ$1, 0))</f>
        <v>#N/A</v>
      </c>
    </row>
    <row r="154" spans="1:3" x14ac:dyDescent="0.25">
      <c r="A154" t="e">
        <f>INDEX(resultados!$A$2:$ZZ$152, 148, MATCH($B$1, resultados!$A$1:$ZZ$1, 0))</f>
        <v>#N/A</v>
      </c>
      <c r="B154" t="e">
        <f>INDEX(resultados!$A$2:$ZZ$152, 148, MATCH($B$2, resultados!$A$1:$ZZ$1, 0))</f>
        <v>#N/A</v>
      </c>
      <c r="C154" t="e">
        <f>INDEX(resultados!$A$2:$ZZ$152, 148, MATCH($B$3, resultados!$A$1:$ZZ$1, 0))</f>
        <v>#N/A</v>
      </c>
    </row>
    <row r="155" spans="1:3" x14ac:dyDescent="0.25">
      <c r="A155" t="e">
        <f>INDEX(resultados!$A$2:$ZZ$152, 149, MATCH($B$1, resultados!$A$1:$ZZ$1, 0))</f>
        <v>#N/A</v>
      </c>
      <c r="B155" t="e">
        <f>INDEX(resultados!$A$2:$ZZ$152, 149, MATCH($B$2, resultados!$A$1:$ZZ$1, 0))</f>
        <v>#N/A</v>
      </c>
      <c r="C155" t="e">
        <f>INDEX(resultados!$A$2:$ZZ$152, 149, MATCH($B$3, resultados!$A$1:$ZZ$1, 0))</f>
        <v>#N/A</v>
      </c>
    </row>
    <row r="156" spans="1:3" x14ac:dyDescent="0.25">
      <c r="A156" t="e">
        <f>INDEX(resultados!$A$2:$ZZ$152, 150, MATCH($B$1, resultados!$A$1:$ZZ$1, 0))</f>
        <v>#N/A</v>
      </c>
      <c r="B156" t="e">
        <f>INDEX(resultados!$A$2:$ZZ$152, 150, MATCH($B$2, resultados!$A$1:$ZZ$1, 0))</f>
        <v>#N/A</v>
      </c>
      <c r="C156" t="e">
        <f>INDEX(resultados!$A$2:$ZZ$152, 150, MATCH($B$3, resultados!$A$1:$ZZ$1, 0))</f>
        <v>#N/A</v>
      </c>
    </row>
    <row r="157" spans="1:3" x14ac:dyDescent="0.25">
      <c r="A157" t="e">
        <f>INDEX(resultados!$A$2:$ZZ$152, 151, MATCH($B$1, resultados!$A$1:$ZZ$1, 0))</f>
        <v>#N/A</v>
      </c>
      <c r="B157" t="e">
        <f>INDEX(resultados!$A$2:$ZZ$152, 151, MATCH($B$2, resultados!$A$1:$ZZ$1, 0))</f>
        <v>#N/A</v>
      </c>
      <c r="C157" t="e">
        <f>INDEX(resultados!$A$2:$ZZ$152, 151,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3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2024-09-25T23:05:22Z</dcterms:created>
  <dcterms:modified xsi:type="dcterms:W3CDTF">2024-09-27T19:30:42Z</dcterms:modified>
</cp:coreProperties>
</file>