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3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4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5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6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7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8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9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0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1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3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4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5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6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7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8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9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1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4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7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9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0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1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2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3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4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5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6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7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8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9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0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1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2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3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4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7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0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2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3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4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5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8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9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1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2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3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4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5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6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7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8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0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5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6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7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8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0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1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2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3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4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5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6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7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8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9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0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1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2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3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8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9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1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3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4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5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6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7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8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9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0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1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2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4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5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6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8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4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6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7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8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9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0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1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2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3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4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5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7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8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9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1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2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9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0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1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2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3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4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5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6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7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9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0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1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2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3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4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5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7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2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3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4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5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6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7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8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9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0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1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3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4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5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6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7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8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0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6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8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9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0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1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2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5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6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7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8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9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0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1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2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3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4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1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2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3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4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5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6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7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8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9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0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1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2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3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4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5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6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7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8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4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5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7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9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1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2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3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4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5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6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7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8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0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1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2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4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0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1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2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4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5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6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7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8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9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0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1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2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3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4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5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7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8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3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5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6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7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8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9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0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1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2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3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5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6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8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9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0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1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3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6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8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9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0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2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3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4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5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6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7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8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9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1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3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4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6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2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4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5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6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7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8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0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1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2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3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4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5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6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7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8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9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2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5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7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8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9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0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1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2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3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4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5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6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7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8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9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0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1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2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3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4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5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0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1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2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3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4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xVal>
          <yVal>
            <numRef>
              <f>gráficos!$B$7:$B$961</f>
              <numCache>
                <formatCode>General</formatCode>
                <ptCount val="955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  <pt idx="562">
                  <v>0</v>
                </pt>
                <pt idx="563">
                  <v>0</v>
                </pt>
                <pt idx="564">
                  <v>0</v>
                </pt>
                <pt idx="565">
                  <v>0</v>
                </pt>
                <pt idx="566">
                  <v>0</v>
                </pt>
                <pt idx="567">
                  <v>0</v>
                </pt>
                <pt idx="568">
                  <v>0</v>
                </pt>
                <pt idx="569">
                  <v>0</v>
                </pt>
                <pt idx="570">
                  <v>0</v>
                </pt>
                <pt idx="571">
                  <v>0</v>
                </pt>
                <pt idx="572">
                  <v>0</v>
                </pt>
                <pt idx="573">
                  <v>0</v>
                </pt>
                <pt idx="574">
                  <v>0</v>
                </pt>
                <pt idx="575">
                  <v>0</v>
                </pt>
                <pt idx="576">
                  <v>0</v>
                </pt>
                <pt idx="577">
                  <v>0</v>
                </pt>
                <pt idx="578">
                  <v>0</v>
                </pt>
                <pt idx="579">
                  <v>0</v>
                </pt>
                <pt idx="580">
                  <v>0</v>
                </pt>
                <pt idx="581">
                  <v>0</v>
                </pt>
                <pt idx="582">
                  <v>0</v>
                </pt>
                <pt idx="583">
                  <v>0</v>
                </pt>
                <pt idx="584">
                  <v>0</v>
                </pt>
                <pt idx="585">
                  <v>0</v>
                </pt>
                <pt idx="586">
                  <v>0</v>
                </pt>
                <pt idx="587">
                  <v>0</v>
                </pt>
                <pt idx="588">
                  <v>0</v>
                </pt>
                <pt idx="589">
                  <v>0</v>
                </pt>
                <pt idx="590">
                  <v>0</v>
                </pt>
                <pt idx="591">
                  <v>0</v>
                </pt>
                <pt idx="592">
                  <v>0</v>
                </pt>
                <pt idx="593">
                  <v>0</v>
                </pt>
                <pt idx="594">
                  <v>0</v>
                </pt>
                <pt idx="595">
                  <v>0</v>
                </pt>
                <pt idx="596">
                  <v>0</v>
                </pt>
                <pt idx="597">
                  <v>0</v>
                </pt>
                <pt idx="598">
                  <v>0</v>
                </pt>
                <pt idx="599">
                  <v>0</v>
                </pt>
                <pt idx="600">
                  <v>0</v>
                </pt>
                <pt idx="601">
                  <v>0</v>
                </pt>
                <pt idx="602">
                  <v>0</v>
                </pt>
                <pt idx="603">
                  <v>0</v>
                </pt>
                <pt idx="604">
                  <v>0</v>
                </pt>
                <pt idx="605">
                  <v>0</v>
                </pt>
                <pt idx="606">
                  <v>0</v>
                </pt>
                <pt idx="607">
                  <v>0</v>
                </pt>
                <pt idx="608">
                  <v>0</v>
                </pt>
                <pt idx="609">
                  <v>0</v>
                </pt>
                <pt idx="610">
                  <v>0</v>
                </pt>
                <pt idx="611">
                  <v>0</v>
                </pt>
                <pt idx="612">
                  <v>0</v>
                </pt>
                <pt idx="613">
                  <v>0</v>
                </pt>
                <pt idx="614">
                  <v>0</v>
                </pt>
                <pt idx="615">
                  <v>0</v>
                </pt>
                <pt idx="616">
                  <v>0</v>
                </pt>
                <pt idx="617">
                  <v>0</v>
                </pt>
                <pt idx="618">
                  <v>0</v>
                </pt>
                <pt idx="619">
                  <v>0</v>
                </pt>
                <pt idx="620">
                  <v>0</v>
                </pt>
                <pt idx="621">
                  <v>0</v>
                </pt>
                <pt idx="622">
                  <v>0</v>
                </pt>
                <pt idx="623">
                  <v>0</v>
                </pt>
                <pt idx="624">
                  <v>0</v>
                </pt>
                <pt idx="625">
                  <v>0</v>
                </pt>
                <pt idx="626">
                  <v>0</v>
                </pt>
                <pt idx="627">
                  <v>0</v>
                </pt>
                <pt idx="628">
                  <v>0</v>
                </pt>
                <pt idx="629">
                  <v>0</v>
                </pt>
                <pt idx="630">
                  <v>0</v>
                </pt>
                <pt idx="631">
                  <v>0</v>
                </pt>
                <pt idx="632">
                  <v>0</v>
                </pt>
                <pt idx="633">
                  <v>0</v>
                </pt>
                <pt idx="634">
                  <v>0</v>
                </pt>
                <pt idx="635">
                  <v>0</v>
                </pt>
                <pt idx="636">
                  <v>0</v>
                </pt>
                <pt idx="637">
                  <v>0</v>
                </pt>
                <pt idx="638">
                  <v>0</v>
                </pt>
                <pt idx="639">
                  <v>0</v>
                </pt>
                <pt idx="640">
                  <v>0</v>
                </pt>
                <pt idx="641">
                  <v>0</v>
                </pt>
                <pt idx="642">
                  <v>0</v>
                </pt>
                <pt idx="643">
                  <v>0</v>
                </pt>
                <pt idx="644">
                  <v>0</v>
                </pt>
                <pt idx="645">
                  <v>0</v>
                </pt>
                <pt idx="646">
                  <v>0</v>
                </pt>
                <pt idx="647">
                  <v>0</v>
                </pt>
                <pt idx="648">
                  <v>0</v>
                </pt>
                <pt idx="649">
                  <v>0</v>
                </pt>
                <pt idx="650">
                  <v>0</v>
                </pt>
                <pt idx="651">
                  <v>0</v>
                </pt>
                <pt idx="652">
                  <v>0</v>
                </pt>
                <pt idx="653">
                  <v>0</v>
                </pt>
                <pt idx="654">
                  <v>0</v>
                </pt>
                <pt idx="655">
                  <v>0</v>
                </pt>
                <pt idx="656">
                  <v>0</v>
                </pt>
                <pt idx="657">
                  <v>0</v>
                </pt>
                <pt idx="658">
                  <v>0</v>
                </pt>
                <pt idx="659">
                  <v>0</v>
                </pt>
                <pt idx="660">
                  <v>0</v>
                </pt>
                <pt idx="661">
                  <v>0</v>
                </pt>
                <pt idx="662">
                  <v>0</v>
                </pt>
                <pt idx="663">
                  <v>0</v>
                </pt>
                <pt idx="664">
                  <v>0</v>
                </pt>
                <pt idx="665">
                  <v>0</v>
                </pt>
                <pt idx="666">
                  <v>0</v>
                </pt>
                <pt idx="667">
                  <v>0</v>
                </pt>
                <pt idx="668">
                  <v>0</v>
                </pt>
                <pt idx="669">
                  <v>0</v>
                </pt>
                <pt idx="670">
                  <v>0</v>
                </pt>
                <pt idx="671">
                  <v>0</v>
                </pt>
                <pt idx="672">
                  <v>0</v>
                </pt>
                <pt idx="673">
                  <v>0</v>
                </pt>
                <pt idx="674">
                  <v>0</v>
                </pt>
                <pt idx="675">
                  <v>0</v>
                </pt>
                <pt idx="676">
                  <v>0</v>
                </pt>
                <pt idx="677">
                  <v>0</v>
                </pt>
                <pt idx="678">
                  <v>0</v>
                </pt>
                <pt idx="679">
                  <v>0</v>
                </pt>
                <pt idx="680">
                  <v>0</v>
                </pt>
                <pt idx="681">
                  <v>0</v>
                </pt>
                <pt idx="682">
                  <v>0</v>
                </pt>
                <pt idx="683">
                  <v>0</v>
                </pt>
                <pt idx="684">
                  <v>0</v>
                </pt>
                <pt idx="685">
                  <v>0</v>
                </pt>
                <pt idx="686">
                  <v>0</v>
                </pt>
                <pt idx="687">
                  <v>0</v>
                </pt>
                <pt idx="688">
                  <v>0</v>
                </pt>
                <pt idx="689">
                  <v>0</v>
                </pt>
                <pt idx="690">
                  <v>0</v>
                </pt>
                <pt idx="691">
                  <v>0</v>
                </pt>
                <pt idx="692">
                  <v>0</v>
                </pt>
                <pt idx="693">
                  <v>0</v>
                </pt>
                <pt idx="694">
                  <v>0</v>
                </pt>
                <pt idx="695">
                  <v>0</v>
                </pt>
                <pt idx="696">
                  <v>0</v>
                </pt>
                <pt idx="697">
                  <v>0</v>
                </pt>
                <pt idx="698">
                  <v>0</v>
                </pt>
                <pt idx="699">
                  <v>0</v>
                </pt>
                <pt idx="700">
                  <v>0</v>
                </pt>
                <pt idx="701">
                  <v>0</v>
                </pt>
                <pt idx="702">
                  <v>0</v>
                </pt>
                <pt idx="703">
                  <v>0</v>
                </pt>
                <pt idx="704">
                  <v>0</v>
                </pt>
                <pt idx="705">
                  <v>0</v>
                </pt>
                <pt idx="706">
                  <v>0</v>
                </pt>
                <pt idx="707">
                  <v>0</v>
                </pt>
                <pt idx="708">
                  <v>0</v>
                </pt>
                <pt idx="709">
                  <v>0</v>
                </pt>
                <pt idx="710">
                  <v>0</v>
                </pt>
                <pt idx="711">
                  <v>0</v>
                </pt>
                <pt idx="712">
                  <v>0</v>
                </pt>
                <pt idx="713">
                  <v>0</v>
                </pt>
                <pt idx="714">
                  <v>0</v>
                </pt>
                <pt idx="715">
                  <v>0</v>
                </pt>
                <pt idx="716">
                  <v>0</v>
                </pt>
                <pt idx="717">
                  <v>0</v>
                </pt>
                <pt idx="718">
                  <v>0</v>
                </pt>
                <pt idx="719">
                  <v>0</v>
                </pt>
                <pt idx="720">
                  <v>0</v>
                </pt>
                <pt idx="721">
                  <v>0</v>
                </pt>
                <pt idx="722">
                  <v>0</v>
                </pt>
                <pt idx="723">
                  <v>0</v>
                </pt>
                <pt idx="724">
                  <v>0</v>
                </pt>
                <pt idx="725">
                  <v>0</v>
                </pt>
                <pt idx="726">
                  <v>0</v>
                </pt>
                <pt idx="727">
                  <v>0</v>
                </pt>
                <pt idx="728">
                  <v>0</v>
                </pt>
                <pt idx="729">
                  <v>0</v>
                </pt>
                <pt idx="730">
                  <v>0</v>
                </pt>
                <pt idx="731">
                  <v>0</v>
                </pt>
                <pt idx="732">
                  <v>0</v>
                </pt>
                <pt idx="733">
                  <v>0</v>
                </pt>
                <pt idx="734">
                  <v>0</v>
                </pt>
                <pt idx="735">
                  <v>0</v>
                </pt>
                <pt idx="736">
                  <v>0</v>
                </pt>
                <pt idx="737">
                  <v>0</v>
                </pt>
                <pt idx="738">
                  <v>0</v>
                </pt>
                <pt idx="739">
                  <v>0</v>
                </pt>
                <pt idx="740">
                  <v>0</v>
                </pt>
                <pt idx="741">
                  <v>0</v>
                </pt>
                <pt idx="742">
                  <v>0</v>
                </pt>
                <pt idx="743">
                  <v>0</v>
                </pt>
                <pt idx="744">
                  <v>0</v>
                </pt>
                <pt idx="745">
                  <v>0</v>
                </pt>
                <pt idx="746">
                  <v>0</v>
                </pt>
                <pt idx="747">
                  <v>0</v>
                </pt>
                <pt idx="748">
                  <v>0</v>
                </pt>
                <pt idx="749">
                  <v>0</v>
                </pt>
                <pt idx="750">
                  <v>0</v>
                </pt>
                <pt idx="751">
                  <v>0</v>
                </pt>
                <pt idx="752">
                  <v>0</v>
                </pt>
                <pt idx="753">
                  <v>0</v>
                </pt>
                <pt idx="754">
                  <v>0</v>
                </pt>
                <pt idx="755">
                  <v>0</v>
                </pt>
                <pt idx="756">
                  <v>0</v>
                </pt>
                <pt idx="757">
                  <v>0</v>
                </pt>
                <pt idx="758">
                  <v>0</v>
                </pt>
                <pt idx="759">
                  <v>0</v>
                </pt>
                <pt idx="760">
                  <v>0</v>
                </pt>
                <pt idx="761">
                  <v>0</v>
                </pt>
                <pt idx="762">
                  <v>0</v>
                </pt>
                <pt idx="763">
                  <v>0</v>
                </pt>
                <pt idx="764">
                  <v>0</v>
                </pt>
                <pt idx="765">
                  <v>0</v>
                </pt>
                <pt idx="766">
                  <v>0</v>
                </pt>
                <pt idx="767">
                  <v>0</v>
                </pt>
                <pt idx="768">
                  <v>0</v>
                </pt>
                <pt idx="769">
                  <v>0</v>
                </pt>
                <pt idx="770">
                  <v>0</v>
                </pt>
                <pt idx="771">
                  <v>0</v>
                </pt>
                <pt idx="772">
                  <v>0</v>
                </pt>
                <pt idx="773">
                  <v>0</v>
                </pt>
                <pt idx="774">
                  <v>0</v>
                </pt>
                <pt idx="775">
                  <v>0</v>
                </pt>
                <pt idx="776">
                  <v>0</v>
                </pt>
                <pt idx="777">
                  <v>0</v>
                </pt>
                <pt idx="778">
                  <v>0</v>
                </pt>
                <pt idx="779">
                  <v>0</v>
                </pt>
                <pt idx="780">
                  <v>0</v>
                </pt>
                <pt idx="781">
                  <v>0</v>
                </pt>
                <pt idx="782">
                  <v>0</v>
                </pt>
                <pt idx="783">
                  <v>0</v>
                </pt>
                <pt idx="784">
                  <v>0</v>
                </pt>
                <pt idx="785">
                  <v>0</v>
                </pt>
                <pt idx="786">
                  <v>0</v>
                </pt>
                <pt idx="787">
                  <v>0</v>
                </pt>
                <pt idx="788">
                  <v>0</v>
                </pt>
                <pt idx="789">
                  <v>0</v>
                </pt>
                <pt idx="790">
                  <v>0</v>
                </pt>
                <pt idx="791">
                  <v>0</v>
                </pt>
                <pt idx="792">
                  <v>0</v>
                </pt>
                <pt idx="793">
                  <v>0</v>
                </pt>
                <pt idx="794">
                  <v>0</v>
                </pt>
                <pt idx="795">
                  <v>0</v>
                </pt>
                <pt idx="796">
                  <v>0</v>
                </pt>
                <pt idx="797">
                  <v>0</v>
                </pt>
                <pt idx="798">
                  <v>0</v>
                </pt>
                <pt idx="799">
                  <v>0</v>
                </pt>
                <pt idx="800">
                  <v>0</v>
                </pt>
                <pt idx="801">
                  <v>0</v>
                </pt>
                <pt idx="802">
                  <v>0</v>
                </pt>
                <pt idx="803">
                  <v>0</v>
                </pt>
                <pt idx="804">
                  <v>0</v>
                </pt>
                <pt idx="805">
                  <v>0</v>
                </pt>
                <pt idx="806">
                  <v>0</v>
                </pt>
                <pt idx="807">
                  <v>0</v>
                </pt>
                <pt idx="808">
                  <v>0</v>
                </pt>
                <pt idx="809">
                  <v>0</v>
                </pt>
                <pt idx="810">
                  <v>0</v>
                </pt>
                <pt idx="811">
                  <v>0</v>
                </pt>
                <pt idx="812">
                  <v>0</v>
                </pt>
                <pt idx="813">
                  <v>0</v>
                </pt>
                <pt idx="814">
                  <v>0</v>
                </pt>
                <pt idx="815">
                  <v>0</v>
                </pt>
                <pt idx="816">
                  <v>0</v>
                </pt>
                <pt idx="817">
                  <v>0</v>
                </pt>
                <pt idx="818">
                  <v>0</v>
                </pt>
                <pt idx="819">
                  <v>0</v>
                </pt>
                <pt idx="820">
                  <v>0</v>
                </pt>
                <pt idx="821">
                  <v>0</v>
                </pt>
                <pt idx="822">
                  <v>0</v>
                </pt>
                <pt idx="823">
                  <v>0</v>
                </pt>
                <pt idx="824">
                  <v>0</v>
                </pt>
                <pt idx="825">
                  <v>0</v>
                </pt>
                <pt idx="826">
                  <v>0</v>
                </pt>
                <pt idx="827">
                  <v>0</v>
                </pt>
                <pt idx="828">
                  <v>0</v>
                </pt>
                <pt idx="829">
                  <v>0</v>
                </pt>
                <pt idx="830">
                  <v>0</v>
                </pt>
                <pt idx="831">
                  <v>0</v>
                </pt>
                <pt idx="832">
                  <v>0</v>
                </pt>
                <pt idx="833">
                  <v>0</v>
                </pt>
                <pt idx="834">
                  <v>0</v>
                </pt>
                <pt idx="835">
                  <v>0</v>
                </pt>
                <pt idx="836">
                  <v>0</v>
                </pt>
                <pt idx="837">
                  <v>0</v>
                </pt>
                <pt idx="838">
                  <v>0</v>
                </pt>
                <pt idx="839">
                  <v>0</v>
                </pt>
                <pt idx="840">
                  <v>0</v>
                </pt>
                <pt idx="841">
                  <v>0</v>
                </pt>
                <pt idx="842">
                  <v>0</v>
                </pt>
                <pt idx="843">
                  <v>0</v>
                </pt>
                <pt idx="844">
                  <v>0</v>
                </pt>
                <pt idx="845">
                  <v>0</v>
                </pt>
                <pt idx="846">
                  <v>0</v>
                </pt>
                <pt idx="847">
                  <v>0</v>
                </pt>
                <pt idx="848">
                  <v>0</v>
                </pt>
                <pt idx="849">
                  <v>0</v>
                </pt>
                <pt idx="850">
                  <v>0</v>
                </pt>
                <pt idx="851">
                  <v>0</v>
                </pt>
                <pt idx="852">
                  <v>0</v>
                </pt>
                <pt idx="853">
                  <v>0</v>
                </pt>
                <pt idx="854">
                  <v>0</v>
                </pt>
                <pt idx="855">
                  <v>0</v>
                </pt>
                <pt idx="856">
                  <v>0</v>
                </pt>
                <pt idx="857">
                  <v>0</v>
                </pt>
                <pt idx="858">
                  <v>0</v>
                </pt>
                <pt idx="859">
                  <v>0</v>
                </pt>
                <pt idx="860">
                  <v>0</v>
                </pt>
                <pt idx="861">
                  <v>0</v>
                </pt>
                <pt idx="862">
                  <v>0</v>
                </pt>
                <pt idx="863">
                  <v>0</v>
                </pt>
                <pt idx="864">
                  <v>0</v>
                </pt>
                <pt idx="865">
                  <v>0</v>
                </pt>
                <pt idx="866">
                  <v>0</v>
                </pt>
                <pt idx="867">
                  <v>0</v>
                </pt>
                <pt idx="868">
                  <v>0</v>
                </pt>
                <pt idx="869">
                  <v>0</v>
                </pt>
                <pt idx="870">
                  <v>0</v>
                </pt>
                <pt idx="871">
                  <v>0</v>
                </pt>
                <pt idx="872">
                  <v>0</v>
                </pt>
                <pt idx="873">
                  <v>0</v>
                </pt>
                <pt idx="874">
                  <v>0</v>
                </pt>
                <pt idx="875">
                  <v>0</v>
                </pt>
                <pt idx="876">
                  <v>0</v>
                </pt>
                <pt idx="877">
                  <v>0</v>
                </pt>
                <pt idx="878">
                  <v>0</v>
                </pt>
                <pt idx="879">
                  <v>0</v>
                </pt>
                <pt idx="880">
                  <v>0</v>
                </pt>
                <pt idx="881">
                  <v>0</v>
                </pt>
                <pt idx="882">
                  <v>0</v>
                </pt>
                <pt idx="883">
                  <v>0</v>
                </pt>
                <pt idx="884">
                  <v>0</v>
                </pt>
                <pt idx="885">
                  <v>0</v>
                </pt>
                <pt idx="886">
                  <v>0</v>
                </pt>
                <pt idx="887">
                  <v>0</v>
                </pt>
                <pt idx="888">
                  <v>0</v>
                </pt>
                <pt idx="889">
                  <v>0</v>
                </pt>
                <pt idx="890">
                  <v>0</v>
                </pt>
                <pt idx="891">
                  <v>0</v>
                </pt>
                <pt idx="892">
                  <v>0</v>
                </pt>
                <pt idx="893">
                  <v>0</v>
                </pt>
                <pt idx="894">
                  <v>0</v>
                </pt>
                <pt idx="895">
                  <v>0</v>
                </pt>
                <pt idx="896">
                  <v>0</v>
                </pt>
                <pt idx="897">
                  <v>0</v>
                </pt>
                <pt idx="898">
                  <v>0</v>
                </pt>
                <pt idx="899">
                  <v>0</v>
                </pt>
                <pt idx="900">
                  <v>0</v>
                </pt>
                <pt idx="901">
                  <v>0</v>
                </pt>
                <pt idx="902">
                  <v>0</v>
                </pt>
                <pt idx="903">
                  <v>0</v>
                </pt>
                <pt idx="904">
                  <v>0</v>
                </pt>
                <pt idx="905">
                  <v>0</v>
                </pt>
                <pt idx="906">
                  <v>0</v>
                </pt>
                <pt idx="907">
                  <v>0</v>
                </pt>
                <pt idx="908">
                  <v>0</v>
                </pt>
                <pt idx="909">
                  <v>0</v>
                </pt>
                <pt idx="910">
                  <v>0</v>
                </pt>
                <pt idx="911">
                  <v>0</v>
                </pt>
                <pt idx="912">
                  <v>0</v>
                </pt>
                <pt idx="913">
                  <v>0</v>
                </pt>
                <pt idx="914">
                  <v>0</v>
                </pt>
                <pt idx="915">
                  <v>0</v>
                </pt>
                <pt idx="916">
                  <v>0</v>
                </pt>
                <pt idx="917">
                  <v>0</v>
                </pt>
                <pt idx="918">
                  <v>0</v>
                </pt>
                <pt idx="919">
                  <v>0</v>
                </pt>
                <pt idx="920">
                  <v>0</v>
                </pt>
                <pt idx="921">
                  <v>0</v>
                </pt>
                <pt idx="922">
                  <v>0</v>
                </pt>
                <pt idx="923">
                  <v>0</v>
                </pt>
                <pt idx="924">
                  <v>0</v>
                </pt>
                <pt idx="925">
                  <v>0</v>
                </pt>
                <pt idx="926">
                  <v>0</v>
                </pt>
                <pt idx="927">
                  <v>0</v>
                </pt>
                <pt idx="928">
                  <v>0</v>
                </pt>
                <pt idx="929">
                  <v>0</v>
                </pt>
                <pt idx="930">
                  <v>0</v>
                </pt>
                <pt idx="931">
                  <v>0</v>
                </pt>
                <pt idx="932">
                  <v>0</v>
                </pt>
                <pt idx="933">
                  <v>0</v>
                </pt>
                <pt idx="934">
                  <v>0</v>
                </pt>
                <pt idx="935">
                  <v>0</v>
                </pt>
                <pt idx="936">
                  <v>0</v>
                </pt>
                <pt idx="937">
                  <v>0</v>
                </pt>
                <pt idx="938">
                  <v>0</v>
                </pt>
                <pt idx="939">
                  <v>0</v>
                </pt>
                <pt idx="940">
                  <v>0</v>
                </pt>
                <pt idx="941">
                  <v>0</v>
                </pt>
                <pt idx="942">
                  <v>0</v>
                </pt>
                <pt idx="943">
                  <v>0</v>
                </pt>
                <pt idx="944">
                  <v>0</v>
                </pt>
                <pt idx="945">
                  <v>0</v>
                </pt>
                <pt idx="946">
                  <v>0</v>
                </pt>
                <pt idx="947">
                  <v>0</v>
                </pt>
                <pt idx="948">
                  <v>0</v>
                </pt>
                <pt idx="949">
                  <v>0</v>
                </pt>
                <pt idx="950">
                  <v>0</v>
                </pt>
                <pt idx="951">
                  <v>0</v>
                </pt>
                <pt idx="952">
                  <v>0</v>
                </pt>
                <pt idx="953">
                  <v>0</v>
                </pt>
                <pt idx="954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4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  <c r="AA2" t="n">
        <v>611.6740224270267</v>
      </c>
      <c r="AB2" t="n">
        <v>836.9193826380117</v>
      </c>
      <c r="AC2" t="n">
        <v>757.04497138277</v>
      </c>
      <c r="AD2" t="n">
        <v>611674.0224270266</v>
      </c>
      <c r="AE2" t="n">
        <v>836919.3826380117</v>
      </c>
      <c r="AF2" t="n">
        <v>9.432536959872747e-07</v>
      </c>
      <c r="AG2" t="n">
        <v>17</v>
      </c>
      <c r="AH2" t="n">
        <v>757044.97138277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  <c r="AA3" t="n">
        <v>531.4268386180095</v>
      </c>
      <c r="AB3" t="n">
        <v>727.1216454946233</v>
      </c>
      <c r="AC3" t="n">
        <v>657.7261761702548</v>
      </c>
      <c r="AD3" t="n">
        <v>531426.8386180095</v>
      </c>
      <c r="AE3" t="n">
        <v>727121.6454946233</v>
      </c>
      <c r="AF3" t="n">
        <v>1.038043561603179e-06</v>
      </c>
      <c r="AG3" t="n">
        <v>15</v>
      </c>
      <c r="AH3" t="n">
        <v>657726.1761702548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  <c r="AA4" t="n">
        <v>485.1831382600112</v>
      </c>
      <c r="AB4" t="n">
        <v>663.8489745367355</v>
      </c>
      <c r="AC4" t="n">
        <v>600.4921601248362</v>
      </c>
      <c r="AD4" t="n">
        <v>485183.1382600112</v>
      </c>
      <c r="AE4" t="n">
        <v>663848.9745367354</v>
      </c>
      <c r="AF4" t="n">
        <v>1.108815015074596e-06</v>
      </c>
      <c r="AG4" t="n">
        <v>14</v>
      </c>
      <c r="AH4" t="n">
        <v>600492.1601248363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  <c r="AA5" t="n">
        <v>463.9183635538889</v>
      </c>
      <c r="AB5" t="n">
        <v>634.7535716481692</v>
      </c>
      <c r="AC5" t="n">
        <v>574.1735816523002</v>
      </c>
      <c r="AD5" t="n">
        <v>463918.3635538889</v>
      </c>
      <c r="AE5" t="n">
        <v>634753.5716481692</v>
      </c>
      <c r="AF5" t="n">
        <v>1.16058648070771e-06</v>
      </c>
      <c r="AG5" t="n">
        <v>14</v>
      </c>
      <c r="AH5" t="n">
        <v>574173.5816523002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  <c r="AA6" t="n">
        <v>435.8109985945956</v>
      </c>
      <c r="AB6" t="n">
        <v>596.2958349014376</v>
      </c>
      <c r="AC6" t="n">
        <v>539.3861973249042</v>
      </c>
      <c r="AD6" t="n">
        <v>435810.9985945956</v>
      </c>
      <c r="AE6" t="n">
        <v>596295.8349014376</v>
      </c>
      <c r="AF6" t="n">
        <v>1.202717903371268e-06</v>
      </c>
      <c r="AG6" t="n">
        <v>13</v>
      </c>
      <c r="AH6" t="n">
        <v>539386.1973249041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  <c r="AA7" t="n">
        <v>424.5746344657811</v>
      </c>
      <c r="AB7" t="n">
        <v>580.9217457869941</v>
      </c>
      <c r="AC7" t="n">
        <v>525.4793896978734</v>
      </c>
      <c r="AD7" t="n">
        <v>424574.634465781</v>
      </c>
      <c r="AE7" t="n">
        <v>580921.745786994</v>
      </c>
      <c r="AF7" t="n">
        <v>1.233645402002411e-06</v>
      </c>
      <c r="AG7" t="n">
        <v>13</v>
      </c>
      <c r="AH7" t="n">
        <v>525479.3896978735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  <c r="AA8" t="n">
        <v>414.3768051357185</v>
      </c>
      <c r="AB8" t="n">
        <v>566.9686258011244</v>
      </c>
      <c r="AC8" t="n">
        <v>512.8579359001285</v>
      </c>
      <c r="AD8" t="n">
        <v>414376.8051357185</v>
      </c>
      <c r="AE8" t="n">
        <v>566968.6258011244</v>
      </c>
      <c r="AF8" t="n">
        <v>1.263009019570697e-06</v>
      </c>
      <c r="AG8" t="n">
        <v>13</v>
      </c>
      <c r="AH8" t="n">
        <v>512857.9359001284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  <c r="AA9" t="n">
        <v>394.5149218869247</v>
      </c>
      <c r="AB9" t="n">
        <v>539.792720895678</v>
      </c>
      <c r="AC9" t="n">
        <v>488.2756612172357</v>
      </c>
      <c r="AD9" t="n">
        <v>394514.9218869247</v>
      </c>
      <c r="AE9" t="n">
        <v>539792.720895678</v>
      </c>
      <c r="AF9" t="n">
        <v>1.286770675122775e-06</v>
      </c>
      <c r="AG9" t="n">
        <v>12</v>
      </c>
      <c r="AH9" t="n">
        <v>488275.6612172357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  <c r="AA10" t="n">
        <v>388.8162361140407</v>
      </c>
      <c r="AB10" t="n">
        <v>531.9955276129454</v>
      </c>
      <c r="AC10" t="n">
        <v>481.2226211179776</v>
      </c>
      <c r="AD10" t="n">
        <v>388816.2361140407</v>
      </c>
      <c r="AE10" t="n">
        <v>531995.5276129453</v>
      </c>
      <c r="AF10" t="n">
        <v>1.303950025305811e-06</v>
      </c>
      <c r="AG10" t="n">
        <v>12</v>
      </c>
      <c r="AH10" t="n">
        <v>481222.6211179775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  <c r="AA11" t="n">
        <v>383.3510198261947</v>
      </c>
      <c r="AB11" t="n">
        <v>524.5177775795884</v>
      </c>
      <c r="AC11" t="n">
        <v>474.4585370527161</v>
      </c>
      <c r="AD11" t="n">
        <v>383351.0198261947</v>
      </c>
      <c r="AE11" t="n">
        <v>524517.7775795883</v>
      </c>
      <c r="AF11" t="n">
        <v>1.321339449064454e-06</v>
      </c>
      <c r="AG11" t="n">
        <v>12</v>
      </c>
      <c r="AH11" t="n">
        <v>474458.5370527161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  <c r="AA12" t="n">
        <v>378.626790100441</v>
      </c>
      <c r="AB12" t="n">
        <v>518.0538780505061</v>
      </c>
      <c r="AC12" t="n">
        <v>468.6115430225495</v>
      </c>
      <c r="AD12" t="n">
        <v>378626.790100441</v>
      </c>
      <c r="AE12" t="n">
        <v>518053.8780505061</v>
      </c>
      <c r="AF12" t="n">
        <v>1.335391037121773e-06</v>
      </c>
      <c r="AG12" t="n">
        <v>12</v>
      </c>
      <c r="AH12" t="n">
        <v>468611.5430225495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  <c r="AA13" t="n">
        <v>374.7689661538158</v>
      </c>
      <c r="AB13" t="n">
        <v>512.7754331315527</v>
      </c>
      <c r="AC13" t="n">
        <v>463.836865478317</v>
      </c>
      <c r="AD13" t="n">
        <v>374768.9661538158</v>
      </c>
      <c r="AE13" t="n">
        <v>512775.4331315528</v>
      </c>
      <c r="AF13" t="n">
        <v>1.348368915792653e-06</v>
      </c>
      <c r="AG13" t="n">
        <v>12</v>
      </c>
      <c r="AH13" t="n">
        <v>463836.865478317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  <c r="AA14" t="n">
        <v>371.2374278425963</v>
      </c>
      <c r="AB14" t="n">
        <v>507.9434266136678</v>
      </c>
      <c r="AC14" t="n">
        <v>459.4660188807354</v>
      </c>
      <c r="AD14" t="n">
        <v>371237.4278425963</v>
      </c>
      <c r="AE14" t="n">
        <v>507943.4266136679</v>
      </c>
      <c r="AF14" t="n">
        <v>1.358429105913425e-06</v>
      </c>
      <c r="AG14" t="n">
        <v>12</v>
      </c>
      <c r="AH14" t="n">
        <v>459466.0188807354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  <c r="AA15" t="n">
        <v>368.5462515765013</v>
      </c>
      <c r="AB15" t="n">
        <v>504.261240520079</v>
      </c>
      <c r="AC15" t="n">
        <v>456.135255459938</v>
      </c>
      <c r="AD15" t="n">
        <v>368546.2515765013</v>
      </c>
      <c r="AE15" t="n">
        <v>504261.240520079</v>
      </c>
      <c r="AF15" t="n">
        <v>1.366598633853727e-06</v>
      </c>
      <c r="AG15" t="n">
        <v>12</v>
      </c>
      <c r="AH15" t="n">
        <v>456135.255459938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  <c r="AA16" t="n">
        <v>365.1638619398645</v>
      </c>
      <c r="AB16" t="n">
        <v>499.6333057987334</v>
      </c>
      <c r="AC16" t="n">
        <v>451.9490043330503</v>
      </c>
      <c r="AD16" t="n">
        <v>365163.8619398645</v>
      </c>
      <c r="AE16" t="n">
        <v>499633.3057987334</v>
      </c>
      <c r="AF16" t="n">
        <v>1.376355384365288e-06</v>
      </c>
      <c r="AG16" t="n">
        <v>12</v>
      </c>
      <c r="AH16" t="n">
        <v>451949.0043330503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  <c r="AA17" t="n">
        <v>349.7954139850075</v>
      </c>
      <c r="AB17" t="n">
        <v>478.6055172988255</v>
      </c>
      <c r="AC17" t="n">
        <v>432.9280784548872</v>
      </c>
      <c r="AD17" t="n">
        <v>349795.4139850075</v>
      </c>
      <c r="AE17" t="n">
        <v>478605.5172988255</v>
      </c>
      <c r="AF17" t="n">
        <v>1.38615881789365e-06</v>
      </c>
      <c r="AG17" t="n">
        <v>11</v>
      </c>
      <c r="AH17" t="n">
        <v>432928.0784548872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346.107131378674</v>
      </c>
      <c r="AB18" t="n">
        <v>473.5590463212953</v>
      </c>
      <c r="AC18" t="n">
        <v>428.363235584686</v>
      </c>
      <c r="AD18" t="n">
        <v>346107.131378674</v>
      </c>
      <c r="AE18" t="n">
        <v>473559.0463212953</v>
      </c>
      <c r="AF18" t="n">
        <v>1.397176009858857e-06</v>
      </c>
      <c r="AG18" t="n">
        <v>11</v>
      </c>
      <c r="AH18" t="n">
        <v>428363.235584686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344.5622097315131</v>
      </c>
      <c r="AB19" t="n">
        <v>471.4452163665171</v>
      </c>
      <c r="AC19" t="n">
        <v>426.4511465940128</v>
      </c>
      <c r="AD19" t="n">
        <v>344562.2097315131</v>
      </c>
      <c r="AE19" t="n">
        <v>471445.2163665171</v>
      </c>
      <c r="AF19" t="n">
        <v>1.401400822879414e-06</v>
      </c>
      <c r="AG19" t="n">
        <v>11</v>
      </c>
      <c r="AH19" t="n">
        <v>426451.1465940128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  <c r="AA20" t="n">
        <v>342.7930448995679</v>
      </c>
      <c r="AB20" t="n">
        <v>469.0245669934056</v>
      </c>
      <c r="AC20" t="n">
        <v>424.2615205996683</v>
      </c>
      <c r="AD20" t="n">
        <v>342793.0448995678</v>
      </c>
      <c r="AE20" t="n">
        <v>469024.5669934056</v>
      </c>
      <c r="AF20" t="n">
        <v>1.40618583210159e-06</v>
      </c>
      <c r="AG20" t="n">
        <v>11</v>
      </c>
      <c r="AH20" t="n">
        <v>424261.5205996683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340.7871649069107</v>
      </c>
      <c r="AB21" t="n">
        <v>466.2800334942723</v>
      </c>
      <c r="AC21" t="n">
        <v>421.7789215257154</v>
      </c>
      <c r="AD21" t="n">
        <v>340787.1649069107</v>
      </c>
      <c r="AE21" t="n">
        <v>466280.0334942723</v>
      </c>
      <c r="AF21" t="n">
        <v>1.411134231882574e-06</v>
      </c>
      <c r="AG21" t="n">
        <v>11</v>
      </c>
      <c r="AH21" t="n">
        <v>421778.9215257154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  <c r="AA22" t="n">
        <v>338.7879393458501</v>
      </c>
      <c r="AB22" t="n">
        <v>463.5446048820224</v>
      </c>
      <c r="AC22" t="n">
        <v>419.3045583810205</v>
      </c>
      <c r="AD22" t="n">
        <v>338787.9393458501</v>
      </c>
      <c r="AE22" t="n">
        <v>463544.6048820224</v>
      </c>
      <c r="AF22" t="n">
        <v>1.415615801495539e-06</v>
      </c>
      <c r="AG22" t="n">
        <v>11</v>
      </c>
      <c r="AH22" t="n">
        <v>419304.5583810205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  <c r="AA23" t="n">
        <v>336.4390609481088</v>
      </c>
      <c r="AB23" t="n">
        <v>460.3307658330313</v>
      </c>
      <c r="AC23" t="n">
        <v>416.3974436202137</v>
      </c>
      <c r="AD23" t="n">
        <v>336439.0609481088</v>
      </c>
      <c r="AE23" t="n">
        <v>460330.7658330313</v>
      </c>
      <c r="AF23" t="n">
        <v>1.422338155914988e-06</v>
      </c>
      <c r="AG23" t="n">
        <v>11</v>
      </c>
      <c r="AH23" t="n">
        <v>416397.4436202137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  <c r="AA24" t="n">
        <v>334.6300569963586</v>
      </c>
      <c r="AB24" t="n">
        <v>457.8556068186249</v>
      </c>
      <c r="AC24" t="n">
        <v>414.1585103082347</v>
      </c>
      <c r="AD24" t="n">
        <v>334630.0569963586</v>
      </c>
      <c r="AE24" t="n">
        <v>457855.6068186249</v>
      </c>
      <c r="AF24" t="n">
        <v>1.426959774578359e-06</v>
      </c>
      <c r="AG24" t="n">
        <v>11</v>
      </c>
      <c r="AH24" t="n">
        <v>414158.5103082347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  <c r="AA25" t="n">
        <v>332.9189404526228</v>
      </c>
      <c r="AB25" t="n">
        <v>455.5143816743514</v>
      </c>
      <c r="AC25" t="n">
        <v>412.0407284058005</v>
      </c>
      <c r="AD25" t="n">
        <v>332918.9404526228</v>
      </c>
      <c r="AE25" t="n">
        <v>455514.3816743514</v>
      </c>
      <c r="AF25" t="n">
        <v>1.43132463664932e-06</v>
      </c>
      <c r="AG25" t="n">
        <v>11</v>
      </c>
      <c r="AH25" t="n">
        <v>412040.7284058005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  <c r="AA26" t="n">
        <v>329.4764657930993</v>
      </c>
      <c r="AB26" t="n">
        <v>450.8042359739279</v>
      </c>
      <c r="AC26" t="n">
        <v>407.7801124002945</v>
      </c>
      <c r="AD26" t="n">
        <v>329476.4657930993</v>
      </c>
      <c r="AE26" t="n">
        <v>450804.2359739279</v>
      </c>
      <c r="AF26" t="n">
        <v>1.436553134531113e-06</v>
      </c>
      <c r="AG26" t="n">
        <v>11</v>
      </c>
      <c r="AH26" t="n">
        <v>407780.1124002945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329.3382998441003</v>
      </c>
      <c r="AB27" t="n">
        <v>450.615191227056</v>
      </c>
      <c r="AC27" t="n">
        <v>407.609109818738</v>
      </c>
      <c r="AD27" t="n">
        <v>329338.2998441003</v>
      </c>
      <c r="AE27" t="n">
        <v>450615.191227056</v>
      </c>
      <c r="AF27" t="n">
        <v>1.435852889279088e-06</v>
      </c>
      <c r="AG27" t="n">
        <v>11</v>
      </c>
      <c r="AH27" t="n">
        <v>407609.109818738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  <c r="AA28" t="n">
        <v>327.5369080072485</v>
      </c>
      <c r="AB28" t="n">
        <v>448.1504474440763</v>
      </c>
      <c r="AC28" t="n">
        <v>405.3795977231163</v>
      </c>
      <c r="AD28" t="n">
        <v>327536.9080072485</v>
      </c>
      <c r="AE28" t="n">
        <v>448150.4474440764</v>
      </c>
      <c r="AF28" t="n">
        <v>1.441664924870902e-06</v>
      </c>
      <c r="AG28" t="n">
        <v>11</v>
      </c>
      <c r="AH28" t="n">
        <v>405379.5977231163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  <c r="AA29" t="n">
        <v>326.5780592972558</v>
      </c>
      <c r="AB29" t="n">
        <v>446.8385083376448</v>
      </c>
      <c r="AC29" t="n">
        <v>404.1928682436844</v>
      </c>
      <c r="AD29" t="n">
        <v>326578.0592972558</v>
      </c>
      <c r="AE29" t="n">
        <v>446838.5083376448</v>
      </c>
      <c r="AF29" t="n">
        <v>1.441034704144079e-06</v>
      </c>
      <c r="AG29" t="n">
        <v>11</v>
      </c>
      <c r="AH29" t="n">
        <v>404192.8682436844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  <c r="AA30" t="n">
        <v>324.5913425114763</v>
      </c>
      <c r="AB30" t="n">
        <v>444.1201947835825</v>
      </c>
      <c r="AC30" t="n">
        <v>401.7339867200449</v>
      </c>
      <c r="AD30" t="n">
        <v>324591.3425114763</v>
      </c>
      <c r="AE30" t="n">
        <v>444120.1947835825</v>
      </c>
      <c r="AF30" t="n">
        <v>1.446566641635084e-06</v>
      </c>
      <c r="AG30" t="n">
        <v>11</v>
      </c>
      <c r="AH30" t="n">
        <v>401733.9867200449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  <c r="AA31" t="n">
        <v>323.220204820727</v>
      </c>
      <c r="AB31" t="n">
        <v>442.2441437047736</v>
      </c>
      <c r="AC31" t="n">
        <v>400.0369833231433</v>
      </c>
      <c r="AD31" t="n">
        <v>323220.204820727</v>
      </c>
      <c r="AE31" t="n">
        <v>442244.1437047736</v>
      </c>
      <c r="AF31" t="n">
        <v>1.44673003219389e-06</v>
      </c>
      <c r="AG31" t="n">
        <v>11</v>
      </c>
      <c r="AH31" t="n">
        <v>400036.9833231433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  <c r="AA32" t="n">
        <v>321.6705725358071</v>
      </c>
      <c r="AB32" t="n">
        <v>440.1238684475947</v>
      </c>
      <c r="AC32" t="n">
        <v>398.1190641606846</v>
      </c>
      <c r="AD32" t="n">
        <v>321670.5725358071</v>
      </c>
      <c r="AE32" t="n">
        <v>440123.8684475947</v>
      </c>
      <c r="AF32" t="n">
        <v>1.4524253602437e-06</v>
      </c>
      <c r="AG32" t="n">
        <v>11</v>
      </c>
      <c r="AH32" t="n">
        <v>398119.0641606845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  <c r="AA33" t="n">
        <v>318.0996367816426</v>
      </c>
      <c r="AB33" t="n">
        <v>435.2379566101798</v>
      </c>
      <c r="AC33" t="n">
        <v>393.6994568916122</v>
      </c>
      <c r="AD33" t="n">
        <v>318099.6367816426</v>
      </c>
      <c r="AE33" t="n">
        <v>435237.9566101798</v>
      </c>
      <c r="AF33" t="n">
        <v>1.458517493936325e-06</v>
      </c>
      <c r="AG33" t="n">
        <v>11</v>
      </c>
      <c r="AH33" t="n">
        <v>393699.4568916121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317.9297296866982</v>
      </c>
      <c r="AB34" t="n">
        <v>435.005482227105</v>
      </c>
      <c r="AC34" t="n">
        <v>393.4891695373781</v>
      </c>
      <c r="AD34" t="n">
        <v>317929.7296866982</v>
      </c>
      <c r="AE34" t="n">
        <v>435005.482227105</v>
      </c>
      <c r="AF34" t="n">
        <v>1.457117003432274e-06</v>
      </c>
      <c r="AG34" t="n">
        <v>11</v>
      </c>
      <c r="AH34" t="n">
        <v>393489.1695373781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  <c r="AA35" t="n">
        <v>316.1225868923322</v>
      </c>
      <c r="AB35" t="n">
        <v>432.5328697303399</v>
      </c>
      <c r="AC35" t="n">
        <v>391.2525397069709</v>
      </c>
      <c r="AD35" t="n">
        <v>316122.5868923321</v>
      </c>
      <c r="AE35" t="n">
        <v>432532.8697303399</v>
      </c>
      <c r="AF35" t="n">
        <v>1.458447469411123e-06</v>
      </c>
      <c r="AG35" t="n">
        <v>11</v>
      </c>
      <c r="AH35" t="n">
        <v>391252.5397069709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  <c r="AA36" t="n">
        <v>314.0038479369617</v>
      </c>
      <c r="AB36" t="n">
        <v>429.6339176194363</v>
      </c>
      <c r="AC36" t="n">
        <v>388.6302595168272</v>
      </c>
      <c r="AD36" t="n">
        <v>314003.8479369617</v>
      </c>
      <c r="AE36" t="n">
        <v>429633.9176194363</v>
      </c>
      <c r="AF36" t="n">
        <v>1.463209137124899e-06</v>
      </c>
      <c r="AG36" t="n">
        <v>11</v>
      </c>
      <c r="AH36" t="n">
        <v>388630.2595168272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  <c r="AA37" t="n">
        <v>313.8772387933386</v>
      </c>
      <c r="AB37" t="n">
        <v>429.46068540353</v>
      </c>
      <c r="AC37" t="n">
        <v>388.473560340474</v>
      </c>
      <c r="AD37" t="n">
        <v>313877.2387933386</v>
      </c>
      <c r="AE37" t="n">
        <v>429460.68540353</v>
      </c>
      <c r="AF37" t="n">
        <v>1.463465893717308e-06</v>
      </c>
      <c r="AG37" t="n">
        <v>11</v>
      </c>
      <c r="AH37" t="n">
        <v>388473.560340474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  <c r="AA38" t="n">
        <v>313.224683614298</v>
      </c>
      <c r="AB38" t="n">
        <v>428.567830618864</v>
      </c>
      <c r="AC38" t="n">
        <v>387.6659183633269</v>
      </c>
      <c r="AD38" t="n">
        <v>313224.6836142981</v>
      </c>
      <c r="AE38" t="n">
        <v>428567.830618864</v>
      </c>
      <c r="AF38" t="n">
        <v>1.46297572204089e-06</v>
      </c>
      <c r="AG38" t="n">
        <v>11</v>
      </c>
      <c r="AH38" t="n">
        <v>387665.9183633269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  <c r="AA39" t="n">
        <v>312.9347584081885</v>
      </c>
      <c r="AB39" t="n">
        <v>428.1711421612677</v>
      </c>
      <c r="AC39" t="n">
        <v>387.3070892953678</v>
      </c>
      <c r="AD39" t="n">
        <v>312934.7584081885</v>
      </c>
      <c r="AE39" t="n">
        <v>428171.1421612677</v>
      </c>
      <c r="AF39" t="n">
        <v>1.462625599414877e-06</v>
      </c>
      <c r="AG39" t="n">
        <v>11</v>
      </c>
      <c r="AH39" t="n">
        <v>387307.0892953678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  <c r="AA40" t="n">
        <v>311.5144192284681</v>
      </c>
      <c r="AB40" t="n">
        <v>426.2277714346318</v>
      </c>
      <c r="AC40" t="n">
        <v>385.5491911433442</v>
      </c>
      <c r="AD40" t="n">
        <v>311514.419228468</v>
      </c>
      <c r="AE40" t="n">
        <v>426227.7714346318</v>
      </c>
      <c r="AF40" t="n">
        <v>1.467784072771468e-06</v>
      </c>
      <c r="AG40" t="n">
        <v>11</v>
      </c>
      <c r="AH40" t="n">
        <v>385549.1911433442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  <c r="AA41" t="n">
        <v>311.7576187091296</v>
      </c>
      <c r="AB41" t="n">
        <v>426.5605276932769</v>
      </c>
      <c r="AC41" t="n">
        <v>385.8501896116905</v>
      </c>
      <c r="AD41" t="n">
        <v>311757.6187091296</v>
      </c>
      <c r="AE41" t="n">
        <v>426560.5276932769</v>
      </c>
      <c r="AF41" t="n">
        <v>1.468157536905882e-06</v>
      </c>
      <c r="AG41" t="n">
        <v>11</v>
      </c>
      <c r="AH41" t="n">
        <v>385850.1896116905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8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3.0103</v>
      </c>
      <c r="E2" t="n">
        <v>33.22</v>
      </c>
      <c r="F2" t="n">
        <v>17.5</v>
      </c>
      <c r="G2" t="n">
        <v>4.59</v>
      </c>
      <c r="H2" t="n">
        <v>0.06</v>
      </c>
      <c r="I2" t="n">
        <v>229</v>
      </c>
      <c r="J2" t="n">
        <v>296.65</v>
      </c>
      <c r="K2" t="n">
        <v>61.82</v>
      </c>
      <c r="L2" t="n">
        <v>1</v>
      </c>
      <c r="M2" t="n">
        <v>227</v>
      </c>
      <c r="N2" t="n">
        <v>83.83</v>
      </c>
      <c r="O2" t="n">
        <v>36821.52</v>
      </c>
      <c r="P2" t="n">
        <v>318.45</v>
      </c>
      <c r="Q2" t="n">
        <v>988.86</v>
      </c>
      <c r="R2" t="n">
        <v>185.38</v>
      </c>
      <c r="S2" t="n">
        <v>35.43</v>
      </c>
      <c r="T2" t="n">
        <v>72856.98</v>
      </c>
      <c r="U2" t="n">
        <v>0.19</v>
      </c>
      <c r="V2" t="n">
        <v>0.65</v>
      </c>
      <c r="W2" t="n">
        <v>3.35</v>
      </c>
      <c r="X2" t="n">
        <v>4.74</v>
      </c>
      <c r="Y2" t="n">
        <v>1</v>
      </c>
      <c r="Z2" t="n">
        <v>10</v>
      </c>
      <c r="AA2" t="n">
        <v>1043.782029090414</v>
      </c>
      <c r="AB2" t="n">
        <v>1428.148620614695</v>
      </c>
      <c r="AC2" t="n">
        <v>1291.848120682406</v>
      </c>
      <c r="AD2" t="n">
        <v>1043782.029090415</v>
      </c>
      <c r="AE2" t="n">
        <v>1428148.620614695</v>
      </c>
      <c r="AF2" t="n">
        <v>6.574096099868809e-07</v>
      </c>
      <c r="AG2" t="n">
        <v>22</v>
      </c>
      <c r="AH2" t="n">
        <v>1291848.120682406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3.4898</v>
      </c>
      <c r="E3" t="n">
        <v>28.66</v>
      </c>
      <c r="F3" t="n">
        <v>16.21</v>
      </c>
      <c r="G3" t="n">
        <v>5.72</v>
      </c>
      <c r="H3" t="n">
        <v>0.07000000000000001</v>
      </c>
      <c r="I3" t="n">
        <v>170</v>
      </c>
      <c r="J3" t="n">
        <v>297.17</v>
      </c>
      <c r="K3" t="n">
        <v>61.82</v>
      </c>
      <c r="L3" t="n">
        <v>1.25</v>
      </c>
      <c r="M3" t="n">
        <v>168</v>
      </c>
      <c r="N3" t="n">
        <v>84.09999999999999</v>
      </c>
      <c r="O3" t="n">
        <v>36885.7</v>
      </c>
      <c r="P3" t="n">
        <v>294.43</v>
      </c>
      <c r="Q3" t="n">
        <v>988.6</v>
      </c>
      <c r="R3" t="n">
        <v>145.64</v>
      </c>
      <c r="S3" t="n">
        <v>35.43</v>
      </c>
      <c r="T3" t="n">
        <v>53281.62</v>
      </c>
      <c r="U3" t="n">
        <v>0.24</v>
      </c>
      <c r="V3" t="n">
        <v>0.7</v>
      </c>
      <c r="W3" t="n">
        <v>3.24</v>
      </c>
      <c r="X3" t="n">
        <v>3.45</v>
      </c>
      <c r="Y3" t="n">
        <v>1</v>
      </c>
      <c r="Z3" t="n">
        <v>10</v>
      </c>
      <c r="AA3" t="n">
        <v>852.1660993872737</v>
      </c>
      <c r="AB3" t="n">
        <v>1165.971252096658</v>
      </c>
      <c r="AC3" t="n">
        <v>1054.692592247482</v>
      </c>
      <c r="AD3" t="n">
        <v>852166.0993872737</v>
      </c>
      <c r="AE3" t="n">
        <v>1165971.252096657</v>
      </c>
      <c r="AF3" t="n">
        <v>7.621260528625774e-07</v>
      </c>
      <c r="AG3" t="n">
        <v>19</v>
      </c>
      <c r="AH3" t="n">
        <v>1054692.592247482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3.851</v>
      </c>
      <c r="E4" t="n">
        <v>25.97</v>
      </c>
      <c r="F4" t="n">
        <v>15.47</v>
      </c>
      <c r="G4" t="n">
        <v>6.88</v>
      </c>
      <c r="H4" t="n">
        <v>0.09</v>
      </c>
      <c r="I4" t="n">
        <v>135</v>
      </c>
      <c r="J4" t="n">
        <v>297.7</v>
      </c>
      <c r="K4" t="n">
        <v>61.82</v>
      </c>
      <c r="L4" t="n">
        <v>1.5</v>
      </c>
      <c r="M4" t="n">
        <v>133</v>
      </c>
      <c r="N4" t="n">
        <v>84.37</v>
      </c>
      <c r="O4" t="n">
        <v>36949.99</v>
      </c>
      <c r="P4" t="n">
        <v>280.38</v>
      </c>
      <c r="Q4" t="n">
        <v>988.35</v>
      </c>
      <c r="R4" t="n">
        <v>122.22</v>
      </c>
      <c r="S4" t="n">
        <v>35.43</v>
      </c>
      <c r="T4" t="n">
        <v>41747.49</v>
      </c>
      <c r="U4" t="n">
        <v>0.29</v>
      </c>
      <c r="V4" t="n">
        <v>0.74</v>
      </c>
      <c r="W4" t="n">
        <v>3.18</v>
      </c>
      <c r="X4" t="n">
        <v>2.71</v>
      </c>
      <c r="Y4" t="n">
        <v>1</v>
      </c>
      <c r="Z4" t="n">
        <v>10</v>
      </c>
      <c r="AA4" t="n">
        <v>743.8049900652179</v>
      </c>
      <c r="AB4" t="n">
        <v>1017.706801767472</v>
      </c>
      <c r="AC4" t="n">
        <v>920.5782929672513</v>
      </c>
      <c r="AD4" t="n">
        <v>743804.9900652179</v>
      </c>
      <c r="AE4" t="n">
        <v>1017706.801767472</v>
      </c>
      <c r="AF4" t="n">
        <v>8.410073441382846e-07</v>
      </c>
      <c r="AG4" t="n">
        <v>17</v>
      </c>
      <c r="AH4" t="n">
        <v>920578.2929672513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4.1117</v>
      </c>
      <c r="E5" t="n">
        <v>24.32</v>
      </c>
      <c r="F5" t="n">
        <v>15.05</v>
      </c>
      <c r="G5" t="n">
        <v>7.99</v>
      </c>
      <c r="H5" t="n">
        <v>0.1</v>
      </c>
      <c r="I5" t="n">
        <v>113</v>
      </c>
      <c r="J5" t="n">
        <v>298.22</v>
      </c>
      <c r="K5" t="n">
        <v>61.82</v>
      </c>
      <c r="L5" t="n">
        <v>1.75</v>
      </c>
      <c r="M5" t="n">
        <v>111</v>
      </c>
      <c r="N5" t="n">
        <v>84.65000000000001</v>
      </c>
      <c r="O5" t="n">
        <v>37014.39</v>
      </c>
      <c r="P5" t="n">
        <v>272.15</v>
      </c>
      <c r="Q5" t="n">
        <v>988.5700000000001</v>
      </c>
      <c r="R5" t="n">
        <v>108.54</v>
      </c>
      <c r="S5" t="n">
        <v>35.43</v>
      </c>
      <c r="T5" t="n">
        <v>35018.46</v>
      </c>
      <c r="U5" t="n">
        <v>0.33</v>
      </c>
      <c r="V5" t="n">
        <v>0.76</v>
      </c>
      <c r="W5" t="n">
        <v>3.16</v>
      </c>
      <c r="X5" t="n">
        <v>2.29</v>
      </c>
      <c r="Y5" t="n">
        <v>1</v>
      </c>
      <c r="Z5" t="n">
        <v>10</v>
      </c>
      <c r="AA5" t="n">
        <v>683.7630019675762</v>
      </c>
      <c r="AB5" t="n">
        <v>935.5547047867116</v>
      </c>
      <c r="AC5" t="n">
        <v>846.2666768211421</v>
      </c>
      <c r="AD5" t="n">
        <v>683763.0019675762</v>
      </c>
      <c r="AE5" t="n">
        <v>935554.7047867116</v>
      </c>
      <c r="AF5" t="n">
        <v>8.979407678248208e-07</v>
      </c>
      <c r="AG5" t="n">
        <v>16</v>
      </c>
      <c r="AH5" t="n">
        <v>846266.6768211421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4.3424</v>
      </c>
      <c r="E6" t="n">
        <v>23.03</v>
      </c>
      <c r="F6" t="n">
        <v>14.7</v>
      </c>
      <c r="G6" t="n">
        <v>9.19</v>
      </c>
      <c r="H6" t="n">
        <v>0.12</v>
      </c>
      <c r="I6" t="n">
        <v>96</v>
      </c>
      <c r="J6" t="n">
        <v>298.74</v>
      </c>
      <c r="K6" t="n">
        <v>61.82</v>
      </c>
      <c r="L6" t="n">
        <v>2</v>
      </c>
      <c r="M6" t="n">
        <v>94</v>
      </c>
      <c r="N6" t="n">
        <v>84.92</v>
      </c>
      <c r="O6" t="n">
        <v>37078.91</v>
      </c>
      <c r="P6" t="n">
        <v>265.34</v>
      </c>
      <c r="Q6" t="n">
        <v>988.24</v>
      </c>
      <c r="R6" t="n">
        <v>98.03</v>
      </c>
      <c r="S6" t="n">
        <v>35.43</v>
      </c>
      <c r="T6" t="n">
        <v>29848.15</v>
      </c>
      <c r="U6" t="n">
        <v>0.36</v>
      </c>
      <c r="V6" t="n">
        <v>0.78</v>
      </c>
      <c r="W6" t="n">
        <v>3.13</v>
      </c>
      <c r="X6" t="n">
        <v>1.94</v>
      </c>
      <c r="Y6" t="n">
        <v>1</v>
      </c>
      <c r="Z6" t="n">
        <v>10</v>
      </c>
      <c r="AA6" t="n">
        <v>634.5525948398644</v>
      </c>
      <c r="AB6" t="n">
        <v>868.2228547446358</v>
      </c>
      <c r="AC6" t="n">
        <v>785.3608840462368</v>
      </c>
      <c r="AD6" t="n">
        <v>634552.5948398644</v>
      </c>
      <c r="AE6" t="n">
        <v>868222.8547446358</v>
      </c>
      <c r="AF6" t="n">
        <v>9.483225892459327e-07</v>
      </c>
      <c r="AG6" t="n">
        <v>15</v>
      </c>
      <c r="AH6" t="n">
        <v>785360.8840462369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4.5234</v>
      </c>
      <c r="E7" t="n">
        <v>22.11</v>
      </c>
      <c r="F7" t="n">
        <v>14.44</v>
      </c>
      <c r="G7" t="n">
        <v>10.32</v>
      </c>
      <c r="H7" t="n">
        <v>0.13</v>
      </c>
      <c r="I7" t="n">
        <v>84</v>
      </c>
      <c r="J7" t="n">
        <v>299.26</v>
      </c>
      <c r="K7" t="n">
        <v>61.82</v>
      </c>
      <c r="L7" t="n">
        <v>2.25</v>
      </c>
      <c r="M7" t="n">
        <v>82</v>
      </c>
      <c r="N7" t="n">
        <v>85.19</v>
      </c>
      <c r="O7" t="n">
        <v>37143.54</v>
      </c>
      <c r="P7" t="n">
        <v>260.14</v>
      </c>
      <c r="Q7" t="n">
        <v>988.1799999999999</v>
      </c>
      <c r="R7" t="n">
        <v>90.09999999999999</v>
      </c>
      <c r="S7" t="n">
        <v>35.43</v>
      </c>
      <c r="T7" t="n">
        <v>25941.2</v>
      </c>
      <c r="U7" t="n">
        <v>0.39</v>
      </c>
      <c r="V7" t="n">
        <v>0.79</v>
      </c>
      <c r="W7" t="n">
        <v>3.11</v>
      </c>
      <c r="X7" t="n">
        <v>1.69</v>
      </c>
      <c r="Y7" t="n">
        <v>1</v>
      </c>
      <c r="Z7" t="n">
        <v>10</v>
      </c>
      <c r="AA7" t="n">
        <v>609.1217430753759</v>
      </c>
      <c r="AB7" t="n">
        <v>833.4272414304648</v>
      </c>
      <c r="AC7" t="n">
        <v>753.8861152308205</v>
      </c>
      <c r="AD7" t="n">
        <v>609121.7430753759</v>
      </c>
      <c r="AE7" t="n">
        <v>833427.2414304649</v>
      </c>
      <c r="AF7" t="n">
        <v>9.878505895806586e-07</v>
      </c>
      <c r="AG7" t="n">
        <v>15</v>
      </c>
      <c r="AH7" t="n">
        <v>753886.1152308205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4.6748</v>
      </c>
      <c r="E8" t="n">
        <v>21.39</v>
      </c>
      <c r="F8" t="n">
        <v>14.23</v>
      </c>
      <c r="G8" t="n">
        <v>11.38</v>
      </c>
      <c r="H8" t="n">
        <v>0.15</v>
      </c>
      <c r="I8" t="n">
        <v>75</v>
      </c>
      <c r="J8" t="n">
        <v>299.79</v>
      </c>
      <c r="K8" t="n">
        <v>61.82</v>
      </c>
      <c r="L8" t="n">
        <v>2.5</v>
      </c>
      <c r="M8" t="n">
        <v>73</v>
      </c>
      <c r="N8" t="n">
        <v>85.47</v>
      </c>
      <c r="O8" t="n">
        <v>37208.42</v>
      </c>
      <c r="P8" t="n">
        <v>255.68</v>
      </c>
      <c r="Q8" t="n">
        <v>988.29</v>
      </c>
      <c r="R8" t="n">
        <v>83.58</v>
      </c>
      <c r="S8" t="n">
        <v>35.43</v>
      </c>
      <c r="T8" t="n">
        <v>22726.08</v>
      </c>
      <c r="U8" t="n">
        <v>0.42</v>
      </c>
      <c r="V8" t="n">
        <v>0.8</v>
      </c>
      <c r="W8" t="n">
        <v>3.08</v>
      </c>
      <c r="X8" t="n">
        <v>1.47</v>
      </c>
      <c r="Y8" t="n">
        <v>1</v>
      </c>
      <c r="Z8" t="n">
        <v>10</v>
      </c>
      <c r="AA8" t="n">
        <v>576.1101659949991</v>
      </c>
      <c r="AB8" t="n">
        <v>788.2593453010977</v>
      </c>
      <c r="AC8" t="n">
        <v>713.0289797144999</v>
      </c>
      <c r="AD8" t="n">
        <v>576110.1659949991</v>
      </c>
      <c r="AE8" t="n">
        <v>788259.3453010977</v>
      </c>
      <c r="AF8" t="n">
        <v>1.020914342346833e-06</v>
      </c>
      <c r="AG8" t="n">
        <v>14</v>
      </c>
      <c r="AH8" t="n">
        <v>713028.9797144999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4.8039</v>
      </c>
      <c r="E9" t="n">
        <v>20.82</v>
      </c>
      <c r="F9" t="n">
        <v>14.1</v>
      </c>
      <c r="G9" t="n">
        <v>12.62</v>
      </c>
      <c r="H9" t="n">
        <v>0.16</v>
      </c>
      <c r="I9" t="n">
        <v>67</v>
      </c>
      <c r="J9" t="n">
        <v>300.32</v>
      </c>
      <c r="K9" t="n">
        <v>61.82</v>
      </c>
      <c r="L9" t="n">
        <v>2.75</v>
      </c>
      <c r="M9" t="n">
        <v>65</v>
      </c>
      <c r="N9" t="n">
        <v>85.73999999999999</v>
      </c>
      <c r="O9" t="n">
        <v>37273.29</v>
      </c>
      <c r="P9" t="n">
        <v>252.81</v>
      </c>
      <c r="Q9" t="n">
        <v>988.45</v>
      </c>
      <c r="R9" t="n">
        <v>79.61</v>
      </c>
      <c r="S9" t="n">
        <v>35.43</v>
      </c>
      <c r="T9" t="n">
        <v>20783.2</v>
      </c>
      <c r="U9" t="n">
        <v>0.45</v>
      </c>
      <c r="V9" t="n">
        <v>0.8100000000000001</v>
      </c>
      <c r="W9" t="n">
        <v>3.07</v>
      </c>
      <c r="X9" t="n">
        <v>1.34</v>
      </c>
      <c r="Y9" t="n">
        <v>1</v>
      </c>
      <c r="Z9" t="n">
        <v>10</v>
      </c>
      <c r="AA9" t="n">
        <v>561.5485721127679</v>
      </c>
      <c r="AB9" t="n">
        <v>768.3355301392462</v>
      </c>
      <c r="AC9" t="n">
        <v>695.0066655084453</v>
      </c>
      <c r="AD9" t="n">
        <v>561548.572112768</v>
      </c>
      <c r="AE9" t="n">
        <v>768335.5301392463</v>
      </c>
      <c r="AF9" t="n">
        <v>1.049108070762375e-06</v>
      </c>
      <c r="AG9" t="n">
        <v>14</v>
      </c>
      <c r="AH9" t="n">
        <v>695006.6655084452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4.9068</v>
      </c>
      <c r="E10" t="n">
        <v>20.38</v>
      </c>
      <c r="F10" t="n">
        <v>13.99</v>
      </c>
      <c r="G10" t="n">
        <v>13.76</v>
      </c>
      <c r="H10" t="n">
        <v>0.18</v>
      </c>
      <c r="I10" t="n">
        <v>61</v>
      </c>
      <c r="J10" t="n">
        <v>300.84</v>
      </c>
      <c r="K10" t="n">
        <v>61.82</v>
      </c>
      <c r="L10" t="n">
        <v>3</v>
      </c>
      <c r="M10" t="n">
        <v>59</v>
      </c>
      <c r="N10" t="n">
        <v>86.02</v>
      </c>
      <c r="O10" t="n">
        <v>37338.27</v>
      </c>
      <c r="P10" t="n">
        <v>250.58</v>
      </c>
      <c r="Q10" t="n">
        <v>988.27</v>
      </c>
      <c r="R10" t="n">
        <v>75.98</v>
      </c>
      <c r="S10" t="n">
        <v>35.43</v>
      </c>
      <c r="T10" t="n">
        <v>18998.05</v>
      </c>
      <c r="U10" t="n">
        <v>0.47</v>
      </c>
      <c r="V10" t="n">
        <v>0.8100000000000001</v>
      </c>
      <c r="W10" t="n">
        <v>3.07</v>
      </c>
      <c r="X10" t="n">
        <v>1.24</v>
      </c>
      <c r="Y10" t="n">
        <v>1</v>
      </c>
      <c r="Z10" t="n">
        <v>10</v>
      </c>
      <c r="AA10" t="n">
        <v>550.5151848055548</v>
      </c>
      <c r="AB10" t="n">
        <v>753.239162866823</v>
      </c>
      <c r="AC10" t="n">
        <v>681.3510743406175</v>
      </c>
      <c r="AD10" t="n">
        <v>550515.1848055548</v>
      </c>
      <c r="AE10" t="n">
        <v>753239.162866823</v>
      </c>
      <c r="AF10" t="n">
        <v>1.07158006653278e-06</v>
      </c>
      <c r="AG10" t="n">
        <v>14</v>
      </c>
      <c r="AH10" t="n">
        <v>681351.0743406175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5.0067</v>
      </c>
      <c r="E11" t="n">
        <v>19.97</v>
      </c>
      <c r="F11" t="n">
        <v>13.87</v>
      </c>
      <c r="G11" t="n">
        <v>14.86</v>
      </c>
      <c r="H11" t="n">
        <v>0.19</v>
      </c>
      <c r="I11" t="n">
        <v>56</v>
      </c>
      <c r="J11" t="n">
        <v>301.37</v>
      </c>
      <c r="K11" t="n">
        <v>61.82</v>
      </c>
      <c r="L11" t="n">
        <v>3.25</v>
      </c>
      <c r="M11" t="n">
        <v>54</v>
      </c>
      <c r="N11" t="n">
        <v>86.3</v>
      </c>
      <c r="O11" t="n">
        <v>37403.38</v>
      </c>
      <c r="P11" t="n">
        <v>247.59</v>
      </c>
      <c r="Q11" t="n">
        <v>988.12</v>
      </c>
      <c r="R11" t="n">
        <v>72.23</v>
      </c>
      <c r="S11" t="n">
        <v>35.43</v>
      </c>
      <c r="T11" t="n">
        <v>17147.24</v>
      </c>
      <c r="U11" t="n">
        <v>0.49</v>
      </c>
      <c r="V11" t="n">
        <v>0.82</v>
      </c>
      <c r="W11" t="n">
        <v>3.06</v>
      </c>
      <c r="X11" t="n">
        <v>1.11</v>
      </c>
      <c r="Y11" t="n">
        <v>1</v>
      </c>
      <c r="Z11" t="n">
        <v>10</v>
      </c>
      <c r="AA11" t="n">
        <v>539.2603754986308</v>
      </c>
      <c r="AB11" t="n">
        <v>737.8398362459461</v>
      </c>
      <c r="AC11" t="n">
        <v>667.4214378393465</v>
      </c>
      <c r="AD11" t="n">
        <v>539260.3754986308</v>
      </c>
      <c r="AE11" t="n">
        <v>737839.8362459461</v>
      </c>
      <c r="AF11" t="n">
        <v>1.093396902076642e-06</v>
      </c>
      <c r="AG11" t="n">
        <v>14</v>
      </c>
      <c r="AH11" t="n">
        <v>667421.4378393465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5.0862</v>
      </c>
      <c r="E12" t="n">
        <v>19.66</v>
      </c>
      <c r="F12" t="n">
        <v>13.78</v>
      </c>
      <c r="G12" t="n">
        <v>15.89</v>
      </c>
      <c r="H12" t="n">
        <v>0.21</v>
      </c>
      <c r="I12" t="n">
        <v>52</v>
      </c>
      <c r="J12" t="n">
        <v>301.9</v>
      </c>
      <c r="K12" t="n">
        <v>61.82</v>
      </c>
      <c r="L12" t="n">
        <v>3.5</v>
      </c>
      <c r="M12" t="n">
        <v>50</v>
      </c>
      <c r="N12" t="n">
        <v>86.58</v>
      </c>
      <c r="O12" t="n">
        <v>37468.6</v>
      </c>
      <c r="P12" t="n">
        <v>245.37</v>
      </c>
      <c r="Q12" t="n">
        <v>988.3099999999999</v>
      </c>
      <c r="R12" t="n">
        <v>69.27</v>
      </c>
      <c r="S12" t="n">
        <v>35.43</v>
      </c>
      <c r="T12" t="n">
        <v>15685.23</v>
      </c>
      <c r="U12" t="n">
        <v>0.51</v>
      </c>
      <c r="V12" t="n">
        <v>0.83</v>
      </c>
      <c r="W12" t="n">
        <v>3.05</v>
      </c>
      <c r="X12" t="n">
        <v>1.02</v>
      </c>
      <c r="Y12" t="n">
        <v>1</v>
      </c>
      <c r="Z12" t="n">
        <v>10</v>
      </c>
      <c r="AA12" t="n">
        <v>517.6509113037977</v>
      </c>
      <c r="AB12" t="n">
        <v>708.2728139922986</v>
      </c>
      <c r="AC12" t="n">
        <v>640.6762506920106</v>
      </c>
      <c r="AD12" t="n">
        <v>517650.9113037976</v>
      </c>
      <c r="AE12" t="n">
        <v>708272.8139922986</v>
      </c>
      <c r="AF12" t="n">
        <v>1.110758648080016e-06</v>
      </c>
      <c r="AG12" t="n">
        <v>13</v>
      </c>
      <c r="AH12" t="n">
        <v>640676.2506920106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5.1644</v>
      </c>
      <c r="E13" t="n">
        <v>19.36</v>
      </c>
      <c r="F13" t="n">
        <v>13.7</v>
      </c>
      <c r="G13" t="n">
        <v>17.12</v>
      </c>
      <c r="H13" t="n">
        <v>0.22</v>
      </c>
      <c r="I13" t="n">
        <v>48</v>
      </c>
      <c r="J13" t="n">
        <v>302.43</v>
      </c>
      <c r="K13" t="n">
        <v>61.82</v>
      </c>
      <c r="L13" t="n">
        <v>3.75</v>
      </c>
      <c r="M13" t="n">
        <v>46</v>
      </c>
      <c r="N13" t="n">
        <v>86.86</v>
      </c>
      <c r="O13" t="n">
        <v>37533.94</v>
      </c>
      <c r="P13" t="n">
        <v>243.59</v>
      </c>
      <c r="Q13" t="n">
        <v>988.12</v>
      </c>
      <c r="R13" t="n">
        <v>67.14</v>
      </c>
      <c r="S13" t="n">
        <v>35.43</v>
      </c>
      <c r="T13" t="n">
        <v>14639.79</v>
      </c>
      <c r="U13" t="n">
        <v>0.53</v>
      </c>
      <c r="V13" t="n">
        <v>0.83</v>
      </c>
      <c r="W13" t="n">
        <v>3.04</v>
      </c>
      <c r="X13" t="n">
        <v>0.9399999999999999</v>
      </c>
      <c r="Y13" t="n">
        <v>1</v>
      </c>
      <c r="Z13" t="n">
        <v>10</v>
      </c>
      <c r="AA13" t="n">
        <v>510.0807633355624</v>
      </c>
      <c r="AB13" t="n">
        <v>697.9150035708014</v>
      </c>
      <c r="AC13" t="n">
        <v>631.3069751598629</v>
      </c>
      <c r="AD13" t="n">
        <v>510080.7633355624</v>
      </c>
      <c r="AE13" t="n">
        <v>697915.0035708015</v>
      </c>
      <c r="AF13" t="n">
        <v>1.127836491318555e-06</v>
      </c>
      <c r="AG13" t="n">
        <v>13</v>
      </c>
      <c r="AH13" t="n">
        <v>631306.9751598629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5.227</v>
      </c>
      <c r="E14" t="n">
        <v>19.13</v>
      </c>
      <c r="F14" t="n">
        <v>13.63</v>
      </c>
      <c r="G14" t="n">
        <v>18.18</v>
      </c>
      <c r="H14" t="n">
        <v>0.24</v>
      </c>
      <c r="I14" t="n">
        <v>45</v>
      </c>
      <c r="J14" t="n">
        <v>302.96</v>
      </c>
      <c r="K14" t="n">
        <v>61.82</v>
      </c>
      <c r="L14" t="n">
        <v>4</v>
      </c>
      <c r="M14" t="n">
        <v>43</v>
      </c>
      <c r="N14" t="n">
        <v>87.14</v>
      </c>
      <c r="O14" t="n">
        <v>37599.4</v>
      </c>
      <c r="P14" t="n">
        <v>241.94</v>
      </c>
      <c r="Q14" t="n">
        <v>988.1799999999999</v>
      </c>
      <c r="R14" t="n">
        <v>65.09999999999999</v>
      </c>
      <c r="S14" t="n">
        <v>35.43</v>
      </c>
      <c r="T14" t="n">
        <v>13636.42</v>
      </c>
      <c r="U14" t="n">
        <v>0.54</v>
      </c>
      <c r="V14" t="n">
        <v>0.84</v>
      </c>
      <c r="W14" t="n">
        <v>3.04</v>
      </c>
      <c r="X14" t="n">
        <v>0.88</v>
      </c>
      <c r="Y14" t="n">
        <v>1</v>
      </c>
      <c r="Z14" t="n">
        <v>10</v>
      </c>
      <c r="AA14" t="n">
        <v>503.9149844766798</v>
      </c>
      <c r="AB14" t="n">
        <v>689.4787129211128</v>
      </c>
      <c r="AC14" t="n">
        <v>623.6758322493723</v>
      </c>
      <c r="AD14" t="n">
        <v>503914.9844766798</v>
      </c>
      <c r="AE14" t="n">
        <v>689478.7129211128</v>
      </c>
      <c r="AF14" t="n">
        <v>1.141507501379074e-06</v>
      </c>
      <c r="AG14" t="n">
        <v>13</v>
      </c>
      <c r="AH14" t="n">
        <v>623675.8322493723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5.2887</v>
      </c>
      <c r="E15" t="n">
        <v>18.91</v>
      </c>
      <c r="F15" t="n">
        <v>13.58</v>
      </c>
      <c r="G15" t="n">
        <v>19.4</v>
      </c>
      <c r="H15" t="n">
        <v>0.25</v>
      </c>
      <c r="I15" t="n">
        <v>42</v>
      </c>
      <c r="J15" t="n">
        <v>303.49</v>
      </c>
      <c r="K15" t="n">
        <v>61.82</v>
      </c>
      <c r="L15" t="n">
        <v>4.25</v>
      </c>
      <c r="M15" t="n">
        <v>40</v>
      </c>
      <c r="N15" t="n">
        <v>87.42</v>
      </c>
      <c r="O15" t="n">
        <v>37664.98</v>
      </c>
      <c r="P15" t="n">
        <v>240.5</v>
      </c>
      <c r="Q15" t="n">
        <v>988.21</v>
      </c>
      <c r="R15" t="n">
        <v>63.37</v>
      </c>
      <c r="S15" t="n">
        <v>35.43</v>
      </c>
      <c r="T15" t="n">
        <v>12786.63</v>
      </c>
      <c r="U15" t="n">
        <v>0.5600000000000001</v>
      </c>
      <c r="V15" t="n">
        <v>0.84</v>
      </c>
      <c r="W15" t="n">
        <v>3.03</v>
      </c>
      <c r="X15" t="n">
        <v>0.82</v>
      </c>
      <c r="Y15" t="n">
        <v>1</v>
      </c>
      <c r="Z15" t="n">
        <v>10</v>
      </c>
      <c r="AA15" t="n">
        <v>498.2816060206549</v>
      </c>
      <c r="AB15" t="n">
        <v>681.7708759904622</v>
      </c>
      <c r="AC15" t="n">
        <v>616.703620457366</v>
      </c>
      <c r="AD15" t="n">
        <v>498281.6060206549</v>
      </c>
      <c r="AE15" t="n">
        <v>681770.8759904621</v>
      </c>
      <c r="AF15" t="n">
        <v>1.15498196337163e-06</v>
      </c>
      <c r="AG15" t="n">
        <v>13</v>
      </c>
      <c r="AH15" t="n">
        <v>616703.620457366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5.3483</v>
      </c>
      <c r="E16" t="n">
        <v>18.7</v>
      </c>
      <c r="F16" t="n">
        <v>13.53</v>
      </c>
      <c r="G16" t="n">
        <v>20.82</v>
      </c>
      <c r="H16" t="n">
        <v>0.26</v>
      </c>
      <c r="I16" t="n">
        <v>39</v>
      </c>
      <c r="J16" t="n">
        <v>304.03</v>
      </c>
      <c r="K16" t="n">
        <v>61.82</v>
      </c>
      <c r="L16" t="n">
        <v>4.5</v>
      </c>
      <c r="M16" t="n">
        <v>37</v>
      </c>
      <c r="N16" t="n">
        <v>87.7</v>
      </c>
      <c r="O16" t="n">
        <v>37730.68</v>
      </c>
      <c r="P16" t="n">
        <v>239.11</v>
      </c>
      <c r="Q16" t="n">
        <v>988.3</v>
      </c>
      <c r="R16" t="n">
        <v>61.9</v>
      </c>
      <c r="S16" t="n">
        <v>35.43</v>
      </c>
      <c r="T16" t="n">
        <v>12064.86</v>
      </c>
      <c r="U16" t="n">
        <v>0.57</v>
      </c>
      <c r="V16" t="n">
        <v>0.84</v>
      </c>
      <c r="W16" t="n">
        <v>3.03</v>
      </c>
      <c r="X16" t="n">
        <v>0.78</v>
      </c>
      <c r="Y16" t="n">
        <v>1</v>
      </c>
      <c r="Z16" t="n">
        <v>10</v>
      </c>
      <c r="AA16" t="n">
        <v>492.954706958915</v>
      </c>
      <c r="AB16" t="n">
        <v>674.4823776879889</v>
      </c>
      <c r="AC16" t="n">
        <v>610.1107262034091</v>
      </c>
      <c r="AD16" t="n">
        <v>492954.706958915</v>
      </c>
      <c r="AE16" t="n">
        <v>674482.3776879889</v>
      </c>
      <c r="AF16" t="n">
        <v>1.167997813205606e-06</v>
      </c>
      <c r="AG16" t="n">
        <v>13</v>
      </c>
      <c r="AH16" t="n">
        <v>610110.726203409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5.3962</v>
      </c>
      <c r="E17" t="n">
        <v>18.53</v>
      </c>
      <c r="F17" t="n">
        <v>13.48</v>
      </c>
      <c r="G17" t="n">
        <v>21.86</v>
      </c>
      <c r="H17" t="n">
        <v>0.28</v>
      </c>
      <c r="I17" t="n">
        <v>37</v>
      </c>
      <c r="J17" t="n">
        <v>304.56</v>
      </c>
      <c r="K17" t="n">
        <v>61.82</v>
      </c>
      <c r="L17" t="n">
        <v>4.75</v>
      </c>
      <c r="M17" t="n">
        <v>35</v>
      </c>
      <c r="N17" t="n">
        <v>87.98999999999999</v>
      </c>
      <c r="O17" t="n">
        <v>37796.51</v>
      </c>
      <c r="P17" t="n">
        <v>237.69</v>
      </c>
      <c r="Q17" t="n">
        <v>988.28</v>
      </c>
      <c r="R17" t="n">
        <v>60.16</v>
      </c>
      <c r="S17" t="n">
        <v>35.43</v>
      </c>
      <c r="T17" t="n">
        <v>11206.48</v>
      </c>
      <c r="U17" t="n">
        <v>0.59</v>
      </c>
      <c r="V17" t="n">
        <v>0.85</v>
      </c>
      <c r="W17" t="n">
        <v>3.03</v>
      </c>
      <c r="X17" t="n">
        <v>0.72</v>
      </c>
      <c r="Y17" t="n">
        <v>1</v>
      </c>
      <c r="Z17" t="n">
        <v>10</v>
      </c>
      <c r="AA17" t="n">
        <v>488.3980422572795</v>
      </c>
      <c r="AB17" t="n">
        <v>668.2477480173521</v>
      </c>
      <c r="AC17" t="n">
        <v>604.4711208381804</v>
      </c>
      <c r="AD17" t="n">
        <v>488398.0422572795</v>
      </c>
      <c r="AE17" t="n">
        <v>668247.7480173522</v>
      </c>
      <c r="AF17" t="n">
        <v>1.178458538156066e-06</v>
      </c>
      <c r="AG17" t="n">
        <v>13</v>
      </c>
      <c r="AH17" t="n">
        <v>604471.1208381803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5.4409</v>
      </c>
      <c r="E18" t="n">
        <v>18.38</v>
      </c>
      <c r="F18" t="n">
        <v>13.44</v>
      </c>
      <c r="G18" t="n">
        <v>23.04</v>
      </c>
      <c r="H18" t="n">
        <v>0.29</v>
      </c>
      <c r="I18" t="n">
        <v>35</v>
      </c>
      <c r="J18" t="n">
        <v>305.09</v>
      </c>
      <c r="K18" t="n">
        <v>61.82</v>
      </c>
      <c r="L18" t="n">
        <v>5</v>
      </c>
      <c r="M18" t="n">
        <v>33</v>
      </c>
      <c r="N18" t="n">
        <v>88.27</v>
      </c>
      <c r="O18" t="n">
        <v>37862.45</v>
      </c>
      <c r="P18" t="n">
        <v>236.6</v>
      </c>
      <c r="Q18" t="n">
        <v>988.3</v>
      </c>
      <c r="R18" t="n">
        <v>58.73</v>
      </c>
      <c r="S18" t="n">
        <v>35.43</v>
      </c>
      <c r="T18" t="n">
        <v>10501.95</v>
      </c>
      <c r="U18" t="n">
        <v>0.6</v>
      </c>
      <c r="V18" t="n">
        <v>0.85</v>
      </c>
      <c r="W18" t="n">
        <v>3.03</v>
      </c>
      <c r="X18" t="n">
        <v>0.68</v>
      </c>
      <c r="Y18" t="n">
        <v>1</v>
      </c>
      <c r="Z18" t="n">
        <v>10</v>
      </c>
      <c r="AA18" t="n">
        <v>471.3182782701784</v>
      </c>
      <c r="AB18" t="n">
        <v>644.8784614241932</v>
      </c>
      <c r="AC18" t="n">
        <v>583.3321661584727</v>
      </c>
      <c r="AD18" t="n">
        <v>471318.2782701784</v>
      </c>
      <c r="AE18" t="n">
        <v>644878.4614241932</v>
      </c>
      <c r="AF18" t="n">
        <v>1.188220425531548e-06</v>
      </c>
      <c r="AG18" t="n">
        <v>12</v>
      </c>
      <c r="AH18" t="n">
        <v>583332.1661584727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5.4886</v>
      </c>
      <c r="E19" t="n">
        <v>18.22</v>
      </c>
      <c r="F19" t="n">
        <v>13.39</v>
      </c>
      <c r="G19" t="n">
        <v>24.34</v>
      </c>
      <c r="H19" t="n">
        <v>0.31</v>
      </c>
      <c r="I19" t="n">
        <v>33</v>
      </c>
      <c r="J19" t="n">
        <v>305.63</v>
      </c>
      <c r="K19" t="n">
        <v>61.82</v>
      </c>
      <c r="L19" t="n">
        <v>5.25</v>
      </c>
      <c r="M19" t="n">
        <v>31</v>
      </c>
      <c r="N19" t="n">
        <v>88.56</v>
      </c>
      <c r="O19" t="n">
        <v>37928.52</v>
      </c>
      <c r="P19" t="n">
        <v>234.75</v>
      </c>
      <c r="Q19" t="n">
        <v>988.23</v>
      </c>
      <c r="R19" t="n">
        <v>57.41</v>
      </c>
      <c r="S19" t="n">
        <v>35.43</v>
      </c>
      <c r="T19" t="n">
        <v>9850.639999999999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466.4972079368379</v>
      </c>
      <c r="AB19" t="n">
        <v>638.2820603035047</v>
      </c>
      <c r="AC19" t="n">
        <v>577.3653163026355</v>
      </c>
      <c r="AD19" t="n">
        <v>466497.2079368379</v>
      </c>
      <c r="AE19" t="n">
        <v>638282.0603035047</v>
      </c>
      <c r="AF19" t="n">
        <v>1.198637473133573e-06</v>
      </c>
      <c r="AG19" t="n">
        <v>12</v>
      </c>
      <c r="AH19" t="n">
        <v>577365.3163026355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5.5021</v>
      </c>
      <c r="E20" t="n">
        <v>18.17</v>
      </c>
      <c r="F20" t="n">
        <v>13.4</v>
      </c>
      <c r="G20" t="n">
        <v>25.12</v>
      </c>
      <c r="H20" t="n">
        <v>0.32</v>
      </c>
      <c r="I20" t="n">
        <v>32</v>
      </c>
      <c r="J20" t="n">
        <v>306.17</v>
      </c>
      <c r="K20" t="n">
        <v>61.82</v>
      </c>
      <c r="L20" t="n">
        <v>5.5</v>
      </c>
      <c r="M20" t="n">
        <v>30</v>
      </c>
      <c r="N20" t="n">
        <v>88.84</v>
      </c>
      <c r="O20" t="n">
        <v>37994.72</v>
      </c>
      <c r="P20" t="n">
        <v>234.56</v>
      </c>
      <c r="Q20" t="n">
        <v>988.1900000000001</v>
      </c>
      <c r="R20" t="n">
        <v>57.56</v>
      </c>
      <c r="S20" t="n">
        <v>35.43</v>
      </c>
      <c r="T20" t="n">
        <v>9932.700000000001</v>
      </c>
      <c r="U20" t="n">
        <v>0.62</v>
      </c>
      <c r="V20" t="n">
        <v>0.85</v>
      </c>
      <c r="W20" t="n">
        <v>3.03</v>
      </c>
      <c r="X20" t="n">
        <v>0.65</v>
      </c>
      <c r="Y20" t="n">
        <v>1</v>
      </c>
      <c r="Z20" t="n">
        <v>10</v>
      </c>
      <c r="AA20" t="n">
        <v>465.6113945199558</v>
      </c>
      <c r="AB20" t="n">
        <v>637.0700513071966</v>
      </c>
      <c r="AC20" t="n">
        <v>576.2689797438697</v>
      </c>
      <c r="AD20" t="n">
        <v>465611.3945199557</v>
      </c>
      <c r="AE20" t="n">
        <v>637070.0513071966</v>
      </c>
      <c r="AF20" t="n">
        <v>1.201585694153014e-06</v>
      </c>
      <c r="AG20" t="n">
        <v>12</v>
      </c>
      <c r="AH20" t="n">
        <v>576268.9797438697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5.5568</v>
      </c>
      <c r="E21" t="n">
        <v>18</v>
      </c>
      <c r="F21" t="n">
        <v>13.33</v>
      </c>
      <c r="G21" t="n">
        <v>26.66</v>
      </c>
      <c r="H21" t="n">
        <v>0.33</v>
      </c>
      <c r="I21" t="n">
        <v>30</v>
      </c>
      <c r="J21" t="n">
        <v>306.7</v>
      </c>
      <c r="K21" t="n">
        <v>61.82</v>
      </c>
      <c r="L21" t="n">
        <v>5.75</v>
      </c>
      <c r="M21" t="n">
        <v>28</v>
      </c>
      <c r="N21" t="n">
        <v>89.13</v>
      </c>
      <c r="O21" t="n">
        <v>38061.04</v>
      </c>
      <c r="P21" t="n">
        <v>232.83</v>
      </c>
      <c r="Q21" t="n">
        <v>988.14</v>
      </c>
      <c r="R21" t="n">
        <v>55.8</v>
      </c>
      <c r="S21" t="n">
        <v>35.43</v>
      </c>
      <c r="T21" t="n">
        <v>9062.99</v>
      </c>
      <c r="U21" t="n">
        <v>0.63</v>
      </c>
      <c r="V21" t="n">
        <v>0.85</v>
      </c>
      <c r="W21" t="n">
        <v>3.01</v>
      </c>
      <c r="X21" t="n">
        <v>0.58</v>
      </c>
      <c r="Y21" t="n">
        <v>1</v>
      </c>
      <c r="Z21" t="n">
        <v>10</v>
      </c>
      <c r="AA21" t="n">
        <v>460.5209393430048</v>
      </c>
      <c r="AB21" t="n">
        <v>630.1050659590596</v>
      </c>
      <c r="AC21" t="n">
        <v>569.9687228219406</v>
      </c>
      <c r="AD21" t="n">
        <v>460520.9393430048</v>
      </c>
      <c r="AE21" t="n">
        <v>630105.0659590596</v>
      </c>
      <c r="AF21" t="n">
        <v>1.213531448950304e-06</v>
      </c>
      <c r="AG21" t="n">
        <v>12</v>
      </c>
      <c r="AH21" t="n">
        <v>569968.7228219406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5.5807</v>
      </c>
      <c r="E22" t="n">
        <v>17.92</v>
      </c>
      <c r="F22" t="n">
        <v>13.31</v>
      </c>
      <c r="G22" t="n">
        <v>27.54</v>
      </c>
      <c r="H22" t="n">
        <v>0.35</v>
      </c>
      <c r="I22" t="n">
        <v>29</v>
      </c>
      <c r="J22" t="n">
        <v>307.24</v>
      </c>
      <c r="K22" t="n">
        <v>61.82</v>
      </c>
      <c r="L22" t="n">
        <v>6</v>
      </c>
      <c r="M22" t="n">
        <v>27</v>
      </c>
      <c r="N22" t="n">
        <v>89.42</v>
      </c>
      <c r="O22" t="n">
        <v>38127.48</v>
      </c>
      <c r="P22" t="n">
        <v>232.06</v>
      </c>
      <c r="Q22" t="n">
        <v>988.29</v>
      </c>
      <c r="R22" t="n">
        <v>55.18</v>
      </c>
      <c r="S22" t="n">
        <v>35.43</v>
      </c>
      <c r="T22" t="n">
        <v>8756.1</v>
      </c>
      <c r="U22" t="n">
        <v>0.64</v>
      </c>
      <c r="V22" t="n">
        <v>0.86</v>
      </c>
      <c r="W22" t="n">
        <v>3.01</v>
      </c>
      <c r="X22" t="n">
        <v>0.5600000000000001</v>
      </c>
      <c r="Y22" t="n">
        <v>1</v>
      </c>
      <c r="Z22" t="n">
        <v>10</v>
      </c>
      <c r="AA22" t="n">
        <v>458.372034444589</v>
      </c>
      <c r="AB22" t="n">
        <v>627.1648394740538</v>
      </c>
      <c r="AC22" t="n">
        <v>567.30910742603</v>
      </c>
      <c r="AD22" t="n">
        <v>458372.0344445889</v>
      </c>
      <c r="AE22" t="n">
        <v>627164.8394740538</v>
      </c>
      <c r="AF22" t="n">
        <v>1.218750892088425e-06</v>
      </c>
      <c r="AG22" t="n">
        <v>12</v>
      </c>
      <c r="AH22" t="n">
        <v>567309.10742603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5.6033</v>
      </c>
      <c r="E23" t="n">
        <v>17.85</v>
      </c>
      <c r="F23" t="n">
        <v>13.29</v>
      </c>
      <c r="G23" t="n">
        <v>28.49</v>
      </c>
      <c r="H23" t="n">
        <v>0.36</v>
      </c>
      <c r="I23" t="n">
        <v>28</v>
      </c>
      <c r="J23" t="n">
        <v>307.78</v>
      </c>
      <c r="K23" t="n">
        <v>61.82</v>
      </c>
      <c r="L23" t="n">
        <v>6.25</v>
      </c>
      <c r="M23" t="n">
        <v>26</v>
      </c>
      <c r="N23" t="n">
        <v>89.70999999999999</v>
      </c>
      <c r="O23" t="n">
        <v>38194.05</v>
      </c>
      <c r="P23" t="n">
        <v>231.21</v>
      </c>
      <c r="Q23" t="n">
        <v>988.15</v>
      </c>
      <c r="R23" t="n">
        <v>54.65</v>
      </c>
      <c r="S23" t="n">
        <v>35.43</v>
      </c>
      <c r="T23" t="n">
        <v>8494.209999999999</v>
      </c>
      <c r="U23" t="n">
        <v>0.65</v>
      </c>
      <c r="V23" t="n">
        <v>0.86</v>
      </c>
      <c r="W23" t="n">
        <v>3.01</v>
      </c>
      <c r="X23" t="n">
        <v>0.54</v>
      </c>
      <c r="Y23" t="n">
        <v>1</v>
      </c>
      <c r="Z23" t="n">
        <v>10</v>
      </c>
      <c r="AA23" t="n">
        <v>456.2325993803823</v>
      </c>
      <c r="AB23" t="n">
        <v>624.2375700339925</v>
      </c>
      <c r="AC23" t="n">
        <v>564.6612124728797</v>
      </c>
      <c r="AD23" t="n">
        <v>456232.5993803823</v>
      </c>
      <c r="AE23" t="n">
        <v>624237.5700339925</v>
      </c>
      <c r="AF23" t="n">
        <v>1.223686432461711e-06</v>
      </c>
      <c r="AG23" t="n">
        <v>12</v>
      </c>
      <c r="AH23" t="n">
        <v>564661.2124728797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5.629</v>
      </c>
      <c r="E24" t="n">
        <v>17.77</v>
      </c>
      <c r="F24" t="n">
        <v>13.27</v>
      </c>
      <c r="G24" t="n">
        <v>29.48</v>
      </c>
      <c r="H24" t="n">
        <v>0.38</v>
      </c>
      <c r="I24" t="n">
        <v>27</v>
      </c>
      <c r="J24" t="n">
        <v>308.32</v>
      </c>
      <c r="K24" t="n">
        <v>61.82</v>
      </c>
      <c r="L24" t="n">
        <v>6.5</v>
      </c>
      <c r="M24" t="n">
        <v>25</v>
      </c>
      <c r="N24" t="n">
        <v>90</v>
      </c>
      <c r="O24" t="n">
        <v>38260.74</v>
      </c>
      <c r="P24" t="n">
        <v>230.34</v>
      </c>
      <c r="Q24" t="n">
        <v>988.09</v>
      </c>
      <c r="R24" t="n">
        <v>53.81</v>
      </c>
      <c r="S24" t="n">
        <v>35.43</v>
      </c>
      <c r="T24" t="n">
        <v>8082.68</v>
      </c>
      <c r="U24" t="n">
        <v>0.66</v>
      </c>
      <c r="V24" t="n">
        <v>0.86</v>
      </c>
      <c r="W24" t="n">
        <v>3.01</v>
      </c>
      <c r="X24" t="n">
        <v>0.51</v>
      </c>
      <c r="Y24" t="n">
        <v>1</v>
      </c>
      <c r="Z24" t="n">
        <v>10</v>
      </c>
      <c r="AA24" t="n">
        <v>453.9287864169006</v>
      </c>
      <c r="AB24" t="n">
        <v>621.0853915003021</v>
      </c>
      <c r="AC24" t="n">
        <v>561.8098734343343</v>
      </c>
      <c r="AD24" t="n">
        <v>453928.7864169006</v>
      </c>
      <c r="AE24" t="n">
        <v>621085.3915003021</v>
      </c>
      <c r="AF24" t="n">
        <v>1.229298971735758e-06</v>
      </c>
      <c r="AG24" t="n">
        <v>12</v>
      </c>
      <c r="AH24" t="n">
        <v>561809.8734343343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5.6501</v>
      </c>
      <c r="E25" t="n">
        <v>17.7</v>
      </c>
      <c r="F25" t="n">
        <v>13.26</v>
      </c>
      <c r="G25" t="n">
        <v>30.59</v>
      </c>
      <c r="H25" t="n">
        <v>0.39</v>
      </c>
      <c r="I25" t="n">
        <v>26</v>
      </c>
      <c r="J25" t="n">
        <v>308.86</v>
      </c>
      <c r="K25" t="n">
        <v>61.82</v>
      </c>
      <c r="L25" t="n">
        <v>6.75</v>
      </c>
      <c r="M25" t="n">
        <v>24</v>
      </c>
      <c r="N25" t="n">
        <v>90.29000000000001</v>
      </c>
      <c r="O25" t="n">
        <v>38327.57</v>
      </c>
      <c r="P25" t="n">
        <v>229.59</v>
      </c>
      <c r="Q25" t="n">
        <v>988.23</v>
      </c>
      <c r="R25" t="n">
        <v>53.26</v>
      </c>
      <c r="S25" t="n">
        <v>35.43</v>
      </c>
      <c r="T25" t="n">
        <v>7812.94</v>
      </c>
      <c r="U25" t="n">
        <v>0.67</v>
      </c>
      <c r="V25" t="n">
        <v>0.86</v>
      </c>
      <c r="W25" t="n">
        <v>3.01</v>
      </c>
      <c r="X25" t="n">
        <v>0.5</v>
      </c>
      <c r="Y25" t="n">
        <v>1</v>
      </c>
      <c r="Z25" t="n">
        <v>10</v>
      </c>
      <c r="AA25" t="n">
        <v>452.0531583159428</v>
      </c>
      <c r="AB25" t="n">
        <v>618.5190743856998</v>
      </c>
      <c r="AC25" t="n">
        <v>559.4884820233009</v>
      </c>
      <c r="AD25" t="n">
        <v>452053.1583159427</v>
      </c>
      <c r="AE25" t="n">
        <v>618519.0743856998</v>
      </c>
      <c r="AF25" t="n">
        <v>1.233906931995773e-06</v>
      </c>
      <c r="AG25" t="n">
        <v>12</v>
      </c>
      <c r="AH25" t="n">
        <v>559488.4820233008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5.6768</v>
      </c>
      <c r="E26" t="n">
        <v>17.62</v>
      </c>
      <c r="F26" t="n">
        <v>13.23</v>
      </c>
      <c r="G26" t="n">
        <v>31.75</v>
      </c>
      <c r="H26" t="n">
        <v>0.4</v>
      </c>
      <c r="I26" t="n">
        <v>25</v>
      </c>
      <c r="J26" t="n">
        <v>309.41</v>
      </c>
      <c r="K26" t="n">
        <v>61.82</v>
      </c>
      <c r="L26" t="n">
        <v>7</v>
      </c>
      <c r="M26" t="n">
        <v>23</v>
      </c>
      <c r="N26" t="n">
        <v>90.59</v>
      </c>
      <c r="O26" t="n">
        <v>38394.52</v>
      </c>
      <c r="P26" t="n">
        <v>228.61</v>
      </c>
      <c r="Q26" t="n">
        <v>988.15</v>
      </c>
      <c r="R26" t="n">
        <v>52.65</v>
      </c>
      <c r="S26" t="n">
        <v>35.43</v>
      </c>
      <c r="T26" t="n">
        <v>7511.52</v>
      </c>
      <c r="U26" t="n">
        <v>0.67</v>
      </c>
      <c r="V26" t="n">
        <v>0.86</v>
      </c>
      <c r="W26" t="n">
        <v>3</v>
      </c>
      <c r="X26" t="n">
        <v>0.47</v>
      </c>
      <c r="Y26" t="n">
        <v>1</v>
      </c>
      <c r="Z26" t="n">
        <v>10</v>
      </c>
      <c r="AA26" t="n">
        <v>449.5770998415355</v>
      </c>
      <c r="AB26" t="n">
        <v>615.1312219450253</v>
      </c>
      <c r="AC26" t="n">
        <v>556.4239614646838</v>
      </c>
      <c r="AD26" t="n">
        <v>449577.0998415355</v>
      </c>
      <c r="AE26" t="n">
        <v>615131.2219450254</v>
      </c>
      <c r="AF26" t="n">
        <v>1.239737858012001e-06</v>
      </c>
      <c r="AG26" t="n">
        <v>12</v>
      </c>
      <c r="AH26" t="n">
        <v>556423.9614646838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5.7036</v>
      </c>
      <c r="E27" t="n">
        <v>17.53</v>
      </c>
      <c r="F27" t="n">
        <v>13.2</v>
      </c>
      <c r="G27" t="n">
        <v>33.01</v>
      </c>
      <c r="H27" t="n">
        <v>0.42</v>
      </c>
      <c r="I27" t="n">
        <v>24</v>
      </c>
      <c r="J27" t="n">
        <v>309.95</v>
      </c>
      <c r="K27" t="n">
        <v>61.82</v>
      </c>
      <c r="L27" t="n">
        <v>7.25</v>
      </c>
      <c r="M27" t="n">
        <v>22</v>
      </c>
      <c r="N27" t="n">
        <v>90.88</v>
      </c>
      <c r="O27" t="n">
        <v>38461.6</v>
      </c>
      <c r="P27" t="n">
        <v>227.49</v>
      </c>
      <c r="Q27" t="n">
        <v>988.15</v>
      </c>
      <c r="R27" t="n">
        <v>51.57</v>
      </c>
      <c r="S27" t="n">
        <v>35.43</v>
      </c>
      <c r="T27" t="n">
        <v>6976.16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446.9856037833412</v>
      </c>
      <c r="AB27" t="n">
        <v>611.5854227094669</v>
      </c>
      <c r="AC27" t="n">
        <v>553.2165683316065</v>
      </c>
      <c r="AD27" t="n">
        <v>446985.6037833412</v>
      </c>
      <c r="AE27" t="n">
        <v>611585.4227094669</v>
      </c>
      <c r="AF27" t="n">
        <v>1.245590622702446e-06</v>
      </c>
      <c r="AG27" t="n">
        <v>12</v>
      </c>
      <c r="AH27" t="n">
        <v>553216.5683316065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5.7224</v>
      </c>
      <c r="E28" t="n">
        <v>17.48</v>
      </c>
      <c r="F28" t="n">
        <v>13.2</v>
      </c>
      <c r="G28" t="n">
        <v>34.44</v>
      </c>
      <c r="H28" t="n">
        <v>0.43</v>
      </c>
      <c r="I28" t="n">
        <v>23</v>
      </c>
      <c r="J28" t="n">
        <v>310.5</v>
      </c>
      <c r="K28" t="n">
        <v>61.82</v>
      </c>
      <c r="L28" t="n">
        <v>7.5</v>
      </c>
      <c r="M28" t="n">
        <v>21</v>
      </c>
      <c r="N28" t="n">
        <v>91.18000000000001</v>
      </c>
      <c r="O28" t="n">
        <v>38528.81</v>
      </c>
      <c r="P28" t="n">
        <v>226.91</v>
      </c>
      <c r="Q28" t="n">
        <v>988.12</v>
      </c>
      <c r="R28" t="n">
        <v>51.64</v>
      </c>
      <c r="S28" t="n">
        <v>35.43</v>
      </c>
      <c r="T28" t="n">
        <v>7017.83</v>
      </c>
      <c r="U28" t="n">
        <v>0.6899999999999999</v>
      </c>
      <c r="V28" t="n">
        <v>0.86</v>
      </c>
      <c r="W28" t="n">
        <v>3</v>
      </c>
      <c r="X28" t="n">
        <v>0.45</v>
      </c>
      <c r="Y28" t="n">
        <v>1</v>
      </c>
      <c r="Z28" t="n">
        <v>10</v>
      </c>
      <c r="AA28" t="n">
        <v>445.4896396006572</v>
      </c>
      <c r="AB28" t="n">
        <v>609.5385785174368</v>
      </c>
      <c r="AC28" t="n">
        <v>551.3650720764997</v>
      </c>
      <c r="AD28" t="n">
        <v>445489.6396006572</v>
      </c>
      <c r="AE28" t="n">
        <v>609538.5785174367</v>
      </c>
      <c r="AF28" t="n">
        <v>1.249696293455445e-06</v>
      </c>
      <c r="AG28" t="n">
        <v>12</v>
      </c>
      <c r="AH28" t="n">
        <v>551365.0720764997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5.7498</v>
      </c>
      <c r="E29" t="n">
        <v>17.39</v>
      </c>
      <c r="F29" t="n">
        <v>13.17</v>
      </c>
      <c r="G29" t="n">
        <v>35.92</v>
      </c>
      <c r="H29" t="n">
        <v>0.44</v>
      </c>
      <c r="I29" t="n">
        <v>22</v>
      </c>
      <c r="J29" t="n">
        <v>311.04</v>
      </c>
      <c r="K29" t="n">
        <v>61.82</v>
      </c>
      <c r="L29" t="n">
        <v>7.75</v>
      </c>
      <c r="M29" t="n">
        <v>20</v>
      </c>
      <c r="N29" t="n">
        <v>91.47</v>
      </c>
      <c r="O29" t="n">
        <v>38596.15</v>
      </c>
      <c r="P29" t="n">
        <v>226.15</v>
      </c>
      <c r="Q29" t="n">
        <v>988.1900000000001</v>
      </c>
      <c r="R29" t="n">
        <v>50.62</v>
      </c>
      <c r="S29" t="n">
        <v>35.43</v>
      </c>
      <c r="T29" t="n">
        <v>6512.28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443.2489036073749</v>
      </c>
      <c r="AB29" t="n">
        <v>606.4727046771327</v>
      </c>
      <c r="AC29" t="n">
        <v>548.5918009325334</v>
      </c>
      <c r="AD29" t="n">
        <v>443248.9036073749</v>
      </c>
      <c r="AE29" t="n">
        <v>606472.7046771327</v>
      </c>
      <c r="AF29" t="n">
        <v>1.255680090191199e-06</v>
      </c>
      <c r="AG29" t="n">
        <v>12</v>
      </c>
      <c r="AH29" t="n">
        <v>548591.8009325333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5.7501</v>
      </c>
      <c r="E30" t="n">
        <v>17.39</v>
      </c>
      <c r="F30" t="n">
        <v>13.17</v>
      </c>
      <c r="G30" t="n">
        <v>35.92</v>
      </c>
      <c r="H30" t="n">
        <v>0.46</v>
      </c>
      <c r="I30" t="n">
        <v>22</v>
      </c>
      <c r="J30" t="n">
        <v>311.59</v>
      </c>
      <c r="K30" t="n">
        <v>61.82</v>
      </c>
      <c r="L30" t="n">
        <v>8</v>
      </c>
      <c r="M30" t="n">
        <v>20</v>
      </c>
      <c r="N30" t="n">
        <v>91.77</v>
      </c>
      <c r="O30" t="n">
        <v>38663.62</v>
      </c>
      <c r="P30" t="n">
        <v>225.49</v>
      </c>
      <c r="Q30" t="n">
        <v>988.28</v>
      </c>
      <c r="R30" t="n">
        <v>50.74</v>
      </c>
      <c r="S30" t="n">
        <v>35.43</v>
      </c>
      <c r="T30" t="n">
        <v>6572.96</v>
      </c>
      <c r="U30" t="n">
        <v>0.7</v>
      </c>
      <c r="V30" t="n">
        <v>0.87</v>
      </c>
      <c r="W30" t="n">
        <v>3</v>
      </c>
      <c r="X30" t="n">
        <v>0.42</v>
      </c>
      <c r="Y30" t="n">
        <v>1</v>
      </c>
      <c r="Z30" t="n">
        <v>10</v>
      </c>
      <c r="AA30" t="n">
        <v>442.6094697903972</v>
      </c>
      <c r="AB30" t="n">
        <v>605.5978031189146</v>
      </c>
      <c r="AC30" t="n">
        <v>547.8003987510996</v>
      </c>
      <c r="AD30" t="n">
        <v>442609.4697903972</v>
      </c>
      <c r="AE30" t="n">
        <v>605597.8031189146</v>
      </c>
      <c r="AF30" t="n">
        <v>1.255745606213854e-06</v>
      </c>
      <c r="AG30" t="n">
        <v>12</v>
      </c>
      <c r="AH30" t="n">
        <v>547800.3987510996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5.7749</v>
      </c>
      <c r="E31" t="n">
        <v>17.32</v>
      </c>
      <c r="F31" t="n">
        <v>13.15</v>
      </c>
      <c r="G31" t="n">
        <v>37.58</v>
      </c>
      <c r="H31" t="n">
        <v>0.47</v>
      </c>
      <c r="I31" t="n">
        <v>21</v>
      </c>
      <c r="J31" t="n">
        <v>312.14</v>
      </c>
      <c r="K31" t="n">
        <v>61.82</v>
      </c>
      <c r="L31" t="n">
        <v>8.25</v>
      </c>
      <c r="M31" t="n">
        <v>19</v>
      </c>
      <c r="N31" t="n">
        <v>92.06999999999999</v>
      </c>
      <c r="O31" t="n">
        <v>38731.35</v>
      </c>
      <c r="P31" t="n">
        <v>224.5</v>
      </c>
      <c r="Q31" t="n">
        <v>988.11</v>
      </c>
      <c r="R31" t="n">
        <v>50.29</v>
      </c>
      <c r="S31" t="n">
        <v>35.43</v>
      </c>
      <c r="T31" t="n">
        <v>6353.41</v>
      </c>
      <c r="U31" t="n">
        <v>0.7</v>
      </c>
      <c r="V31" t="n">
        <v>0.87</v>
      </c>
      <c r="W31" t="n">
        <v>2.99</v>
      </c>
      <c r="X31" t="n">
        <v>0.4</v>
      </c>
      <c r="Y31" t="n">
        <v>1</v>
      </c>
      <c r="Z31" t="n">
        <v>10</v>
      </c>
      <c r="AA31" t="n">
        <v>440.3555239127177</v>
      </c>
      <c r="AB31" t="n">
        <v>602.5138549319993</v>
      </c>
      <c r="AC31" t="n">
        <v>545.0107782507949</v>
      </c>
      <c r="AD31" t="n">
        <v>440355.5239127176</v>
      </c>
      <c r="AE31" t="n">
        <v>602513.8549319992</v>
      </c>
      <c r="AF31" t="n">
        <v>1.261161597419938e-06</v>
      </c>
      <c r="AG31" t="n">
        <v>12</v>
      </c>
      <c r="AH31" t="n">
        <v>545010.778250795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5.8021</v>
      </c>
      <c r="E32" t="n">
        <v>17.24</v>
      </c>
      <c r="F32" t="n">
        <v>13.13</v>
      </c>
      <c r="G32" t="n">
        <v>39.38</v>
      </c>
      <c r="H32" t="n">
        <v>0.48</v>
      </c>
      <c r="I32" t="n">
        <v>20</v>
      </c>
      <c r="J32" t="n">
        <v>312.69</v>
      </c>
      <c r="K32" t="n">
        <v>61.82</v>
      </c>
      <c r="L32" t="n">
        <v>8.5</v>
      </c>
      <c r="M32" t="n">
        <v>18</v>
      </c>
      <c r="N32" t="n">
        <v>92.37</v>
      </c>
      <c r="O32" t="n">
        <v>38799.09</v>
      </c>
      <c r="P32" t="n">
        <v>224.02</v>
      </c>
      <c r="Q32" t="n">
        <v>988.12</v>
      </c>
      <c r="R32" t="n">
        <v>49.31</v>
      </c>
      <c r="S32" t="n">
        <v>35.43</v>
      </c>
      <c r="T32" t="n">
        <v>5867.64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438.483960667458</v>
      </c>
      <c r="AB32" t="n">
        <v>599.953099532292</v>
      </c>
      <c r="AC32" t="n">
        <v>542.6944177523931</v>
      </c>
      <c r="AD32" t="n">
        <v>438483.960667458</v>
      </c>
      <c r="AE32" t="n">
        <v>599953.099532292</v>
      </c>
      <c r="AF32" t="n">
        <v>1.267101716807256e-06</v>
      </c>
      <c r="AG32" t="n">
        <v>12</v>
      </c>
      <c r="AH32" t="n">
        <v>542694.4177523931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5.8037</v>
      </c>
      <c r="E33" t="n">
        <v>17.23</v>
      </c>
      <c r="F33" t="n">
        <v>13.12</v>
      </c>
      <c r="G33" t="n">
        <v>39.37</v>
      </c>
      <c r="H33" t="n">
        <v>0.5</v>
      </c>
      <c r="I33" t="n">
        <v>20</v>
      </c>
      <c r="J33" t="n">
        <v>313.24</v>
      </c>
      <c r="K33" t="n">
        <v>61.82</v>
      </c>
      <c r="L33" t="n">
        <v>8.75</v>
      </c>
      <c r="M33" t="n">
        <v>18</v>
      </c>
      <c r="N33" t="n">
        <v>92.67</v>
      </c>
      <c r="O33" t="n">
        <v>38866.96</v>
      </c>
      <c r="P33" t="n">
        <v>223.18</v>
      </c>
      <c r="Q33" t="n">
        <v>988.24</v>
      </c>
      <c r="R33" t="n">
        <v>49.01</v>
      </c>
      <c r="S33" t="n">
        <v>35.43</v>
      </c>
      <c r="T33" t="n">
        <v>5717.27</v>
      </c>
      <c r="U33" t="n">
        <v>0.72</v>
      </c>
      <c r="V33" t="n">
        <v>0.87</v>
      </c>
      <c r="W33" t="n">
        <v>3</v>
      </c>
      <c r="X33" t="n">
        <v>0.37</v>
      </c>
      <c r="Y33" t="n">
        <v>1</v>
      </c>
      <c r="Z33" t="n">
        <v>10</v>
      </c>
      <c r="AA33" t="n">
        <v>437.5669990265181</v>
      </c>
      <c r="AB33" t="n">
        <v>598.6984721616654</v>
      </c>
      <c r="AC33" t="n">
        <v>541.5595302571385</v>
      </c>
      <c r="AD33" t="n">
        <v>437566.9990265181</v>
      </c>
      <c r="AE33" t="n">
        <v>598698.4721616654</v>
      </c>
      <c r="AF33" t="n">
        <v>1.267451135594745e-06</v>
      </c>
      <c r="AG33" t="n">
        <v>12</v>
      </c>
      <c r="AH33" t="n">
        <v>541559.5302571384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5.8276</v>
      </c>
      <c r="E34" t="n">
        <v>17.16</v>
      </c>
      <c r="F34" t="n">
        <v>13.11</v>
      </c>
      <c r="G34" t="n">
        <v>41.39</v>
      </c>
      <c r="H34" t="n">
        <v>0.51</v>
      </c>
      <c r="I34" t="n">
        <v>19</v>
      </c>
      <c r="J34" t="n">
        <v>313.79</v>
      </c>
      <c r="K34" t="n">
        <v>61.82</v>
      </c>
      <c r="L34" t="n">
        <v>9</v>
      </c>
      <c r="M34" t="n">
        <v>17</v>
      </c>
      <c r="N34" t="n">
        <v>92.97</v>
      </c>
      <c r="O34" t="n">
        <v>38934.97</v>
      </c>
      <c r="P34" t="n">
        <v>222.34</v>
      </c>
      <c r="Q34" t="n">
        <v>988.13</v>
      </c>
      <c r="R34" t="n">
        <v>48.61</v>
      </c>
      <c r="S34" t="n">
        <v>35.43</v>
      </c>
      <c r="T34" t="n">
        <v>5523.11</v>
      </c>
      <c r="U34" t="n">
        <v>0.73</v>
      </c>
      <c r="V34" t="n">
        <v>0.87</v>
      </c>
      <c r="W34" t="n">
        <v>3</v>
      </c>
      <c r="X34" t="n">
        <v>0.35</v>
      </c>
      <c r="Y34" t="n">
        <v>1</v>
      </c>
      <c r="Z34" t="n">
        <v>10</v>
      </c>
      <c r="AA34" t="n">
        <v>435.5901074929438</v>
      </c>
      <c r="AB34" t="n">
        <v>595.99360195113</v>
      </c>
      <c r="AC34" t="n">
        <v>539.1128090631873</v>
      </c>
      <c r="AD34" t="n">
        <v>435590.1074929438</v>
      </c>
      <c r="AE34" t="n">
        <v>595993.60195113</v>
      </c>
      <c r="AF34" t="n">
        <v>1.272670578732866e-06</v>
      </c>
      <c r="AG34" t="n">
        <v>12</v>
      </c>
      <c r="AH34" t="n">
        <v>539112.8090631873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5.829</v>
      </c>
      <c r="E35" t="n">
        <v>17.16</v>
      </c>
      <c r="F35" t="n">
        <v>13.1</v>
      </c>
      <c r="G35" t="n">
        <v>41.38</v>
      </c>
      <c r="H35" t="n">
        <v>0.52</v>
      </c>
      <c r="I35" t="n">
        <v>19</v>
      </c>
      <c r="J35" t="n">
        <v>314.34</v>
      </c>
      <c r="K35" t="n">
        <v>61.82</v>
      </c>
      <c r="L35" t="n">
        <v>9.25</v>
      </c>
      <c r="M35" t="n">
        <v>17</v>
      </c>
      <c r="N35" t="n">
        <v>93.27</v>
      </c>
      <c r="O35" t="n">
        <v>39003.11</v>
      </c>
      <c r="P35" t="n">
        <v>221.22</v>
      </c>
      <c r="Q35" t="n">
        <v>988.08</v>
      </c>
      <c r="R35" t="n">
        <v>48.55</v>
      </c>
      <c r="S35" t="n">
        <v>35.43</v>
      </c>
      <c r="T35" t="n">
        <v>5492.88</v>
      </c>
      <c r="U35" t="n">
        <v>0.73</v>
      </c>
      <c r="V35" t="n">
        <v>0.87</v>
      </c>
      <c r="W35" t="n">
        <v>3</v>
      </c>
      <c r="X35" t="n">
        <v>0.35</v>
      </c>
      <c r="Y35" t="n">
        <v>1</v>
      </c>
      <c r="Z35" t="n">
        <v>10</v>
      </c>
      <c r="AA35" t="n">
        <v>434.4259838964651</v>
      </c>
      <c r="AB35" t="n">
        <v>594.4007966889193</v>
      </c>
      <c r="AC35" t="n">
        <v>537.6720188996859</v>
      </c>
      <c r="AD35" t="n">
        <v>434425.9838964651</v>
      </c>
      <c r="AE35" t="n">
        <v>594400.7966889193</v>
      </c>
      <c r="AF35" t="n">
        <v>1.272976320171919e-06</v>
      </c>
      <c r="AG35" t="n">
        <v>12</v>
      </c>
      <c r="AH35" t="n">
        <v>537672.0188996859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5.8527</v>
      </c>
      <c r="E36" t="n">
        <v>17.09</v>
      </c>
      <c r="F36" t="n">
        <v>13.09</v>
      </c>
      <c r="G36" t="n">
        <v>43.63</v>
      </c>
      <c r="H36" t="n">
        <v>0.54</v>
      </c>
      <c r="I36" t="n">
        <v>18</v>
      </c>
      <c r="J36" t="n">
        <v>314.9</v>
      </c>
      <c r="K36" t="n">
        <v>61.82</v>
      </c>
      <c r="L36" t="n">
        <v>9.5</v>
      </c>
      <c r="M36" t="n">
        <v>16</v>
      </c>
      <c r="N36" t="n">
        <v>93.56999999999999</v>
      </c>
      <c r="O36" t="n">
        <v>39071.38</v>
      </c>
      <c r="P36" t="n">
        <v>221.09</v>
      </c>
      <c r="Q36" t="n">
        <v>988.08</v>
      </c>
      <c r="R36" t="n">
        <v>48.02</v>
      </c>
      <c r="S36" t="n">
        <v>35.43</v>
      </c>
      <c r="T36" t="n">
        <v>5232.83</v>
      </c>
      <c r="U36" t="n">
        <v>0.74</v>
      </c>
      <c r="V36" t="n">
        <v>0.87</v>
      </c>
      <c r="W36" t="n">
        <v>3</v>
      </c>
      <c r="X36" t="n">
        <v>0.34</v>
      </c>
      <c r="Y36" t="n">
        <v>1</v>
      </c>
      <c r="Z36" t="n">
        <v>10</v>
      </c>
      <c r="AA36" t="n">
        <v>433.1399632536319</v>
      </c>
      <c r="AB36" t="n">
        <v>592.6412065101683</v>
      </c>
      <c r="AC36" t="n">
        <v>536.0803615379946</v>
      </c>
      <c r="AD36" t="n">
        <v>433139.9632536319</v>
      </c>
      <c r="AE36" t="n">
        <v>592641.2065101684</v>
      </c>
      <c r="AF36" t="n">
        <v>1.278152085961604e-06</v>
      </c>
      <c r="AG36" t="n">
        <v>12</v>
      </c>
      <c r="AH36" t="n">
        <v>536080.3615379946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5.8538</v>
      </c>
      <c r="E37" t="n">
        <v>17.08</v>
      </c>
      <c r="F37" t="n">
        <v>13.09</v>
      </c>
      <c r="G37" t="n">
        <v>43.62</v>
      </c>
      <c r="H37" t="n">
        <v>0.55</v>
      </c>
      <c r="I37" t="n">
        <v>18</v>
      </c>
      <c r="J37" t="n">
        <v>315.45</v>
      </c>
      <c r="K37" t="n">
        <v>61.82</v>
      </c>
      <c r="L37" t="n">
        <v>9.75</v>
      </c>
      <c r="M37" t="n">
        <v>16</v>
      </c>
      <c r="N37" t="n">
        <v>93.88</v>
      </c>
      <c r="O37" t="n">
        <v>39139.8</v>
      </c>
      <c r="P37" t="n">
        <v>219.95</v>
      </c>
      <c r="Q37" t="n">
        <v>988.08</v>
      </c>
      <c r="R37" t="n">
        <v>48.05</v>
      </c>
      <c r="S37" t="n">
        <v>35.43</v>
      </c>
      <c r="T37" t="n">
        <v>5244.1</v>
      </c>
      <c r="U37" t="n">
        <v>0.74</v>
      </c>
      <c r="V37" t="n">
        <v>0.87</v>
      </c>
      <c r="W37" t="n">
        <v>2.99</v>
      </c>
      <c r="X37" t="n">
        <v>0.33</v>
      </c>
      <c r="Y37" t="n">
        <v>1</v>
      </c>
      <c r="Z37" t="n">
        <v>10</v>
      </c>
      <c r="AA37" t="n">
        <v>432.0287527635368</v>
      </c>
      <c r="AB37" t="n">
        <v>591.1207992944732</v>
      </c>
      <c r="AC37" t="n">
        <v>534.7050598530604</v>
      </c>
      <c r="AD37" t="n">
        <v>432028.7527635368</v>
      </c>
      <c r="AE37" t="n">
        <v>591120.7992944731</v>
      </c>
      <c r="AF37" t="n">
        <v>1.278392311378003e-06</v>
      </c>
      <c r="AG37" t="n">
        <v>12</v>
      </c>
      <c r="AH37" t="n">
        <v>534705.0598530604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5.8793</v>
      </c>
      <c r="E38" t="n">
        <v>17.01</v>
      </c>
      <c r="F38" t="n">
        <v>13.07</v>
      </c>
      <c r="G38" t="n">
        <v>46.12</v>
      </c>
      <c r="H38" t="n">
        <v>0.5600000000000001</v>
      </c>
      <c r="I38" t="n">
        <v>17</v>
      </c>
      <c r="J38" t="n">
        <v>316.01</v>
      </c>
      <c r="K38" t="n">
        <v>61.82</v>
      </c>
      <c r="L38" t="n">
        <v>10</v>
      </c>
      <c r="M38" t="n">
        <v>15</v>
      </c>
      <c r="N38" t="n">
        <v>94.18000000000001</v>
      </c>
      <c r="O38" t="n">
        <v>39208.35</v>
      </c>
      <c r="P38" t="n">
        <v>218.64</v>
      </c>
      <c r="Q38" t="n">
        <v>988.12</v>
      </c>
      <c r="R38" t="n">
        <v>47.41</v>
      </c>
      <c r="S38" t="n">
        <v>35.43</v>
      </c>
      <c r="T38" t="n">
        <v>4932.72</v>
      </c>
      <c r="U38" t="n">
        <v>0.75</v>
      </c>
      <c r="V38" t="n">
        <v>0.87</v>
      </c>
      <c r="W38" t="n">
        <v>2.99</v>
      </c>
      <c r="X38" t="n">
        <v>0.31</v>
      </c>
      <c r="Y38" t="n">
        <v>1</v>
      </c>
      <c r="Z38" t="n">
        <v>10</v>
      </c>
      <c r="AA38" t="n">
        <v>429.5308216682576</v>
      </c>
      <c r="AB38" t="n">
        <v>587.70301976897</v>
      </c>
      <c r="AC38" t="n">
        <v>531.6134684085874</v>
      </c>
      <c r="AD38" t="n">
        <v>429530.8216682576</v>
      </c>
      <c r="AE38" t="n">
        <v>587703.01976897</v>
      </c>
      <c r="AF38" t="n">
        <v>1.283961173303614e-06</v>
      </c>
      <c r="AG38" t="n">
        <v>12</v>
      </c>
      <c r="AH38" t="n">
        <v>531613.4684085874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5.8759</v>
      </c>
      <c r="E39" t="n">
        <v>17.02</v>
      </c>
      <c r="F39" t="n">
        <v>13.08</v>
      </c>
      <c r="G39" t="n">
        <v>46.15</v>
      </c>
      <c r="H39" t="n">
        <v>0.58</v>
      </c>
      <c r="I39" t="n">
        <v>17</v>
      </c>
      <c r="J39" t="n">
        <v>316.56</v>
      </c>
      <c r="K39" t="n">
        <v>61.82</v>
      </c>
      <c r="L39" t="n">
        <v>10.25</v>
      </c>
      <c r="M39" t="n">
        <v>15</v>
      </c>
      <c r="N39" t="n">
        <v>94.48999999999999</v>
      </c>
      <c r="O39" t="n">
        <v>39277.04</v>
      </c>
      <c r="P39" t="n">
        <v>218.6</v>
      </c>
      <c r="Q39" t="n">
        <v>988.13</v>
      </c>
      <c r="R39" t="n">
        <v>47.75</v>
      </c>
      <c r="S39" t="n">
        <v>35.43</v>
      </c>
      <c r="T39" t="n">
        <v>5099.94</v>
      </c>
      <c r="U39" t="n">
        <v>0.74</v>
      </c>
      <c r="V39" t="n">
        <v>0.87</v>
      </c>
      <c r="W39" t="n">
        <v>2.99</v>
      </c>
      <c r="X39" t="n">
        <v>0.32</v>
      </c>
      <c r="Y39" t="n">
        <v>1</v>
      </c>
      <c r="Z39" t="n">
        <v>10</v>
      </c>
      <c r="AA39" t="n">
        <v>429.7017782174805</v>
      </c>
      <c r="AB39" t="n">
        <v>587.9369300616873</v>
      </c>
      <c r="AC39" t="n">
        <v>531.8250546312632</v>
      </c>
      <c r="AD39" t="n">
        <v>429701.7782174805</v>
      </c>
      <c r="AE39" t="n">
        <v>587936.9300616874</v>
      </c>
      <c r="AF39" t="n">
        <v>1.283218658380199e-06</v>
      </c>
      <c r="AG39" t="n">
        <v>12</v>
      </c>
      <c r="AH39" t="n">
        <v>531825.0546312633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5.9074</v>
      </c>
      <c r="E40" t="n">
        <v>16.93</v>
      </c>
      <c r="F40" t="n">
        <v>13.04</v>
      </c>
      <c r="G40" t="n">
        <v>48.91</v>
      </c>
      <c r="H40" t="n">
        <v>0.59</v>
      </c>
      <c r="I40" t="n">
        <v>16</v>
      </c>
      <c r="J40" t="n">
        <v>317.12</v>
      </c>
      <c r="K40" t="n">
        <v>61.82</v>
      </c>
      <c r="L40" t="n">
        <v>10.5</v>
      </c>
      <c r="M40" t="n">
        <v>14</v>
      </c>
      <c r="N40" t="n">
        <v>94.8</v>
      </c>
      <c r="O40" t="n">
        <v>39345.87</v>
      </c>
      <c r="P40" t="n">
        <v>217.57</v>
      </c>
      <c r="Q40" t="n">
        <v>988.13</v>
      </c>
      <c r="R40" t="n">
        <v>46.71</v>
      </c>
      <c r="S40" t="n">
        <v>35.43</v>
      </c>
      <c r="T40" t="n">
        <v>4586.51</v>
      </c>
      <c r="U40" t="n">
        <v>0.76</v>
      </c>
      <c r="V40" t="n">
        <v>0.87</v>
      </c>
      <c r="W40" t="n">
        <v>2.99</v>
      </c>
      <c r="X40" t="n">
        <v>0.29</v>
      </c>
      <c r="Y40" t="n">
        <v>1</v>
      </c>
      <c r="Z40" t="n">
        <v>10</v>
      </c>
      <c r="AA40" t="n">
        <v>427.1063167951967</v>
      </c>
      <c r="AB40" t="n">
        <v>584.3857052400419</v>
      </c>
      <c r="AC40" t="n">
        <v>528.6127537224202</v>
      </c>
      <c r="AD40" t="n">
        <v>427106.3167951967</v>
      </c>
      <c r="AE40" t="n">
        <v>584385.7052400419</v>
      </c>
      <c r="AF40" t="n">
        <v>1.290097840758894e-06</v>
      </c>
      <c r="AG40" t="n">
        <v>12</v>
      </c>
      <c r="AH40" t="n">
        <v>528612.7537224202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5.9038</v>
      </c>
      <c r="E41" t="n">
        <v>16.94</v>
      </c>
      <c r="F41" t="n">
        <v>13.05</v>
      </c>
      <c r="G41" t="n">
        <v>48.95</v>
      </c>
      <c r="H41" t="n">
        <v>0.6</v>
      </c>
      <c r="I41" t="n">
        <v>16</v>
      </c>
      <c r="J41" t="n">
        <v>317.68</v>
      </c>
      <c r="K41" t="n">
        <v>61.82</v>
      </c>
      <c r="L41" t="n">
        <v>10.75</v>
      </c>
      <c r="M41" t="n">
        <v>14</v>
      </c>
      <c r="N41" t="n">
        <v>95.11</v>
      </c>
      <c r="O41" t="n">
        <v>39414.84</v>
      </c>
      <c r="P41" t="n">
        <v>217.55</v>
      </c>
      <c r="Q41" t="n">
        <v>988.12</v>
      </c>
      <c r="R41" t="n">
        <v>46.99</v>
      </c>
      <c r="S41" t="n">
        <v>35.43</v>
      </c>
      <c r="T41" t="n">
        <v>4728.46</v>
      </c>
      <c r="U41" t="n">
        <v>0.75</v>
      </c>
      <c r="V41" t="n">
        <v>0.87</v>
      </c>
      <c r="W41" t="n">
        <v>2.99</v>
      </c>
      <c r="X41" t="n">
        <v>0.3</v>
      </c>
      <c r="Y41" t="n">
        <v>1</v>
      </c>
      <c r="Z41" t="n">
        <v>10</v>
      </c>
      <c r="AA41" t="n">
        <v>427.3025691664708</v>
      </c>
      <c r="AB41" t="n">
        <v>584.6542263924629</v>
      </c>
      <c r="AC41" t="n">
        <v>528.8556475929258</v>
      </c>
      <c r="AD41" t="n">
        <v>427302.5691664708</v>
      </c>
      <c r="AE41" t="n">
        <v>584654.2263924628</v>
      </c>
      <c r="AF41" t="n">
        <v>1.289311648487044e-06</v>
      </c>
      <c r="AG41" t="n">
        <v>12</v>
      </c>
      <c r="AH41" t="n">
        <v>528855.6475929258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5.9011</v>
      </c>
      <c r="E42" t="n">
        <v>16.95</v>
      </c>
      <c r="F42" t="n">
        <v>13.06</v>
      </c>
      <c r="G42" t="n">
        <v>48.98</v>
      </c>
      <c r="H42" t="n">
        <v>0.62</v>
      </c>
      <c r="I42" t="n">
        <v>16</v>
      </c>
      <c r="J42" t="n">
        <v>318.24</v>
      </c>
      <c r="K42" t="n">
        <v>61.82</v>
      </c>
      <c r="L42" t="n">
        <v>11</v>
      </c>
      <c r="M42" t="n">
        <v>14</v>
      </c>
      <c r="N42" t="n">
        <v>95.42</v>
      </c>
      <c r="O42" t="n">
        <v>39483.95</v>
      </c>
      <c r="P42" t="n">
        <v>216.69</v>
      </c>
      <c r="Q42" t="n">
        <v>988.14</v>
      </c>
      <c r="R42" t="n">
        <v>47.25</v>
      </c>
      <c r="S42" t="n">
        <v>35.43</v>
      </c>
      <c r="T42" t="n">
        <v>4854.53</v>
      </c>
      <c r="U42" t="n">
        <v>0.75</v>
      </c>
      <c r="V42" t="n">
        <v>0.87</v>
      </c>
      <c r="W42" t="n">
        <v>2.99</v>
      </c>
      <c r="X42" t="n">
        <v>0.31</v>
      </c>
      <c r="Y42" t="n">
        <v>1</v>
      </c>
      <c r="Z42" t="n">
        <v>10</v>
      </c>
      <c r="AA42" t="n">
        <v>426.6835490773997</v>
      </c>
      <c r="AB42" t="n">
        <v>583.8072557973568</v>
      </c>
      <c r="AC42" t="n">
        <v>528.089510682686</v>
      </c>
      <c r="AD42" t="n">
        <v>426683.5490773997</v>
      </c>
      <c r="AE42" t="n">
        <v>583807.2557973568</v>
      </c>
      <c r="AF42" t="n">
        <v>1.288722004283155e-06</v>
      </c>
      <c r="AG42" t="n">
        <v>12</v>
      </c>
      <c r="AH42" t="n">
        <v>528089.510682686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5.926</v>
      </c>
      <c r="E43" t="n">
        <v>16.87</v>
      </c>
      <c r="F43" t="n">
        <v>13.04</v>
      </c>
      <c r="G43" t="n">
        <v>52.18</v>
      </c>
      <c r="H43" t="n">
        <v>0.63</v>
      </c>
      <c r="I43" t="n">
        <v>15</v>
      </c>
      <c r="J43" t="n">
        <v>318.8</v>
      </c>
      <c r="K43" t="n">
        <v>61.82</v>
      </c>
      <c r="L43" t="n">
        <v>11.25</v>
      </c>
      <c r="M43" t="n">
        <v>13</v>
      </c>
      <c r="N43" t="n">
        <v>95.73</v>
      </c>
      <c r="O43" t="n">
        <v>39553.2</v>
      </c>
      <c r="P43" t="n">
        <v>216.17</v>
      </c>
      <c r="Q43" t="n">
        <v>988.08</v>
      </c>
      <c r="R43" t="n">
        <v>46.72</v>
      </c>
      <c r="S43" t="n">
        <v>35.43</v>
      </c>
      <c r="T43" t="n">
        <v>4596.99</v>
      </c>
      <c r="U43" t="n">
        <v>0.76</v>
      </c>
      <c r="V43" t="n">
        <v>0.87</v>
      </c>
      <c r="W43" t="n">
        <v>2.99</v>
      </c>
      <c r="X43" t="n">
        <v>0.29</v>
      </c>
      <c r="Y43" t="n">
        <v>1</v>
      </c>
      <c r="Z43" t="n">
        <v>10</v>
      </c>
      <c r="AA43" t="n">
        <v>411.8085279636578</v>
      </c>
      <c r="AB43" t="n">
        <v>563.4545956699186</v>
      </c>
      <c r="AC43" t="n">
        <v>509.6792798726726</v>
      </c>
      <c r="AD43" t="n">
        <v>411808.5279636577</v>
      </c>
      <c r="AE43" t="n">
        <v>563454.5956699186</v>
      </c>
      <c r="AF43" t="n">
        <v>1.294159834163457e-06</v>
      </c>
      <c r="AG43" t="n">
        <v>11</v>
      </c>
      <c r="AH43" t="n">
        <v>509679.2798726726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5.9315</v>
      </c>
      <c r="E44" t="n">
        <v>16.86</v>
      </c>
      <c r="F44" t="n">
        <v>13.03</v>
      </c>
      <c r="G44" t="n">
        <v>52.11</v>
      </c>
      <c r="H44" t="n">
        <v>0.64</v>
      </c>
      <c r="I44" t="n">
        <v>15</v>
      </c>
      <c r="J44" t="n">
        <v>319.36</v>
      </c>
      <c r="K44" t="n">
        <v>61.82</v>
      </c>
      <c r="L44" t="n">
        <v>11.5</v>
      </c>
      <c r="M44" t="n">
        <v>13</v>
      </c>
      <c r="N44" t="n">
        <v>96.04000000000001</v>
      </c>
      <c r="O44" t="n">
        <v>39622.59</v>
      </c>
      <c r="P44" t="n">
        <v>215.28</v>
      </c>
      <c r="Q44" t="n">
        <v>988.08</v>
      </c>
      <c r="R44" t="n">
        <v>46.39</v>
      </c>
      <c r="S44" t="n">
        <v>35.43</v>
      </c>
      <c r="T44" t="n">
        <v>4432.71</v>
      </c>
      <c r="U44" t="n">
        <v>0.76</v>
      </c>
      <c r="V44" t="n">
        <v>0.87</v>
      </c>
      <c r="W44" t="n">
        <v>2.99</v>
      </c>
      <c r="X44" t="n">
        <v>0.28</v>
      </c>
      <c r="Y44" t="n">
        <v>1</v>
      </c>
      <c r="Z44" t="n">
        <v>10</v>
      </c>
      <c r="AA44" t="n">
        <v>410.6945564121641</v>
      </c>
      <c r="AB44" t="n">
        <v>561.9304106482089</v>
      </c>
      <c r="AC44" t="n">
        <v>508.3005609302276</v>
      </c>
      <c r="AD44" t="n">
        <v>410694.5564121641</v>
      </c>
      <c r="AE44" t="n">
        <v>561930.4106482088</v>
      </c>
      <c r="AF44" t="n">
        <v>1.295360961245452e-06</v>
      </c>
      <c r="AG44" t="n">
        <v>11</v>
      </c>
      <c r="AH44" t="n">
        <v>508300.5609302276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5.9257</v>
      </c>
      <c r="E45" t="n">
        <v>16.88</v>
      </c>
      <c r="F45" t="n">
        <v>13.04</v>
      </c>
      <c r="G45" t="n">
        <v>52.18</v>
      </c>
      <c r="H45" t="n">
        <v>0.65</v>
      </c>
      <c r="I45" t="n">
        <v>15</v>
      </c>
      <c r="J45" t="n">
        <v>319.93</v>
      </c>
      <c r="K45" t="n">
        <v>61.82</v>
      </c>
      <c r="L45" t="n">
        <v>11.75</v>
      </c>
      <c r="M45" t="n">
        <v>13</v>
      </c>
      <c r="N45" t="n">
        <v>96.36</v>
      </c>
      <c r="O45" t="n">
        <v>39692.13</v>
      </c>
      <c r="P45" t="n">
        <v>214.77</v>
      </c>
      <c r="Q45" t="n">
        <v>988.16</v>
      </c>
      <c r="R45" t="n">
        <v>46.73</v>
      </c>
      <c r="S45" t="n">
        <v>35.43</v>
      </c>
      <c r="T45" t="n">
        <v>4600.43</v>
      </c>
      <c r="U45" t="n">
        <v>0.76</v>
      </c>
      <c r="V45" t="n">
        <v>0.87</v>
      </c>
      <c r="W45" t="n">
        <v>2.99</v>
      </c>
      <c r="X45" t="n">
        <v>0.29</v>
      </c>
      <c r="Y45" t="n">
        <v>1</v>
      </c>
      <c r="Z45" t="n">
        <v>10</v>
      </c>
      <c r="AA45" t="n">
        <v>410.5362552059123</v>
      </c>
      <c r="AB45" t="n">
        <v>561.7138159540585</v>
      </c>
      <c r="AC45" t="n">
        <v>508.1046377296947</v>
      </c>
      <c r="AD45" t="n">
        <v>410536.2552059123</v>
      </c>
      <c r="AE45" t="n">
        <v>561713.8159540585</v>
      </c>
      <c r="AF45" t="n">
        <v>1.294094318140803e-06</v>
      </c>
      <c r="AG45" t="n">
        <v>11</v>
      </c>
      <c r="AH45" t="n">
        <v>508104.6377296947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5.9595</v>
      </c>
      <c r="E46" t="n">
        <v>16.78</v>
      </c>
      <c r="F46" t="n">
        <v>13.01</v>
      </c>
      <c r="G46" t="n">
        <v>55.74</v>
      </c>
      <c r="H46" t="n">
        <v>0.67</v>
      </c>
      <c r="I46" t="n">
        <v>14</v>
      </c>
      <c r="J46" t="n">
        <v>320.49</v>
      </c>
      <c r="K46" t="n">
        <v>61.82</v>
      </c>
      <c r="L46" t="n">
        <v>12</v>
      </c>
      <c r="M46" t="n">
        <v>12</v>
      </c>
      <c r="N46" t="n">
        <v>96.67</v>
      </c>
      <c r="O46" t="n">
        <v>39761.81</v>
      </c>
      <c r="P46" t="n">
        <v>213.96</v>
      </c>
      <c r="Q46" t="n">
        <v>988.09</v>
      </c>
      <c r="R46" t="n">
        <v>45.55</v>
      </c>
      <c r="S46" t="n">
        <v>35.43</v>
      </c>
      <c r="T46" t="n">
        <v>4015.5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408.1451445290555</v>
      </c>
      <c r="AB46" t="n">
        <v>558.442192837625</v>
      </c>
      <c r="AC46" t="n">
        <v>505.1452537317417</v>
      </c>
      <c r="AD46" t="n">
        <v>408145.1445290555</v>
      </c>
      <c r="AE46" t="n">
        <v>558442.192837625</v>
      </c>
      <c r="AF46" t="n">
        <v>1.301475790026514e-06</v>
      </c>
      <c r="AG46" t="n">
        <v>11</v>
      </c>
      <c r="AH46" t="n">
        <v>505145.2537317417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5.9575</v>
      </c>
      <c r="E47" t="n">
        <v>16.79</v>
      </c>
      <c r="F47" t="n">
        <v>13.01</v>
      </c>
      <c r="G47" t="n">
        <v>55.76</v>
      </c>
      <c r="H47" t="n">
        <v>0.68</v>
      </c>
      <c r="I47" t="n">
        <v>14</v>
      </c>
      <c r="J47" t="n">
        <v>321.06</v>
      </c>
      <c r="K47" t="n">
        <v>61.82</v>
      </c>
      <c r="L47" t="n">
        <v>12.25</v>
      </c>
      <c r="M47" t="n">
        <v>12</v>
      </c>
      <c r="N47" t="n">
        <v>96.98999999999999</v>
      </c>
      <c r="O47" t="n">
        <v>39831.64</v>
      </c>
      <c r="P47" t="n">
        <v>213.72</v>
      </c>
      <c r="Q47" t="n">
        <v>988.11</v>
      </c>
      <c r="R47" t="n">
        <v>45.7</v>
      </c>
      <c r="S47" t="n">
        <v>35.43</v>
      </c>
      <c r="T47" t="n">
        <v>4090.82</v>
      </c>
      <c r="U47" t="n">
        <v>0.78</v>
      </c>
      <c r="V47" t="n">
        <v>0.88</v>
      </c>
      <c r="W47" t="n">
        <v>2.99</v>
      </c>
      <c r="X47" t="n">
        <v>0.26</v>
      </c>
      <c r="Y47" t="n">
        <v>1</v>
      </c>
      <c r="Z47" t="n">
        <v>10</v>
      </c>
      <c r="AA47" t="n">
        <v>408.013798371247</v>
      </c>
      <c r="AB47" t="n">
        <v>558.262479229928</v>
      </c>
      <c r="AC47" t="n">
        <v>504.9826917385336</v>
      </c>
      <c r="AD47" t="n">
        <v>408013.798371247</v>
      </c>
      <c r="AE47" t="n">
        <v>558262.479229928</v>
      </c>
      <c r="AF47" t="n">
        <v>1.301039016542153e-06</v>
      </c>
      <c r="AG47" t="n">
        <v>11</v>
      </c>
      <c r="AH47" t="n">
        <v>504982.6917385336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5.9609</v>
      </c>
      <c r="E48" t="n">
        <v>16.78</v>
      </c>
      <c r="F48" t="n">
        <v>13</v>
      </c>
      <c r="G48" t="n">
        <v>55.72</v>
      </c>
      <c r="H48" t="n">
        <v>0.6899999999999999</v>
      </c>
      <c r="I48" t="n">
        <v>14</v>
      </c>
      <c r="J48" t="n">
        <v>321.63</v>
      </c>
      <c r="K48" t="n">
        <v>61.82</v>
      </c>
      <c r="L48" t="n">
        <v>12.5</v>
      </c>
      <c r="M48" t="n">
        <v>12</v>
      </c>
      <c r="N48" t="n">
        <v>97.31</v>
      </c>
      <c r="O48" t="n">
        <v>39901.61</v>
      </c>
      <c r="P48" t="n">
        <v>212.68</v>
      </c>
      <c r="Q48" t="n">
        <v>988.11</v>
      </c>
      <c r="R48" t="n">
        <v>45.39</v>
      </c>
      <c r="S48" t="n">
        <v>35.43</v>
      </c>
      <c r="T48" t="n">
        <v>3933.78</v>
      </c>
      <c r="U48" t="n">
        <v>0.78</v>
      </c>
      <c r="V48" t="n">
        <v>0.88</v>
      </c>
      <c r="W48" t="n">
        <v>2.99</v>
      </c>
      <c r="X48" t="n">
        <v>0.25</v>
      </c>
      <c r="Y48" t="n">
        <v>1</v>
      </c>
      <c r="Z48" t="n">
        <v>10</v>
      </c>
      <c r="AA48" t="n">
        <v>406.8640614573702</v>
      </c>
      <c r="AB48" t="n">
        <v>556.6893584615489</v>
      </c>
      <c r="AC48" t="n">
        <v>503.5597074083997</v>
      </c>
      <c r="AD48" t="n">
        <v>406864.0614573702</v>
      </c>
      <c r="AE48" t="n">
        <v>556689.3584615488</v>
      </c>
      <c r="AF48" t="n">
        <v>1.301781531465567e-06</v>
      </c>
      <c r="AG48" t="n">
        <v>11</v>
      </c>
      <c r="AH48" t="n">
        <v>503559.7074083997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5.9822</v>
      </c>
      <c r="E49" t="n">
        <v>16.72</v>
      </c>
      <c r="F49" t="n">
        <v>13</v>
      </c>
      <c r="G49" t="n">
        <v>59.99</v>
      </c>
      <c r="H49" t="n">
        <v>0.71</v>
      </c>
      <c r="I49" t="n">
        <v>13</v>
      </c>
      <c r="J49" t="n">
        <v>322.2</v>
      </c>
      <c r="K49" t="n">
        <v>61.82</v>
      </c>
      <c r="L49" t="n">
        <v>12.75</v>
      </c>
      <c r="M49" t="n">
        <v>11</v>
      </c>
      <c r="N49" t="n">
        <v>97.62</v>
      </c>
      <c r="O49" t="n">
        <v>39971.73</v>
      </c>
      <c r="P49" t="n">
        <v>211.69</v>
      </c>
      <c r="Q49" t="n">
        <v>988.14</v>
      </c>
      <c r="R49" t="n">
        <v>45.25</v>
      </c>
      <c r="S49" t="n">
        <v>35.43</v>
      </c>
      <c r="T49" t="n">
        <v>3872.66</v>
      </c>
      <c r="U49" t="n">
        <v>0.78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405.0359164472192</v>
      </c>
      <c r="AB49" t="n">
        <v>554.1880098065947</v>
      </c>
      <c r="AC49" t="n">
        <v>501.2970839584094</v>
      </c>
      <c r="AD49" t="n">
        <v>405035.9164472192</v>
      </c>
      <c r="AE49" t="n">
        <v>554188.0098065947</v>
      </c>
      <c r="AF49" t="n">
        <v>1.306433169074019e-06</v>
      </c>
      <c r="AG49" t="n">
        <v>11</v>
      </c>
      <c r="AH49" t="n">
        <v>501297.0839584094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5.9799</v>
      </c>
      <c r="E50" t="n">
        <v>16.72</v>
      </c>
      <c r="F50" t="n">
        <v>13</v>
      </c>
      <c r="G50" t="n">
        <v>60.02</v>
      </c>
      <c r="H50" t="n">
        <v>0.72</v>
      </c>
      <c r="I50" t="n">
        <v>13</v>
      </c>
      <c r="J50" t="n">
        <v>322.77</v>
      </c>
      <c r="K50" t="n">
        <v>61.82</v>
      </c>
      <c r="L50" t="n">
        <v>13</v>
      </c>
      <c r="M50" t="n">
        <v>11</v>
      </c>
      <c r="N50" t="n">
        <v>97.94</v>
      </c>
      <c r="O50" t="n">
        <v>40042</v>
      </c>
      <c r="P50" t="n">
        <v>211.44</v>
      </c>
      <c r="Q50" t="n">
        <v>988.11</v>
      </c>
      <c r="R50" t="n">
        <v>45.52</v>
      </c>
      <c r="S50" t="n">
        <v>35.43</v>
      </c>
      <c r="T50" t="n">
        <v>4004.01</v>
      </c>
      <c r="U50" t="n">
        <v>0.78</v>
      </c>
      <c r="V50" t="n">
        <v>0.88</v>
      </c>
      <c r="W50" t="n">
        <v>2.99</v>
      </c>
      <c r="X50" t="n">
        <v>0.25</v>
      </c>
      <c r="Y50" t="n">
        <v>1</v>
      </c>
      <c r="Z50" t="n">
        <v>10</v>
      </c>
      <c r="AA50" t="n">
        <v>404.9078993821743</v>
      </c>
      <c r="AB50" t="n">
        <v>554.0128512104858</v>
      </c>
      <c r="AC50" t="n">
        <v>501.1386422528765</v>
      </c>
      <c r="AD50" t="n">
        <v>404907.8993821742</v>
      </c>
      <c r="AE50" t="n">
        <v>554012.8512104858</v>
      </c>
      <c r="AF50" t="n">
        <v>1.305930879567003e-06</v>
      </c>
      <c r="AG50" t="n">
        <v>11</v>
      </c>
      <c r="AH50" t="n">
        <v>501138.6422528765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5.9825</v>
      </c>
      <c r="E51" t="n">
        <v>16.72</v>
      </c>
      <c r="F51" t="n">
        <v>13</v>
      </c>
      <c r="G51" t="n">
        <v>59.98</v>
      </c>
      <c r="H51" t="n">
        <v>0.73</v>
      </c>
      <c r="I51" t="n">
        <v>13</v>
      </c>
      <c r="J51" t="n">
        <v>323.34</v>
      </c>
      <c r="K51" t="n">
        <v>61.82</v>
      </c>
      <c r="L51" t="n">
        <v>13.25</v>
      </c>
      <c r="M51" t="n">
        <v>11</v>
      </c>
      <c r="N51" t="n">
        <v>98.27</v>
      </c>
      <c r="O51" t="n">
        <v>40112.54</v>
      </c>
      <c r="P51" t="n">
        <v>211.26</v>
      </c>
      <c r="Q51" t="n">
        <v>988.1</v>
      </c>
      <c r="R51" t="n">
        <v>45.29</v>
      </c>
      <c r="S51" t="n">
        <v>35.43</v>
      </c>
      <c r="T51" t="n">
        <v>3890.43</v>
      </c>
      <c r="U51" t="n">
        <v>0.78</v>
      </c>
      <c r="V51" t="n">
        <v>0.88</v>
      </c>
      <c r="W51" t="n">
        <v>2.99</v>
      </c>
      <c r="X51" t="n">
        <v>0.24</v>
      </c>
      <c r="Y51" t="n">
        <v>1</v>
      </c>
      <c r="Z51" t="n">
        <v>10</v>
      </c>
      <c r="AA51" t="n">
        <v>404.6317968127009</v>
      </c>
      <c r="AB51" t="n">
        <v>553.6350754941467</v>
      </c>
      <c r="AC51" t="n">
        <v>500.7969209206932</v>
      </c>
      <c r="AD51" t="n">
        <v>404631.7968127009</v>
      </c>
      <c r="AE51" t="n">
        <v>553635.0754941467</v>
      </c>
      <c r="AF51" t="n">
        <v>1.306498685096673e-06</v>
      </c>
      <c r="AG51" t="n">
        <v>11</v>
      </c>
      <c r="AH51" t="n">
        <v>500796.9209206932</v>
      </c>
    </row>
    <row r="52">
      <c r="A52" t="n">
        <v>50</v>
      </c>
      <c r="B52" t="n">
        <v>150</v>
      </c>
      <c r="C52" t="inlineStr">
        <is>
          <t xml:space="preserve">CONCLUIDO	</t>
        </is>
      </c>
      <c r="D52" t="n">
        <v>5.9864</v>
      </c>
      <c r="E52" t="n">
        <v>16.7</v>
      </c>
      <c r="F52" t="n">
        <v>12.98</v>
      </c>
      <c r="G52" t="n">
        <v>59.93</v>
      </c>
      <c r="H52" t="n">
        <v>0.74</v>
      </c>
      <c r="I52" t="n">
        <v>13</v>
      </c>
      <c r="J52" t="n">
        <v>323.91</v>
      </c>
      <c r="K52" t="n">
        <v>61.82</v>
      </c>
      <c r="L52" t="n">
        <v>13.5</v>
      </c>
      <c r="M52" t="n">
        <v>11</v>
      </c>
      <c r="N52" t="n">
        <v>98.59</v>
      </c>
      <c r="O52" t="n">
        <v>40183.11</v>
      </c>
      <c r="P52" t="n">
        <v>209.72</v>
      </c>
      <c r="Q52" t="n">
        <v>988.11</v>
      </c>
      <c r="R52" t="n">
        <v>44.8</v>
      </c>
      <c r="S52" t="n">
        <v>35.43</v>
      </c>
      <c r="T52" t="n">
        <v>3647.19</v>
      </c>
      <c r="U52" t="n">
        <v>0.79</v>
      </c>
      <c r="V52" t="n">
        <v>0.88</v>
      </c>
      <c r="W52" t="n">
        <v>2.99</v>
      </c>
      <c r="X52" t="n">
        <v>0.23</v>
      </c>
      <c r="Y52" t="n">
        <v>1</v>
      </c>
      <c r="Z52" t="n">
        <v>10</v>
      </c>
      <c r="AA52" t="n">
        <v>402.9619647272843</v>
      </c>
      <c r="AB52" t="n">
        <v>551.3503375670873</v>
      </c>
      <c r="AC52" t="n">
        <v>498.7302351747426</v>
      </c>
      <c r="AD52" t="n">
        <v>402961.9647272843</v>
      </c>
      <c r="AE52" t="n">
        <v>551350.3375670873</v>
      </c>
      <c r="AF52" t="n">
        <v>1.307350393391178e-06</v>
      </c>
      <c r="AG52" t="n">
        <v>11</v>
      </c>
      <c r="AH52" t="n">
        <v>498730.2351747426</v>
      </c>
    </row>
    <row r="53">
      <c r="A53" t="n">
        <v>51</v>
      </c>
      <c r="B53" t="n">
        <v>150</v>
      </c>
      <c r="C53" t="inlineStr">
        <is>
          <t xml:space="preserve">CONCLUIDO	</t>
        </is>
      </c>
      <c r="D53" t="n">
        <v>6.0122</v>
      </c>
      <c r="E53" t="n">
        <v>16.63</v>
      </c>
      <c r="F53" t="n">
        <v>12.97</v>
      </c>
      <c r="G53" t="n">
        <v>64.84</v>
      </c>
      <c r="H53" t="n">
        <v>0.76</v>
      </c>
      <c r="I53" t="n">
        <v>12</v>
      </c>
      <c r="J53" t="n">
        <v>324.48</v>
      </c>
      <c r="K53" t="n">
        <v>61.82</v>
      </c>
      <c r="L53" t="n">
        <v>13.75</v>
      </c>
      <c r="M53" t="n">
        <v>10</v>
      </c>
      <c r="N53" t="n">
        <v>98.91</v>
      </c>
      <c r="O53" t="n">
        <v>40253.84</v>
      </c>
      <c r="P53" t="n">
        <v>208.84</v>
      </c>
      <c r="Q53" t="n">
        <v>988.14</v>
      </c>
      <c r="R53" t="n">
        <v>44.38</v>
      </c>
      <c r="S53" t="n">
        <v>35.43</v>
      </c>
      <c r="T53" t="n">
        <v>3440.31</v>
      </c>
      <c r="U53" t="n">
        <v>0.8</v>
      </c>
      <c r="V53" t="n">
        <v>0.88</v>
      </c>
      <c r="W53" t="n">
        <v>2.98</v>
      </c>
      <c r="X53" t="n">
        <v>0.21</v>
      </c>
      <c r="Y53" t="n">
        <v>1</v>
      </c>
      <c r="Z53" t="n">
        <v>10</v>
      </c>
      <c r="AA53" t="n">
        <v>401.0136733311834</v>
      </c>
      <c r="AB53" t="n">
        <v>548.6845993263918</v>
      </c>
      <c r="AC53" t="n">
        <v>496.318911250352</v>
      </c>
      <c r="AD53" t="n">
        <v>401013.6733311834</v>
      </c>
      <c r="AE53" t="n">
        <v>548684.5993263918</v>
      </c>
      <c r="AF53" t="n">
        <v>1.312984771339443e-06</v>
      </c>
      <c r="AG53" t="n">
        <v>11</v>
      </c>
      <c r="AH53" t="n">
        <v>496318.911250352</v>
      </c>
    </row>
    <row r="54">
      <c r="A54" t="n">
        <v>52</v>
      </c>
      <c r="B54" t="n">
        <v>150</v>
      </c>
      <c r="C54" t="inlineStr">
        <is>
          <t xml:space="preserve">CONCLUIDO	</t>
        </is>
      </c>
      <c r="D54" t="n">
        <v>6.0124</v>
      </c>
      <c r="E54" t="n">
        <v>16.63</v>
      </c>
      <c r="F54" t="n">
        <v>12.97</v>
      </c>
      <c r="G54" t="n">
        <v>64.84</v>
      </c>
      <c r="H54" t="n">
        <v>0.77</v>
      </c>
      <c r="I54" t="n">
        <v>12</v>
      </c>
      <c r="J54" t="n">
        <v>325.06</v>
      </c>
      <c r="K54" t="n">
        <v>61.82</v>
      </c>
      <c r="L54" t="n">
        <v>14</v>
      </c>
      <c r="M54" t="n">
        <v>10</v>
      </c>
      <c r="N54" t="n">
        <v>99.23999999999999</v>
      </c>
      <c r="O54" t="n">
        <v>40324.71</v>
      </c>
      <c r="P54" t="n">
        <v>208.55</v>
      </c>
      <c r="Q54" t="n">
        <v>988.11</v>
      </c>
      <c r="R54" t="n">
        <v>44.44</v>
      </c>
      <c r="S54" t="n">
        <v>35.43</v>
      </c>
      <c r="T54" t="n">
        <v>3472.48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400.7427167710293</v>
      </c>
      <c r="AB54" t="n">
        <v>548.3138646070291</v>
      </c>
      <c r="AC54" t="n">
        <v>495.9835589322759</v>
      </c>
      <c r="AD54" t="n">
        <v>400742.7167710293</v>
      </c>
      <c r="AE54" t="n">
        <v>548313.8646070291</v>
      </c>
      <c r="AF54" t="n">
        <v>1.313028448687879e-06</v>
      </c>
      <c r="AG54" t="n">
        <v>11</v>
      </c>
      <c r="AH54" t="n">
        <v>495983.5589322759</v>
      </c>
    </row>
    <row r="55">
      <c r="A55" t="n">
        <v>53</v>
      </c>
      <c r="B55" t="n">
        <v>150</v>
      </c>
      <c r="C55" t="inlineStr">
        <is>
          <t xml:space="preserve">CONCLUIDO	</t>
        </is>
      </c>
      <c r="D55" t="n">
        <v>6.0146</v>
      </c>
      <c r="E55" t="n">
        <v>16.63</v>
      </c>
      <c r="F55" t="n">
        <v>12.96</v>
      </c>
      <c r="G55" t="n">
        <v>64.81</v>
      </c>
      <c r="H55" t="n">
        <v>0.78</v>
      </c>
      <c r="I55" t="n">
        <v>12</v>
      </c>
      <c r="J55" t="n">
        <v>325.63</v>
      </c>
      <c r="K55" t="n">
        <v>61.82</v>
      </c>
      <c r="L55" t="n">
        <v>14.25</v>
      </c>
      <c r="M55" t="n">
        <v>10</v>
      </c>
      <c r="N55" t="n">
        <v>99.56</v>
      </c>
      <c r="O55" t="n">
        <v>40395.74</v>
      </c>
      <c r="P55" t="n">
        <v>208.19</v>
      </c>
      <c r="Q55" t="n">
        <v>988.09</v>
      </c>
      <c r="R55" t="n">
        <v>44.13</v>
      </c>
      <c r="S55" t="n">
        <v>35.43</v>
      </c>
      <c r="T55" t="n">
        <v>3316.98</v>
      </c>
      <c r="U55" t="n">
        <v>0.8</v>
      </c>
      <c r="V55" t="n">
        <v>0.88</v>
      </c>
      <c r="W55" t="n">
        <v>2.98</v>
      </c>
      <c r="X55" t="n">
        <v>0.21</v>
      </c>
      <c r="Y55" t="n">
        <v>1</v>
      </c>
      <c r="Z55" t="n">
        <v>10</v>
      </c>
      <c r="AA55" t="n">
        <v>400.2733670241283</v>
      </c>
      <c r="AB55" t="n">
        <v>547.6716795770698</v>
      </c>
      <c r="AC55" t="n">
        <v>495.4026631402635</v>
      </c>
      <c r="AD55" t="n">
        <v>400273.3670241283</v>
      </c>
      <c r="AE55" t="n">
        <v>547671.6795770698</v>
      </c>
      <c r="AF55" t="n">
        <v>1.313508899520677e-06</v>
      </c>
      <c r="AG55" t="n">
        <v>11</v>
      </c>
      <c r="AH55" t="n">
        <v>495402.6631402635</v>
      </c>
    </row>
    <row r="56">
      <c r="A56" t="n">
        <v>54</v>
      </c>
      <c r="B56" t="n">
        <v>150</v>
      </c>
      <c r="C56" t="inlineStr">
        <is>
          <t xml:space="preserve">CONCLUIDO	</t>
        </is>
      </c>
      <c r="D56" t="n">
        <v>6.0139</v>
      </c>
      <c r="E56" t="n">
        <v>16.63</v>
      </c>
      <c r="F56" t="n">
        <v>12.96</v>
      </c>
      <c r="G56" t="n">
        <v>64.81999999999999</v>
      </c>
      <c r="H56" t="n">
        <v>0.79</v>
      </c>
      <c r="I56" t="n">
        <v>12</v>
      </c>
      <c r="J56" t="n">
        <v>326.21</v>
      </c>
      <c r="K56" t="n">
        <v>61.82</v>
      </c>
      <c r="L56" t="n">
        <v>14.5</v>
      </c>
      <c r="M56" t="n">
        <v>10</v>
      </c>
      <c r="N56" t="n">
        <v>99.89</v>
      </c>
      <c r="O56" t="n">
        <v>40466.92</v>
      </c>
      <c r="P56" t="n">
        <v>207.07</v>
      </c>
      <c r="Q56" t="n">
        <v>988.08</v>
      </c>
      <c r="R56" t="n">
        <v>44.39</v>
      </c>
      <c r="S56" t="n">
        <v>35.43</v>
      </c>
      <c r="T56" t="n">
        <v>3445.11</v>
      </c>
      <c r="U56" t="n">
        <v>0.8</v>
      </c>
      <c r="V56" t="n">
        <v>0.88</v>
      </c>
      <c r="W56" t="n">
        <v>2.98</v>
      </c>
      <c r="X56" t="n">
        <v>0.21</v>
      </c>
      <c r="Y56" t="n">
        <v>1</v>
      </c>
      <c r="Z56" t="n">
        <v>10</v>
      </c>
      <c r="AA56" t="n">
        <v>399.289437714209</v>
      </c>
      <c r="AB56" t="n">
        <v>546.3254240873406</v>
      </c>
      <c r="AC56" t="n">
        <v>494.1848923849927</v>
      </c>
      <c r="AD56" t="n">
        <v>399289.437714209</v>
      </c>
      <c r="AE56" t="n">
        <v>546325.4240873406</v>
      </c>
      <c r="AF56" t="n">
        <v>1.31335602880115e-06</v>
      </c>
      <c r="AG56" t="n">
        <v>11</v>
      </c>
      <c r="AH56" t="n">
        <v>494184.8923849927</v>
      </c>
    </row>
    <row r="57">
      <c r="A57" t="n">
        <v>55</v>
      </c>
      <c r="B57" t="n">
        <v>150</v>
      </c>
      <c r="C57" t="inlineStr">
        <is>
          <t xml:space="preserve">CONCLUIDO	</t>
        </is>
      </c>
      <c r="D57" t="n">
        <v>6.0411</v>
      </c>
      <c r="E57" t="n">
        <v>16.55</v>
      </c>
      <c r="F57" t="n">
        <v>12.95</v>
      </c>
      <c r="G57" t="n">
        <v>70.61</v>
      </c>
      <c r="H57" t="n">
        <v>0.8</v>
      </c>
      <c r="I57" t="n">
        <v>11</v>
      </c>
      <c r="J57" t="n">
        <v>326.79</v>
      </c>
      <c r="K57" t="n">
        <v>61.82</v>
      </c>
      <c r="L57" t="n">
        <v>14.75</v>
      </c>
      <c r="M57" t="n">
        <v>9</v>
      </c>
      <c r="N57" t="n">
        <v>100.22</v>
      </c>
      <c r="O57" t="n">
        <v>40538.25</v>
      </c>
      <c r="P57" t="n">
        <v>206.09</v>
      </c>
      <c r="Q57" t="n">
        <v>988.12</v>
      </c>
      <c r="R57" t="n">
        <v>43.77</v>
      </c>
      <c r="S57" t="n">
        <v>35.43</v>
      </c>
      <c r="T57" t="n">
        <v>3142.56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397.2174529884962</v>
      </c>
      <c r="AB57" t="n">
        <v>543.4904431761056</v>
      </c>
      <c r="AC57" t="n">
        <v>491.6204780730052</v>
      </c>
      <c r="AD57" t="n">
        <v>397217.4529884962</v>
      </c>
      <c r="AE57" t="n">
        <v>543490.4431761056</v>
      </c>
      <c r="AF57" t="n">
        <v>1.319296148188468e-06</v>
      </c>
      <c r="AG57" t="n">
        <v>11</v>
      </c>
      <c r="AH57" t="n">
        <v>491620.4780730052</v>
      </c>
    </row>
    <row r="58">
      <c r="A58" t="n">
        <v>56</v>
      </c>
      <c r="B58" t="n">
        <v>150</v>
      </c>
      <c r="C58" t="inlineStr">
        <is>
          <t xml:space="preserve">CONCLUIDO	</t>
        </is>
      </c>
      <c r="D58" t="n">
        <v>6.0345</v>
      </c>
      <c r="E58" t="n">
        <v>16.57</v>
      </c>
      <c r="F58" t="n">
        <v>12.96</v>
      </c>
      <c r="G58" t="n">
        <v>70.70999999999999</v>
      </c>
      <c r="H58" t="n">
        <v>0.82</v>
      </c>
      <c r="I58" t="n">
        <v>11</v>
      </c>
      <c r="J58" t="n">
        <v>327.37</v>
      </c>
      <c r="K58" t="n">
        <v>61.82</v>
      </c>
      <c r="L58" t="n">
        <v>15</v>
      </c>
      <c r="M58" t="n">
        <v>9</v>
      </c>
      <c r="N58" t="n">
        <v>100.55</v>
      </c>
      <c r="O58" t="n">
        <v>40609.74</v>
      </c>
      <c r="P58" t="n">
        <v>206.29</v>
      </c>
      <c r="Q58" t="n">
        <v>988.08</v>
      </c>
      <c r="R58" t="n">
        <v>44.2</v>
      </c>
      <c r="S58" t="n">
        <v>35.43</v>
      </c>
      <c r="T58" t="n">
        <v>3354.58</v>
      </c>
      <c r="U58" t="n">
        <v>0.8</v>
      </c>
      <c r="V58" t="n">
        <v>0.88</v>
      </c>
      <c r="W58" t="n">
        <v>2.99</v>
      </c>
      <c r="X58" t="n">
        <v>0.21</v>
      </c>
      <c r="Y58" t="n">
        <v>1</v>
      </c>
      <c r="Z58" t="n">
        <v>10</v>
      </c>
      <c r="AA58" t="n">
        <v>397.7225927515146</v>
      </c>
      <c r="AB58" t="n">
        <v>544.181597685061</v>
      </c>
      <c r="AC58" t="n">
        <v>492.2456697656673</v>
      </c>
      <c r="AD58" t="n">
        <v>397722.5927515146</v>
      </c>
      <c r="AE58" t="n">
        <v>544181.5976850609</v>
      </c>
      <c r="AF58" t="n">
        <v>1.317854795690075e-06</v>
      </c>
      <c r="AG58" t="n">
        <v>11</v>
      </c>
      <c r="AH58" t="n">
        <v>492245.6697656673</v>
      </c>
    </row>
    <row r="59">
      <c r="A59" t="n">
        <v>57</v>
      </c>
      <c r="B59" t="n">
        <v>150</v>
      </c>
      <c r="C59" t="inlineStr">
        <is>
          <t xml:space="preserve">CONCLUIDO	</t>
        </is>
      </c>
      <c r="D59" t="n">
        <v>6.0387</v>
      </c>
      <c r="E59" t="n">
        <v>16.56</v>
      </c>
      <c r="F59" t="n">
        <v>12.95</v>
      </c>
      <c r="G59" t="n">
        <v>70.64</v>
      </c>
      <c r="H59" t="n">
        <v>0.83</v>
      </c>
      <c r="I59" t="n">
        <v>11</v>
      </c>
      <c r="J59" t="n">
        <v>327.95</v>
      </c>
      <c r="K59" t="n">
        <v>61.82</v>
      </c>
      <c r="L59" t="n">
        <v>15.25</v>
      </c>
      <c r="M59" t="n">
        <v>9</v>
      </c>
      <c r="N59" t="n">
        <v>100.88</v>
      </c>
      <c r="O59" t="n">
        <v>40681.39</v>
      </c>
      <c r="P59" t="n">
        <v>205.79</v>
      </c>
      <c r="Q59" t="n">
        <v>988.09</v>
      </c>
      <c r="R59" t="n">
        <v>43.99</v>
      </c>
      <c r="S59" t="n">
        <v>35.43</v>
      </c>
      <c r="T59" t="n">
        <v>3252.45</v>
      </c>
      <c r="U59" t="n">
        <v>0.8100000000000001</v>
      </c>
      <c r="V59" t="n">
        <v>0.88</v>
      </c>
      <c r="W59" t="n">
        <v>2.98</v>
      </c>
      <c r="X59" t="n">
        <v>0.2</v>
      </c>
      <c r="Y59" t="n">
        <v>1</v>
      </c>
      <c r="Z59" t="n">
        <v>10</v>
      </c>
      <c r="AA59" t="n">
        <v>397.0467997610343</v>
      </c>
      <c r="AB59" t="n">
        <v>543.2569479016033</v>
      </c>
      <c r="AC59" t="n">
        <v>491.4092672597887</v>
      </c>
      <c r="AD59" t="n">
        <v>397046.7997610343</v>
      </c>
      <c r="AE59" t="n">
        <v>543256.9479016033</v>
      </c>
      <c r="AF59" t="n">
        <v>1.318772020007234e-06</v>
      </c>
      <c r="AG59" t="n">
        <v>11</v>
      </c>
      <c r="AH59" t="n">
        <v>491409.2672597887</v>
      </c>
    </row>
    <row r="60">
      <c r="A60" t="n">
        <v>58</v>
      </c>
      <c r="B60" t="n">
        <v>150</v>
      </c>
      <c r="C60" t="inlineStr">
        <is>
          <t xml:space="preserve">CONCLUIDO	</t>
        </is>
      </c>
      <c r="D60" t="n">
        <v>6.0375</v>
      </c>
      <c r="E60" t="n">
        <v>16.56</v>
      </c>
      <c r="F60" t="n">
        <v>12.95</v>
      </c>
      <c r="G60" t="n">
        <v>70.66</v>
      </c>
      <c r="H60" t="n">
        <v>0.84</v>
      </c>
      <c r="I60" t="n">
        <v>11</v>
      </c>
      <c r="J60" t="n">
        <v>328.53</v>
      </c>
      <c r="K60" t="n">
        <v>61.82</v>
      </c>
      <c r="L60" t="n">
        <v>15.5</v>
      </c>
      <c r="M60" t="n">
        <v>9</v>
      </c>
      <c r="N60" t="n">
        <v>101.21</v>
      </c>
      <c r="O60" t="n">
        <v>40753.2</v>
      </c>
      <c r="P60" t="n">
        <v>205.58</v>
      </c>
      <c r="Q60" t="n">
        <v>988.12</v>
      </c>
      <c r="R60" t="n">
        <v>43.97</v>
      </c>
      <c r="S60" t="n">
        <v>35.43</v>
      </c>
      <c r="T60" t="n">
        <v>3240.97</v>
      </c>
      <c r="U60" t="n">
        <v>0.8100000000000001</v>
      </c>
      <c r="V60" t="n">
        <v>0.88</v>
      </c>
      <c r="W60" t="n">
        <v>2.98</v>
      </c>
      <c r="X60" t="n">
        <v>0.2</v>
      </c>
      <c r="Y60" t="n">
        <v>1</v>
      </c>
      <c r="Z60" t="n">
        <v>10</v>
      </c>
      <c r="AA60" t="n">
        <v>396.907340693502</v>
      </c>
      <c r="AB60" t="n">
        <v>543.0661338529056</v>
      </c>
      <c r="AC60" t="n">
        <v>491.2366642360894</v>
      </c>
      <c r="AD60" t="n">
        <v>396907.340693502</v>
      </c>
      <c r="AE60" t="n">
        <v>543066.1338529056</v>
      </c>
      <c r="AF60" t="n">
        <v>1.318509955916617e-06</v>
      </c>
      <c r="AG60" t="n">
        <v>11</v>
      </c>
      <c r="AH60" t="n">
        <v>491236.6642360894</v>
      </c>
    </row>
    <row r="61">
      <c r="A61" t="n">
        <v>59</v>
      </c>
      <c r="B61" t="n">
        <v>150</v>
      </c>
      <c r="C61" t="inlineStr">
        <is>
          <t xml:space="preserve">CONCLUIDO	</t>
        </is>
      </c>
      <c r="D61" t="n">
        <v>6.0395</v>
      </c>
      <c r="E61" t="n">
        <v>16.56</v>
      </c>
      <c r="F61" t="n">
        <v>12.95</v>
      </c>
      <c r="G61" t="n">
        <v>70.63</v>
      </c>
      <c r="H61" t="n">
        <v>0.85</v>
      </c>
      <c r="I61" t="n">
        <v>11</v>
      </c>
      <c r="J61" t="n">
        <v>329.12</v>
      </c>
      <c r="K61" t="n">
        <v>61.82</v>
      </c>
      <c r="L61" t="n">
        <v>15.75</v>
      </c>
      <c r="M61" t="n">
        <v>9</v>
      </c>
      <c r="N61" t="n">
        <v>101.54</v>
      </c>
      <c r="O61" t="n">
        <v>40825.16</v>
      </c>
      <c r="P61" t="n">
        <v>204.3</v>
      </c>
      <c r="Q61" t="n">
        <v>988.08</v>
      </c>
      <c r="R61" t="n">
        <v>43.8</v>
      </c>
      <c r="S61" t="n">
        <v>35.43</v>
      </c>
      <c r="T61" t="n">
        <v>3156.9</v>
      </c>
      <c r="U61" t="n">
        <v>0.8100000000000001</v>
      </c>
      <c r="V61" t="n">
        <v>0.88</v>
      </c>
      <c r="W61" t="n">
        <v>2.98</v>
      </c>
      <c r="X61" t="n">
        <v>0.2</v>
      </c>
      <c r="Y61" t="n">
        <v>1</v>
      </c>
      <c r="Z61" t="n">
        <v>10</v>
      </c>
      <c r="AA61" t="n">
        <v>395.6710120770664</v>
      </c>
      <c r="AB61" t="n">
        <v>541.3745344969294</v>
      </c>
      <c r="AC61" t="n">
        <v>489.706508748473</v>
      </c>
      <c r="AD61" t="n">
        <v>395671.0120770664</v>
      </c>
      <c r="AE61" t="n">
        <v>541374.5344969294</v>
      </c>
      <c r="AF61" t="n">
        <v>1.318946729400979e-06</v>
      </c>
      <c r="AG61" t="n">
        <v>11</v>
      </c>
      <c r="AH61" t="n">
        <v>489706.508748473</v>
      </c>
    </row>
    <row r="62">
      <c r="A62" t="n">
        <v>60</v>
      </c>
      <c r="B62" t="n">
        <v>150</v>
      </c>
      <c r="C62" t="inlineStr">
        <is>
          <t xml:space="preserve">CONCLUIDO	</t>
        </is>
      </c>
      <c r="D62" t="n">
        <v>6.0395</v>
      </c>
      <c r="E62" t="n">
        <v>16.56</v>
      </c>
      <c r="F62" t="n">
        <v>12.95</v>
      </c>
      <c r="G62" t="n">
        <v>70.63</v>
      </c>
      <c r="H62" t="n">
        <v>0.86</v>
      </c>
      <c r="I62" t="n">
        <v>11</v>
      </c>
      <c r="J62" t="n">
        <v>329.7</v>
      </c>
      <c r="K62" t="n">
        <v>61.82</v>
      </c>
      <c r="L62" t="n">
        <v>16</v>
      </c>
      <c r="M62" t="n">
        <v>9</v>
      </c>
      <c r="N62" t="n">
        <v>101.88</v>
      </c>
      <c r="O62" t="n">
        <v>40897.29</v>
      </c>
      <c r="P62" t="n">
        <v>202.89</v>
      </c>
      <c r="Q62" t="n">
        <v>988.11</v>
      </c>
      <c r="R62" t="n">
        <v>43.83</v>
      </c>
      <c r="S62" t="n">
        <v>35.43</v>
      </c>
      <c r="T62" t="n">
        <v>3171.29</v>
      </c>
      <c r="U62" t="n">
        <v>0.8100000000000001</v>
      </c>
      <c r="V62" t="n">
        <v>0.88</v>
      </c>
      <c r="W62" t="n">
        <v>2.98</v>
      </c>
      <c r="X62" t="n">
        <v>0.2</v>
      </c>
      <c r="Y62" t="n">
        <v>1</v>
      </c>
      <c r="Z62" t="n">
        <v>10</v>
      </c>
      <c r="AA62" t="n">
        <v>394.4005159135742</v>
      </c>
      <c r="AB62" t="n">
        <v>539.6361855957044</v>
      </c>
      <c r="AC62" t="n">
        <v>488.1340654265931</v>
      </c>
      <c r="AD62" t="n">
        <v>394400.5159135742</v>
      </c>
      <c r="AE62" t="n">
        <v>539636.1855957045</v>
      </c>
      <c r="AF62" t="n">
        <v>1.318946729400979e-06</v>
      </c>
      <c r="AG62" t="n">
        <v>11</v>
      </c>
      <c r="AH62" t="n">
        <v>488134.0654265931</v>
      </c>
    </row>
    <row r="63">
      <c r="A63" t="n">
        <v>61</v>
      </c>
      <c r="B63" t="n">
        <v>150</v>
      </c>
      <c r="C63" t="inlineStr">
        <is>
          <t xml:space="preserve">CONCLUIDO	</t>
        </is>
      </c>
      <c r="D63" t="n">
        <v>6.0676</v>
      </c>
      <c r="E63" t="n">
        <v>16.48</v>
      </c>
      <c r="F63" t="n">
        <v>12.93</v>
      </c>
      <c r="G63" t="n">
        <v>77.56999999999999</v>
      </c>
      <c r="H63" t="n">
        <v>0.88</v>
      </c>
      <c r="I63" t="n">
        <v>10</v>
      </c>
      <c r="J63" t="n">
        <v>330.29</v>
      </c>
      <c r="K63" t="n">
        <v>61.82</v>
      </c>
      <c r="L63" t="n">
        <v>16.25</v>
      </c>
      <c r="M63" t="n">
        <v>8</v>
      </c>
      <c r="N63" t="n">
        <v>102.21</v>
      </c>
      <c r="O63" t="n">
        <v>40969.57</v>
      </c>
      <c r="P63" t="n">
        <v>202.03</v>
      </c>
      <c r="Q63" t="n">
        <v>988.08</v>
      </c>
      <c r="R63" t="n">
        <v>43.08</v>
      </c>
      <c r="S63" t="n">
        <v>35.43</v>
      </c>
      <c r="T63" t="n">
        <v>2799.98</v>
      </c>
      <c r="U63" t="n">
        <v>0.82</v>
      </c>
      <c r="V63" t="n">
        <v>0.88</v>
      </c>
      <c r="W63" t="n">
        <v>2.98</v>
      </c>
      <c r="X63" t="n">
        <v>0.17</v>
      </c>
      <c r="Y63" t="n">
        <v>1</v>
      </c>
      <c r="Z63" t="n">
        <v>10</v>
      </c>
      <c r="AA63" t="n">
        <v>392.3801964551706</v>
      </c>
      <c r="AB63" t="n">
        <v>536.8718953825128</v>
      </c>
      <c r="AC63" t="n">
        <v>485.6335951916427</v>
      </c>
      <c r="AD63" t="n">
        <v>392380.1964551706</v>
      </c>
      <c r="AE63" t="n">
        <v>536871.8953825128</v>
      </c>
      <c r="AF63" t="n">
        <v>1.32508339685626e-06</v>
      </c>
      <c r="AG63" t="n">
        <v>11</v>
      </c>
      <c r="AH63" t="n">
        <v>485633.5951916426</v>
      </c>
    </row>
    <row r="64">
      <c r="A64" t="n">
        <v>62</v>
      </c>
      <c r="B64" t="n">
        <v>150</v>
      </c>
      <c r="C64" t="inlineStr">
        <is>
          <t xml:space="preserve">CONCLUIDO	</t>
        </is>
      </c>
      <c r="D64" t="n">
        <v>6.0667</v>
      </c>
      <c r="E64" t="n">
        <v>16.48</v>
      </c>
      <c r="F64" t="n">
        <v>12.93</v>
      </c>
      <c r="G64" t="n">
        <v>77.58</v>
      </c>
      <c r="H64" t="n">
        <v>0.89</v>
      </c>
      <c r="I64" t="n">
        <v>10</v>
      </c>
      <c r="J64" t="n">
        <v>330.87</v>
      </c>
      <c r="K64" t="n">
        <v>61.82</v>
      </c>
      <c r="L64" t="n">
        <v>16.5</v>
      </c>
      <c r="M64" t="n">
        <v>8</v>
      </c>
      <c r="N64" t="n">
        <v>102.55</v>
      </c>
      <c r="O64" t="n">
        <v>41042.02</v>
      </c>
      <c r="P64" t="n">
        <v>201.3</v>
      </c>
      <c r="Q64" t="n">
        <v>988.12</v>
      </c>
      <c r="R64" t="n">
        <v>43.32</v>
      </c>
      <c r="S64" t="n">
        <v>35.43</v>
      </c>
      <c r="T64" t="n">
        <v>2923.35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391.7618686471812</v>
      </c>
      <c r="AB64" t="n">
        <v>536.0258719969239</v>
      </c>
      <c r="AC64" t="n">
        <v>484.8683150905732</v>
      </c>
      <c r="AD64" t="n">
        <v>391761.8686471813</v>
      </c>
      <c r="AE64" t="n">
        <v>536025.8719969239</v>
      </c>
      <c r="AF64" t="n">
        <v>1.324886848788297e-06</v>
      </c>
      <c r="AG64" t="n">
        <v>11</v>
      </c>
      <c r="AH64" t="n">
        <v>484868.3150905732</v>
      </c>
    </row>
    <row r="65">
      <c r="A65" t="n">
        <v>63</v>
      </c>
      <c r="B65" t="n">
        <v>150</v>
      </c>
      <c r="C65" t="inlineStr">
        <is>
          <t xml:space="preserve">CONCLUIDO	</t>
        </is>
      </c>
      <c r="D65" t="n">
        <v>6.0672</v>
      </c>
      <c r="E65" t="n">
        <v>16.48</v>
      </c>
      <c r="F65" t="n">
        <v>12.93</v>
      </c>
      <c r="G65" t="n">
        <v>77.58</v>
      </c>
      <c r="H65" t="n">
        <v>0.9</v>
      </c>
      <c r="I65" t="n">
        <v>10</v>
      </c>
      <c r="J65" t="n">
        <v>331.46</v>
      </c>
      <c r="K65" t="n">
        <v>61.82</v>
      </c>
      <c r="L65" t="n">
        <v>16.75</v>
      </c>
      <c r="M65" t="n">
        <v>8</v>
      </c>
      <c r="N65" t="n">
        <v>102.89</v>
      </c>
      <c r="O65" t="n">
        <v>41114.63</v>
      </c>
      <c r="P65" t="n">
        <v>200.57</v>
      </c>
      <c r="Q65" t="n">
        <v>988.08</v>
      </c>
      <c r="R65" t="n">
        <v>43.2</v>
      </c>
      <c r="S65" t="n">
        <v>35.43</v>
      </c>
      <c r="T65" t="n">
        <v>2862.67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391.0868732710323</v>
      </c>
      <c r="AB65" t="n">
        <v>535.1023135445828</v>
      </c>
      <c r="AC65" t="n">
        <v>484.032899760701</v>
      </c>
      <c r="AD65" t="n">
        <v>391086.8732710324</v>
      </c>
      <c r="AE65" t="n">
        <v>535102.3135445828</v>
      </c>
      <c r="AF65" t="n">
        <v>1.324996042159387e-06</v>
      </c>
      <c r="AG65" t="n">
        <v>11</v>
      </c>
      <c r="AH65" t="n">
        <v>484032.899760701</v>
      </c>
    </row>
    <row r="66">
      <c r="A66" t="n">
        <v>64</v>
      </c>
      <c r="B66" t="n">
        <v>150</v>
      </c>
      <c r="C66" t="inlineStr">
        <is>
          <t xml:space="preserve">CONCLUIDO	</t>
        </is>
      </c>
      <c r="D66" t="n">
        <v>6.0666</v>
      </c>
      <c r="E66" t="n">
        <v>16.48</v>
      </c>
      <c r="F66" t="n">
        <v>12.93</v>
      </c>
      <c r="G66" t="n">
        <v>77.59</v>
      </c>
      <c r="H66" t="n">
        <v>0.91</v>
      </c>
      <c r="I66" t="n">
        <v>10</v>
      </c>
      <c r="J66" t="n">
        <v>332.05</v>
      </c>
      <c r="K66" t="n">
        <v>61.82</v>
      </c>
      <c r="L66" t="n">
        <v>17</v>
      </c>
      <c r="M66" t="n">
        <v>8</v>
      </c>
      <c r="N66" t="n">
        <v>103.23</v>
      </c>
      <c r="O66" t="n">
        <v>41187.41</v>
      </c>
      <c r="P66" t="n">
        <v>200.71</v>
      </c>
      <c r="Q66" t="n">
        <v>988.1</v>
      </c>
      <c r="R66" t="n">
        <v>43.16</v>
      </c>
      <c r="S66" t="n">
        <v>35.43</v>
      </c>
      <c r="T66" t="n">
        <v>2842.71</v>
      </c>
      <c r="U66" t="n">
        <v>0.82</v>
      </c>
      <c r="V66" t="n">
        <v>0.88</v>
      </c>
      <c r="W66" t="n">
        <v>2.98</v>
      </c>
      <c r="X66" t="n">
        <v>0.18</v>
      </c>
      <c r="Y66" t="n">
        <v>1</v>
      </c>
      <c r="Z66" t="n">
        <v>10</v>
      </c>
      <c r="AA66" t="n">
        <v>391.236662581832</v>
      </c>
      <c r="AB66" t="n">
        <v>535.3072618878568</v>
      </c>
      <c r="AC66" t="n">
        <v>484.2182881217399</v>
      </c>
      <c r="AD66" t="n">
        <v>391236.662581832</v>
      </c>
      <c r="AE66" t="n">
        <v>535307.2618878569</v>
      </c>
      <c r="AF66" t="n">
        <v>1.324865010114079e-06</v>
      </c>
      <c r="AG66" t="n">
        <v>11</v>
      </c>
      <c r="AH66" t="n">
        <v>484218.2881217399</v>
      </c>
    </row>
    <row r="67">
      <c r="A67" t="n">
        <v>65</v>
      </c>
      <c r="B67" t="n">
        <v>150</v>
      </c>
      <c r="C67" t="inlineStr">
        <is>
          <t xml:space="preserve">CONCLUIDO	</t>
        </is>
      </c>
      <c r="D67" t="n">
        <v>6.0663</v>
      </c>
      <c r="E67" t="n">
        <v>16.48</v>
      </c>
      <c r="F67" t="n">
        <v>12.93</v>
      </c>
      <c r="G67" t="n">
        <v>77.59</v>
      </c>
      <c r="H67" t="n">
        <v>0.92</v>
      </c>
      <c r="I67" t="n">
        <v>10</v>
      </c>
      <c r="J67" t="n">
        <v>332.64</v>
      </c>
      <c r="K67" t="n">
        <v>61.82</v>
      </c>
      <c r="L67" t="n">
        <v>17.25</v>
      </c>
      <c r="M67" t="n">
        <v>8</v>
      </c>
      <c r="N67" t="n">
        <v>103.57</v>
      </c>
      <c r="O67" t="n">
        <v>41260.35</v>
      </c>
      <c r="P67" t="n">
        <v>200.19</v>
      </c>
      <c r="Q67" t="n">
        <v>988.08</v>
      </c>
      <c r="R67" t="n">
        <v>43.26</v>
      </c>
      <c r="S67" t="n">
        <v>35.43</v>
      </c>
      <c r="T67" t="n">
        <v>2891.21</v>
      </c>
      <c r="U67" t="n">
        <v>0.82</v>
      </c>
      <c r="V67" t="n">
        <v>0.88</v>
      </c>
      <c r="W67" t="n">
        <v>2.98</v>
      </c>
      <c r="X67" t="n">
        <v>0.18</v>
      </c>
      <c r="Y67" t="n">
        <v>1</v>
      </c>
      <c r="Z67" t="n">
        <v>10</v>
      </c>
      <c r="AA67" t="n">
        <v>390.7822909382826</v>
      </c>
      <c r="AB67" t="n">
        <v>534.6855705596903</v>
      </c>
      <c r="AC67" t="n">
        <v>483.6559301413843</v>
      </c>
      <c r="AD67" t="n">
        <v>390782.2909382826</v>
      </c>
      <c r="AE67" t="n">
        <v>534685.5705596902</v>
      </c>
      <c r="AF67" t="n">
        <v>1.324799494091425e-06</v>
      </c>
      <c r="AG67" t="n">
        <v>11</v>
      </c>
      <c r="AH67" t="n">
        <v>483655.9301413842</v>
      </c>
    </row>
    <row r="68">
      <c r="A68" t="n">
        <v>66</v>
      </c>
      <c r="B68" t="n">
        <v>150</v>
      </c>
      <c r="C68" t="inlineStr">
        <is>
          <t xml:space="preserve">CONCLUIDO	</t>
        </is>
      </c>
      <c r="D68" t="n">
        <v>6.0682</v>
      </c>
      <c r="E68" t="n">
        <v>16.48</v>
      </c>
      <c r="F68" t="n">
        <v>12.93</v>
      </c>
      <c r="G68" t="n">
        <v>77.56</v>
      </c>
      <c r="H68" t="n">
        <v>0.9399999999999999</v>
      </c>
      <c r="I68" t="n">
        <v>10</v>
      </c>
      <c r="J68" t="n">
        <v>333.24</v>
      </c>
      <c r="K68" t="n">
        <v>61.82</v>
      </c>
      <c r="L68" t="n">
        <v>17.5</v>
      </c>
      <c r="M68" t="n">
        <v>8</v>
      </c>
      <c r="N68" t="n">
        <v>103.92</v>
      </c>
      <c r="O68" t="n">
        <v>41333.46</v>
      </c>
      <c r="P68" t="n">
        <v>199.37</v>
      </c>
      <c r="Q68" t="n">
        <v>988.08</v>
      </c>
      <c r="R68" t="n">
        <v>43.2</v>
      </c>
      <c r="S68" t="n">
        <v>35.43</v>
      </c>
      <c r="T68" t="n">
        <v>2860.4</v>
      </c>
      <c r="U68" t="n">
        <v>0.82</v>
      </c>
      <c r="V68" t="n">
        <v>0.88</v>
      </c>
      <c r="W68" t="n">
        <v>2.98</v>
      </c>
      <c r="X68" t="n">
        <v>0.17</v>
      </c>
      <c r="Y68" t="n">
        <v>1</v>
      </c>
      <c r="Z68" t="n">
        <v>10</v>
      </c>
      <c r="AA68" t="n">
        <v>389.970384086504</v>
      </c>
      <c r="AB68" t="n">
        <v>533.5746837862846</v>
      </c>
      <c r="AC68" t="n">
        <v>482.6510648424929</v>
      </c>
      <c r="AD68" t="n">
        <v>389970.384086504</v>
      </c>
      <c r="AE68" t="n">
        <v>533574.6837862846</v>
      </c>
      <c r="AF68" t="n">
        <v>1.325214428901568e-06</v>
      </c>
      <c r="AG68" t="n">
        <v>11</v>
      </c>
      <c r="AH68" t="n">
        <v>482651.0648424929</v>
      </c>
    </row>
    <row r="69">
      <c r="A69" t="n">
        <v>67</v>
      </c>
      <c r="B69" t="n">
        <v>150</v>
      </c>
      <c r="C69" t="inlineStr">
        <is>
          <t xml:space="preserve">CONCLUIDO	</t>
        </is>
      </c>
      <c r="D69" t="n">
        <v>6.0919</v>
      </c>
      <c r="E69" t="n">
        <v>16.42</v>
      </c>
      <c r="F69" t="n">
        <v>12.92</v>
      </c>
      <c r="G69" t="n">
        <v>86.12</v>
      </c>
      <c r="H69" t="n">
        <v>0.95</v>
      </c>
      <c r="I69" t="n">
        <v>9</v>
      </c>
      <c r="J69" t="n">
        <v>333.83</v>
      </c>
      <c r="K69" t="n">
        <v>61.82</v>
      </c>
      <c r="L69" t="n">
        <v>17.75</v>
      </c>
      <c r="M69" t="n">
        <v>7</v>
      </c>
      <c r="N69" t="n">
        <v>104.26</v>
      </c>
      <c r="O69" t="n">
        <v>41406.86</v>
      </c>
      <c r="P69" t="n">
        <v>197.66</v>
      </c>
      <c r="Q69" t="n">
        <v>988.09</v>
      </c>
      <c r="R69" t="n">
        <v>42.78</v>
      </c>
      <c r="S69" t="n">
        <v>35.43</v>
      </c>
      <c r="T69" t="n">
        <v>2656.69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387.4451336274291</v>
      </c>
      <c r="AB69" t="n">
        <v>530.1195247019906</v>
      </c>
      <c r="AC69" t="n">
        <v>479.5256612918578</v>
      </c>
      <c r="AD69" t="n">
        <v>387445.1336274291</v>
      </c>
      <c r="AE69" t="n">
        <v>530119.5247019907</v>
      </c>
      <c r="AF69" t="n">
        <v>1.330390194691253e-06</v>
      </c>
      <c r="AG69" t="n">
        <v>11</v>
      </c>
      <c r="AH69" t="n">
        <v>479525.6612918578</v>
      </c>
    </row>
    <row r="70">
      <c r="A70" t="n">
        <v>68</v>
      </c>
      <c r="B70" t="n">
        <v>150</v>
      </c>
      <c r="C70" t="inlineStr">
        <is>
          <t xml:space="preserve">CONCLUIDO	</t>
        </is>
      </c>
      <c r="D70" t="n">
        <v>6.093</v>
      </c>
      <c r="E70" t="n">
        <v>16.41</v>
      </c>
      <c r="F70" t="n">
        <v>12.91</v>
      </c>
      <c r="G70" t="n">
        <v>86.09999999999999</v>
      </c>
      <c r="H70" t="n">
        <v>0.96</v>
      </c>
      <c r="I70" t="n">
        <v>9</v>
      </c>
      <c r="J70" t="n">
        <v>334.43</v>
      </c>
      <c r="K70" t="n">
        <v>61.82</v>
      </c>
      <c r="L70" t="n">
        <v>18</v>
      </c>
      <c r="M70" t="n">
        <v>7</v>
      </c>
      <c r="N70" t="n">
        <v>104.61</v>
      </c>
      <c r="O70" t="n">
        <v>41480.31</v>
      </c>
      <c r="P70" t="n">
        <v>197.82</v>
      </c>
      <c r="Q70" t="n">
        <v>988.08</v>
      </c>
      <c r="R70" t="n">
        <v>42.76</v>
      </c>
      <c r="S70" t="n">
        <v>35.43</v>
      </c>
      <c r="T70" t="n">
        <v>2644.49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387.494586863034</v>
      </c>
      <c r="AB70" t="n">
        <v>530.1871888006681</v>
      </c>
      <c r="AC70" t="n">
        <v>479.5868676239246</v>
      </c>
      <c r="AD70" t="n">
        <v>387494.5868630341</v>
      </c>
      <c r="AE70" t="n">
        <v>530187.1888006681</v>
      </c>
      <c r="AF70" t="n">
        <v>1.330630420107652e-06</v>
      </c>
      <c r="AG70" t="n">
        <v>11</v>
      </c>
      <c r="AH70" t="n">
        <v>479586.8676239246</v>
      </c>
    </row>
    <row r="71">
      <c r="A71" t="n">
        <v>69</v>
      </c>
      <c r="B71" t="n">
        <v>150</v>
      </c>
      <c r="C71" t="inlineStr">
        <is>
          <t xml:space="preserve">CONCLUIDO	</t>
        </is>
      </c>
      <c r="D71" t="n">
        <v>6.0929</v>
      </c>
      <c r="E71" t="n">
        <v>16.41</v>
      </c>
      <c r="F71" t="n">
        <v>12.92</v>
      </c>
      <c r="G71" t="n">
        <v>86.09999999999999</v>
      </c>
      <c r="H71" t="n">
        <v>0.97</v>
      </c>
      <c r="I71" t="n">
        <v>9</v>
      </c>
      <c r="J71" t="n">
        <v>335.02</v>
      </c>
      <c r="K71" t="n">
        <v>61.82</v>
      </c>
      <c r="L71" t="n">
        <v>18.25</v>
      </c>
      <c r="M71" t="n">
        <v>7</v>
      </c>
      <c r="N71" t="n">
        <v>104.95</v>
      </c>
      <c r="O71" t="n">
        <v>41553.93</v>
      </c>
      <c r="P71" t="n">
        <v>197.98</v>
      </c>
      <c r="Q71" t="n">
        <v>988.21</v>
      </c>
      <c r="R71" t="n">
        <v>42.77</v>
      </c>
      <c r="S71" t="n">
        <v>35.43</v>
      </c>
      <c r="T71" t="n">
        <v>2651.4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387.6913774672862</v>
      </c>
      <c r="AB71" t="n">
        <v>530.4564463871945</v>
      </c>
      <c r="AC71" t="n">
        <v>479.8304276442984</v>
      </c>
      <c r="AD71" t="n">
        <v>387691.3774672862</v>
      </c>
      <c r="AE71" t="n">
        <v>530456.4463871946</v>
      </c>
      <c r="AF71" t="n">
        <v>1.330608581433434e-06</v>
      </c>
      <c r="AG71" t="n">
        <v>11</v>
      </c>
      <c r="AH71" t="n">
        <v>479830.4276442984</v>
      </c>
    </row>
    <row r="72">
      <c r="A72" t="n">
        <v>70</v>
      </c>
      <c r="B72" t="n">
        <v>150</v>
      </c>
      <c r="C72" t="inlineStr">
        <is>
          <t xml:space="preserve">CONCLUIDO	</t>
        </is>
      </c>
      <c r="D72" t="n">
        <v>6.0923</v>
      </c>
      <c r="E72" t="n">
        <v>16.41</v>
      </c>
      <c r="F72" t="n">
        <v>12.92</v>
      </c>
      <c r="G72" t="n">
        <v>86.11</v>
      </c>
      <c r="H72" t="n">
        <v>0.98</v>
      </c>
      <c r="I72" t="n">
        <v>9</v>
      </c>
      <c r="J72" t="n">
        <v>335.62</v>
      </c>
      <c r="K72" t="n">
        <v>61.82</v>
      </c>
      <c r="L72" t="n">
        <v>18.5</v>
      </c>
      <c r="M72" t="n">
        <v>7</v>
      </c>
      <c r="N72" t="n">
        <v>105.3</v>
      </c>
      <c r="O72" t="n">
        <v>41627.72</v>
      </c>
      <c r="P72" t="n">
        <v>198.01</v>
      </c>
      <c r="Q72" t="n">
        <v>988.17</v>
      </c>
      <c r="R72" t="n">
        <v>42.83</v>
      </c>
      <c r="S72" t="n">
        <v>35.43</v>
      </c>
      <c r="T72" t="n">
        <v>2683.28</v>
      </c>
      <c r="U72" t="n">
        <v>0.83</v>
      </c>
      <c r="V72" t="n">
        <v>0.88</v>
      </c>
      <c r="W72" t="n">
        <v>2.98</v>
      </c>
      <c r="X72" t="n">
        <v>0.16</v>
      </c>
      <c r="Y72" t="n">
        <v>1</v>
      </c>
      <c r="Z72" t="n">
        <v>10</v>
      </c>
      <c r="AA72" t="n">
        <v>387.7419427863035</v>
      </c>
      <c r="AB72" t="n">
        <v>530.5256320874586</v>
      </c>
      <c r="AC72" t="n">
        <v>479.893010358432</v>
      </c>
      <c r="AD72" t="n">
        <v>387741.9427863035</v>
      </c>
      <c r="AE72" t="n">
        <v>530525.6320874586</v>
      </c>
      <c r="AF72" t="n">
        <v>1.330477549388126e-06</v>
      </c>
      <c r="AG72" t="n">
        <v>11</v>
      </c>
      <c r="AH72" t="n">
        <v>479893.010358432</v>
      </c>
    </row>
    <row r="73">
      <c r="A73" t="n">
        <v>71</v>
      </c>
      <c r="B73" t="n">
        <v>150</v>
      </c>
      <c r="C73" t="inlineStr">
        <is>
          <t xml:space="preserve">CONCLUIDO	</t>
        </is>
      </c>
      <c r="D73" t="n">
        <v>6.0942</v>
      </c>
      <c r="E73" t="n">
        <v>16.41</v>
      </c>
      <c r="F73" t="n">
        <v>12.91</v>
      </c>
      <c r="G73" t="n">
        <v>86.08</v>
      </c>
      <c r="H73" t="n">
        <v>0.99</v>
      </c>
      <c r="I73" t="n">
        <v>9</v>
      </c>
      <c r="J73" t="n">
        <v>336.22</v>
      </c>
      <c r="K73" t="n">
        <v>61.82</v>
      </c>
      <c r="L73" t="n">
        <v>18.75</v>
      </c>
      <c r="M73" t="n">
        <v>7</v>
      </c>
      <c r="N73" t="n">
        <v>105.65</v>
      </c>
      <c r="O73" t="n">
        <v>41701.68</v>
      </c>
      <c r="P73" t="n">
        <v>197.36</v>
      </c>
      <c r="Q73" t="n">
        <v>988.12</v>
      </c>
      <c r="R73" t="n">
        <v>42.77</v>
      </c>
      <c r="S73" t="n">
        <v>35.43</v>
      </c>
      <c r="T73" t="n">
        <v>2648.98</v>
      </c>
      <c r="U73" t="n">
        <v>0.83</v>
      </c>
      <c r="V73" t="n">
        <v>0.88</v>
      </c>
      <c r="W73" t="n">
        <v>2.98</v>
      </c>
      <c r="X73" t="n">
        <v>0.16</v>
      </c>
      <c r="Y73" t="n">
        <v>1</v>
      </c>
      <c r="Z73" t="n">
        <v>10</v>
      </c>
      <c r="AA73" t="n">
        <v>387.0363371396648</v>
      </c>
      <c r="AB73" t="n">
        <v>529.5601913126034</v>
      </c>
      <c r="AC73" t="n">
        <v>479.0197098961242</v>
      </c>
      <c r="AD73" t="n">
        <v>387036.3371396648</v>
      </c>
      <c r="AE73" t="n">
        <v>529560.1913126034</v>
      </c>
      <c r="AF73" t="n">
        <v>1.330892484198269e-06</v>
      </c>
      <c r="AG73" t="n">
        <v>11</v>
      </c>
      <c r="AH73" t="n">
        <v>479019.7098961242</v>
      </c>
    </row>
    <row r="74">
      <c r="A74" t="n">
        <v>72</v>
      </c>
      <c r="B74" t="n">
        <v>150</v>
      </c>
      <c r="C74" t="inlineStr">
        <is>
          <t xml:space="preserve">CONCLUIDO	</t>
        </is>
      </c>
      <c r="D74" t="n">
        <v>6.096</v>
      </c>
      <c r="E74" t="n">
        <v>16.4</v>
      </c>
      <c r="F74" t="n">
        <v>12.91</v>
      </c>
      <c r="G74" t="n">
        <v>86.05</v>
      </c>
      <c r="H74" t="n">
        <v>1.01</v>
      </c>
      <c r="I74" t="n">
        <v>9</v>
      </c>
      <c r="J74" t="n">
        <v>336.82</v>
      </c>
      <c r="K74" t="n">
        <v>61.82</v>
      </c>
      <c r="L74" t="n">
        <v>19</v>
      </c>
      <c r="M74" t="n">
        <v>7</v>
      </c>
      <c r="N74" t="n">
        <v>106</v>
      </c>
      <c r="O74" t="n">
        <v>41775.82</v>
      </c>
      <c r="P74" t="n">
        <v>196.54</v>
      </c>
      <c r="Q74" t="n">
        <v>988.08</v>
      </c>
      <c r="R74" t="n">
        <v>42.53</v>
      </c>
      <c r="S74" t="n">
        <v>35.43</v>
      </c>
      <c r="T74" t="n">
        <v>2530.85</v>
      </c>
      <c r="U74" t="n">
        <v>0.83</v>
      </c>
      <c r="V74" t="n">
        <v>0.88</v>
      </c>
      <c r="W74" t="n">
        <v>2.98</v>
      </c>
      <c r="X74" t="n">
        <v>0.15</v>
      </c>
      <c r="Y74" t="n">
        <v>1</v>
      </c>
      <c r="Z74" t="n">
        <v>10</v>
      </c>
      <c r="AA74" t="n">
        <v>386.2332485634773</v>
      </c>
      <c r="AB74" t="n">
        <v>528.4613700928961</v>
      </c>
      <c r="AC74" t="n">
        <v>478.0257586314207</v>
      </c>
      <c r="AD74" t="n">
        <v>386233.2485634773</v>
      </c>
      <c r="AE74" t="n">
        <v>528461.3700928962</v>
      </c>
      <c r="AF74" t="n">
        <v>1.331285580334195e-06</v>
      </c>
      <c r="AG74" t="n">
        <v>11</v>
      </c>
      <c r="AH74" t="n">
        <v>478025.7586314207</v>
      </c>
    </row>
    <row r="75">
      <c r="A75" t="n">
        <v>73</v>
      </c>
      <c r="B75" t="n">
        <v>150</v>
      </c>
      <c r="C75" t="inlineStr">
        <is>
          <t xml:space="preserve">CONCLUIDO	</t>
        </is>
      </c>
      <c r="D75" t="n">
        <v>6.0933</v>
      </c>
      <c r="E75" t="n">
        <v>16.41</v>
      </c>
      <c r="F75" t="n">
        <v>12.91</v>
      </c>
      <c r="G75" t="n">
        <v>86.09</v>
      </c>
      <c r="H75" t="n">
        <v>1.02</v>
      </c>
      <c r="I75" t="n">
        <v>9</v>
      </c>
      <c r="J75" t="n">
        <v>337.43</v>
      </c>
      <c r="K75" t="n">
        <v>61.82</v>
      </c>
      <c r="L75" t="n">
        <v>19.25</v>
      </c>
      <c r="M75" t="n">
        <v>7</v>
      </c>
      <c r="N75" t="n">
        <v>106.35</v>
      </c>
      <c r="O75" t="n">
        <v>41850.13</v>
      </c>
      <c r="P75" t="n">
        <v>194.82</v>
      </c>
      <c r="Q75" t="n">
        <v>988.21</v>
      </c>
      <c r="R75" t="n">
        <v>42.74</v>
      </c>
      <c r="S75" t="n">
        <v>35.43</v>
      </c>
      <c r="T75" t="n">
        <v>2633.85</v>
      </c>
      <c r="U75" t="n">
        <v>0.83</v>
      </c>
      <c r="V75" t="n">
        <v>0.88</v>
      </c>
      <c r="W75" t="n">
        <v>2.98</v>
      </c>
      <c r="X75" t="n">
        <v>0.16</v>
      </c>
      <c r="Y75" t="n">
        <v>1</v>
      </c>
      <c r="Z75" t="n">
        <v>10</v>
      </c>
      <c r="AA75" t="n">
        <v>384.8033987003447</v>
      </c>
      <c r="AB75" t="n">
        <v>526.5049864296342</v>
      </c>
      <c r="AC75" t="n">
        <v>476.2560894791787</v>
      </c>
      <c r="AD75" t="n">
        <v>384803.3987003447</v>
      </c>
      <c r="AE75" t="n">
        <v>526504.9864296342</v>
      </c>
      <c r="AF75" t="n">
        <v>1.330695936130306e-06</v>
      </c>
      <c r="AG75" t="n">
        <v>11</v>
      </c>
      <c r="AH75" t="n">
        <v>476256.0894791787</v>
      </c>
    </row>
    <row r="76">
      <c r="A76" t="n">
        <v>74</v>
      </c>
      <c r="B76" t="n">
        <v>150</v>
      </c>
      <c r="C76" t="inlineStr">
        <is>
          <t xml:space="preserve">CONCLUIDO	</t>
        </is>
      </c>
      <c r="D76" t="n">
        <v>6.0931</v>
      </c>
      <c r="E76" t="n">
        <v>16.41</v>
      </c>
      <c r="F76" t="n">
        <v>12.91</v>
      </c>
      <c r="G76" t="n">
        <v>86.09999999999999</v>
      </c>
      <c r="H76" t="n">
        <v>1.03</v>
      </c>
      <c r="I76" t="n">
        <v>9</v>
      </c>
      <c r="J76" t="n">
        <v>338.03</v>
      </c>
      <c r="K76" t="n">
        <v>61.82</v>
      </c>
      <c r="L76" t="n">
        <v>19.5</v>
      </c>
      <c r="M76" t="n">
        <v>7</v>
      </c>
      <c r="N76" t="n">
        <v>106.71</v>
      </c>
      <c r="O76" t="n">
        <v>41924.62</v>
      </c>
      <c r="P76" t="n">
        <v>193.78</v>
      </c>
      <c r="Q76" t="n">
        <v>988.09</v>
      </c>
      <c r="R76" t="n">
        <v>42.81</v>
      </c>
      <c r="S76" t="n">
        <v>35.43</v>
      </c>
      <c r="T76" t="n">
        <v>2670.2</v>
      </c>
      <c r="U76" t="n">
        <v>0.83</v>
      </c>
      <c r="V76" t="n">
        <v>0.88</v>
      </c>
      <c r="W76" t="n">
        <v>2.98</v>
      </c>
      <c r="X76" t="n">
        <v>0.16</v>
      </c>
      <c r="Y76" t="n">
        <v>1</v>
      </c>
      <c r="Z76" t="n">
        <v>10</v>
      </c>
      <c r="AA76" t="n">
        <v>383.8823654452349</v>
      </c>
      <c r="AB76" t="n">
        <v>525.2447880968734</v>
      </c>
      <c r="AC76" t="n">
        <v>475.1161627065972</v>
      </c>
      <c r="AD76" t="n">
        <v>383882.3654452349</v>
      </c>
      <c r="AE76" t="n">
        <v>525244.7880968734</v>
      </c>
      <c r="AF76" t="n">
        <v>1.33065225878187e-06</v>
      </c>
      <c r="AG76" t="n">
        <v>11</v>
      </c>
      <c r="AH76" t="n">
        <v>475116.1627065971</v>
      </c>
    </row>
    <row r="77">
      <c r="A77" t="n">
        <v>75</v>
      </c>
      <c r="B77" t="n">
        <v>150</v>
      </c>
      <c r="C77" t="inlineStr">
        <is>
          <t xml:space="preserve">CONCLUIDO	</t>
        </is>
      </c>
      <c r="D77" t="n">
        <v>6.1208</v>
      </c>
      <c r="E77" t="n">
        <v>16.34</v>
      </c>
      <c r="F77" t="n">
        <v>12.9</v>
      </c>
      <c r="G77" t="n">
        <v>96.72</v>
      </c>
      <c r="H77" t="n">
        <v>1.04</v>
      </c>
      <c r="I77" t="n">
        <v>8</v>
      </c>
      <c r="J77" t="n">
        <v>338.63</v>
      </c>
      <c r="K77" t="n">
        <v>61.82</v>
      </c>
      <c r="L77" t="n">
        <v>19.75</v>
      </c>
      <c r="M77" t="n">
        <v>4</v>
      </c>
      <c r="N77" t="n">
        <v>107.06</v>
      </c>
      <c r="O77" t="n">
        <v>41999.28</v>
      </c>
      <c r="P77" t="n">
        <v>192.34</v>
      </c>
      <c r="Q77" t="n">
        <v>988.09</v>
      </c>
      <c r="R77" t="n">
        <v>42.19</v>
      </c>
      <c r="S77" t="n">
        <v>35.43</v>
      </c>
      <c r="T77" t="n">
        <v>2364.75</v>
      </c>
      <c r="U77" t="n">
        <v>0.84</v>
      </c>
      <c r="V77" t="n">
        <v>0.88</v>
      </c>
      <c r="W77" t="n">
        <v>2.98</v>
      </c>
      <c r="X77" t="n">
        <v>0.14</v>
      </c>
      <c r="Y77" t="n">
        <v>1</v>
      </c>
      <c r="Z77" t="n">
        <v>10</v>
      </c>
      <c r="AA77" t="n">
        <v>381.477441588504</v>
      </c>
      <c r="AB77" t="n">
        <v>521.9542651783415</v>
      </c>
      <c r="AC77" t="n">
        <v>472.1396826771321</v>
      </c>
      <c r="AD77" t="n">
        <v>381477.4415885039</v>
      </c>
      <c r="AE77" t="n">
        <v>521954.2651783415</v>
      </c>
      <c r="AF77" t="n">
        <v>1.336701571540278e-06</v>
      </c>
      <c r="AG77" t="n">
        <v>11</v>
      </c>
      <c r="AH77" t="n">
        <v>472139.6826771321</v>
      </c>
    </row>
    <row r="78">
      <c r="A78" t="n">
        <v>76</v>
      </c>
      <c r="B78" t="n">
        <v>150</v>
      </c>
      <c r="C78" t="inlineStr">
        <is>
          <t xml:space="preserve">CONCLUIDO	</t>
        </is>
      </c>
      <c r="D78" t="n">
        <v>6.12</v>
      </c>
      <c r="E78" t="n">
        <v>16.34</v>
      </c>
      <c r="F78" t="n">
        <v>12.9</v>
      </c>
      <c r="G78" t="n">
        <v>96.73999999999999</v>
      </c>
      <c r="H78" t="n">
        <v>1.05</v>
      </c>
      <c r="I78" t="n">
        <v>8</v>
      </c>
      <c r="J78" t="n">
        <v>339.24</v>
      </c>
      <c r="K78" t="n">
        <v>61.82</v>
      </c>
      <c r="L78" t="n">
        <v>20</v>
      </c>
      <c r="M78" t="n">
        <v>4</v>
      </c>
      <c r="N78" t="n">
        <v>107.42</v>
      </c>
      <c r="O78" t="n">
        <v>42074.12</v>
      </c>
      <c r="P78" t="n">
        <v>192.58</v>
      </c>
      <c r="Q78" t="n">
        <v>988.08</v>
      </c>
      <c r="R78" t="n">
        <v>42.21</v>
      </c>
      <c r="S78" t="n">
        <v>35.43</v>
      </c>
      <c r="T78" t="n">
        <v>2378.33</v>
      </c>
      <c r="U78" t="n">
        <v>0.84</v>
      </c>
      <c r="V78" t="n">
        <v>0.88</v>
      </c>
      <c r="W78" t="n">
        <v>2.98</v>
      </c>
      <c r="X78" t="n">
        <v>0.14</v>
      </c>
      <c r="Y78" t="n">
        <v>1</v>
      </c>
      <c r="Z78" t="n">
        <v>10</v>
      </c>
      <c r="AA78" t="n">
        <v>381.7215863633551</v>
      </c>
      <c r="AB78" t="n">
        <v>522.2883148302002</v>
      </c>
      <c r="AC78" t="n">
        <v>472.4418510990589</v>
      </c>
      <c r="AD78" t="n">
        <v>381721.586363355</v>
      </c>
      <c r="AE78" t="n">
        <v>522288.3148302002</v>
      </c>
      <c r="AF78" t="n">
        <v>1.336526862146534e-06</v>
      </c>
      <c r="AG78" t="n">
        <v>11</v>
      </c>
      <c r="AH78" t="n">
        <v>472441.8510990589</v>
      </c>
    </row>
    <row r="79">
      <c r="A79" t="n">
        <v>77</v>
      </c>
      <c r="B79" t="n">
        <v>150</v>
      </c>
      <c r="C79" t="inlineStr">
        <is>
          <t xml:space="preserve">CONCLUIDO	</t>
        </is>
      </c>
      <c r="D79" t="n">
        <v>6.123</v>
      </c>
      <c r="E79" t="n">
        <v>16.33</v>
      </c>
      <c r="F79" t="n">
        <v>12.89</v>
      </c>
      <c r="G79" t="n">
        <v>96.68000000000001</v>
      </c>
      <c r="H79" t="n">
        <v>1.06</v>
      </c>
      <c r="I79" t="n">
        <v>8</v>
      </c>
      <c r="J79" t="n">
        <v>339.85</v>
      </c>
      <c r="K79" t="n">
        <v>61.82</v>
      </c>
      <c r="L79" t="n">
        <v>20.25</v>
      </c>
      <c r="M79" t="n">
        <v>3</v>
      </c>
      <c r="N79" t="n">
        <v>107.78</v>
      </c>
      <c r="O79" t="n">
        <v>42149.15</v>
      </c>
      <c r="P79" t="n">
        <v>192.61</v>
      </c>
      <c r="Q79" t="n">
        <v>988.13</v>
      </c>
      <c r="R79" t="n">
        <v>41.98</v>
      </c>
      <c r="S79" t="n">
        <v>35.43</v>
      </c>
      <c r="T79" t="n">
        <v>2262.67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381.5832502631528</v>
      </c>
      <c r="AB79" t="n">
        <v>522.0990372749454</v>
      </c>
      <c r="AC79" t="n">
        <v>472.270637928025</v>
      </c>
      <c r="AD79" t="n">
        <v>381583.2502631528</v>
      </c>
      <c r="AE79" t="n">
        <v>522099.0372749454</v>
      </c>
      <c r="AF79" t="n">
        <v>1.337182022373076e-06</v>
      </c>
      <c r="AG79" t="n">
        <v>11</v>
      </c>
      <c r="AH79" t="n">
        <v>472270.637928025</v>
      </c>
    </row>
    <row r="80">
      <c r="A80" t="n">
        <v>78</v>
      </c>
      <c r="B80" t="n">
        <v>150</v>
      </c>
      <c r="C80" t="inlineStr">
        <is>
          <t xml:space="preserve">CONCLUIDO	</t>
        </is>
      </c>
      <c r="D80" t="n">
        <v>6.1201</v>
      </c>
      <c r="E80" t="n">
        <v>16.34</v>
      </c>
      <c r="F80" t="n">
        <v>12.9</v>
      </c>
      <c r="G80" t="n">
        <v>96.73999999999999</v>
      </c>
      <c r="H80" t="n">
        <v>1.07</v>
      </c>
      <c r="I80" t="n">
        <v>8</v>
      </c>
      <c r="J80" t="n">
        <v>340.46</v>
      </c>
      <c r="K80" t="n">
        <v>61.82</v>
      </c>
      <c r="L80" t="n">
        <v>20.5</v>
      </c>
      <c r="M80" t="n">
        <v>3</v>
      </c>
      <c r="N80" t="n">
        <v>108.14</v>
      </c>
      <c r="O80" t="n">
        <v>42224.35</v>
      </c>
      <c r="P80" t="n">
        <v>193.12</v>
      </c>
      <c r="Q80" t="n">
        <v>988.13</v>
      </c>
      <c r="R80" t="n">
        <v>42.16</v>
      </c>
      <c r="S80" t="n">
        <v>35.43</v>
      </c>
      <c r="T80" t="n">
        <v>2351.66</v>
      </c>
      <c r="U80" t="n">
        <v>0.84</v>
      </c>
      <c r="V80" t="n">
        <v>0.88</v>
      </c>
      <c r="W80" t="n">
        <v>2.98</v>
      </c>
      <c r="X80" t="n">
        <v>0.14</v>
      </c>
      <c r="Y80" t="n">
        <v>1</v>
      </c>
      <c r="Z80" t="n">
        <v>10</v>
      </c>
      <c r="AA80" t="n">
        <v>382.197905576428</v>
      </c>
      <c r="AB80" t="n">
        <v>522.9400357912472</v>
      </c>
      <c r="AC80" t="n">
        <v>473.0313727262796</v>
      </c>
      <c r="AD80" t="n">
        <v>382197.9055764279</v>
      </c>
      <c r="AE80" t="n">
        <v>522940.0357912472</v>
      </c>
      <c r="AF80" t="n">
        <v>1.336548700820752e-06</v>
      </c>
      <c r="AG80" t="n">
        <v>11</v>
      </c>
      <c r="AH80" t="n">
        <v>473031.3727262797</v>
      </c>
    </row>
    <row r="81">
      <c r="A81" t="n">
        <v>79</v>
      </c>
      <c r="B81" t="n">
        <v>150</v>
      </c>
      <c r="C81" t="inlineStr">
        <is>
          <t xml:space="preserve">CONCLUIDO	</t>
        </is>
      </c>
      <c r="D81" t="n">
        <v>6.1204</v>
      </c>
      <c r="E81" t="n">
        <v>16.34</v>
      </c>
      <c r="F81" t="n">
        <v>12.9</v>
      </c>
      <c r="G81" t="n">
        <v>96.73</v>
      </c>
      <c r="H81" t="n">
        <v>1.08</v>
      </c>
      <c r="I81" t="n">
        <v>8</v>
      </c>
      <c r="J81" t="n">
        <v>341.07</v>
      </c>
      <c r="K81" t="n">
        <v>61.82</v>
      </c>
      <c r="L81" t="n">
        <v>20.75</v>
      </c>
      <c r="M81" t="n">
        <v>2</v>
      </c>
      <c r="N81" t="n">
        <v>108.5</v>
      </c>
      <c r="O81" t="n">
        <v>42299.74</v>
      </c>
      <c r="P81" t="n">
        <v>193.13</v>
      </c>
      <c r="Q81" t="n">
        <v>988.13</v>
      </c>
      <c r="R81" t="n">
        <v>42.12</v>
      </c>
      <c r="S81" t="n">
        <v>35.43</v>
      </c>
      <c r="T81" t="n">
        <v>2330.01</v>
      </c>
      <c r="U81" t="n">
        <v>0.84</v>
      </c>
      <c r="V81" t="n">
        <v>0.88</v>
      </c>
      <c r="W81" t="n">
        <v>2.98</v>
      </c>
      <c r="X81" t="n">
        <v>0.14</v>
      </c>
      <c r="Y81" t="n">
        <v>1</v>
      </c>
      <c r="Z81" t="n">
        <v>10</v>
      </c>
      <c r="AA81" t="n">
        <v>382.1952370350282</v>
      </c>
      <c r="AB81" t="n">
        <v>522.9363845751761</v>
      </c>
      <c r="AC81" t="n">
        <v>473.028069977146</v>
      </c>
      <c r="AD81" t="n">
        <v>382195.2370350282</v>
      </c>
      <c r="AE81" t="n">
        <v>522936.3845751762</v>
      </c>
      <c r="AF81" t="n">
        <v>1.336614216843406e-06</v>
      </c>
      <c r="AG81" t="n">
        <v>11</v>
      </c>
      <c r="AH81" t="n">
        <v>473028.069977146</v>
      </c>
    </row>
    <row r="82">
      <c r="A82" t="n">
        <v>80</v>
      </c>
      <c r="B82" t="n">
        <v>150</v>
      </c>
      <c r="C82" t="inlineStr">
        <is>
          <t xml:space="preserve">CONCLUIDO	</t>
        </is>
      </c>
      <c r="D82" t="n">
        <v>6.1212</v>
      </c>
      <c r="E82" t="n">
        <v>16.34</v>
      </c>
      <c r="F82" t="n">
        <v>12.89</v>
      </c>
      <c r="G82" t="n">
        <v>96.70999999999999</v>
      </c>
      <c r="H82" t="n">
        <v>1.1</v>
      </c>
      <c r="I82" t="n">
        <v>8</v>
      </c>
      <c r="J82" t="n">
        <v>341.68</v>
      </c>
      <c r="K82" t="n">
        <v>61.82</v>
      </c>
      <c r="L82" t="n">
        <v>21</v>
      </c>
      <c r="M82" t="n">
        <v>1</v>
      </c>
      <c r="N82" t="n">
        <v>108.86</v>
      </c>
      <c r="O82" t="n">
        <v>42375.31</v>
      </c>
      <c r="P82" t="n">
        <v>193.3</v>
      </c>
      <c r="Q82" t="n">
        <v>988.14</v>
      </c>
      <c r="R82" t="n">
        <v>42.05</v>
      </c>
      <c r="S82" t="n">
        <v>35.43</v>
      </c>
      <c r="T82" t="n">
        <v>2297.7</v>
      </c>
      <c r="U82" t="n">
        <v>0.84</v>
      </c>
      <c r="V82" t="n">
        <v>0.88</v>
      </c>
      <c r="W82" t="n">
        <v>2.98</v>
      </c>
      <c r="X82" t="n">
        <v>0.14</v>
      </c>
      <c r="Y82" t="n">
        <v>1</v>
      </c>
      <c r="Z82" t="n">
        <v>10</v>
      </c>
      <c r="AA82" t="n">
        <v>382.2658546201998</v>
      </c>
      <c r="AB82" t="n">
        <v>523.033006670636</v>
      </c>
      <c r="AC82" t="n">
        <v>473.1154705954251</v>
      </c>
      <c r="AD82" t="n">
        <v>382265.8546201998</v>
      </c>
      <c r="AE82" t="n">
        <v>523033.006670636</v>
      </c>
      <c r="AF82" t="n">
        <v>1.336788926237151e-06</v>
      </c>
      <c r="AG82" t="n">
        <v>11</v>
      </c>
      <c r="AH82" t="n">
        <v>473115.4705954251</v>
      </c>
    </row>
    <row r="83">
      <c r="A83" t="n">
        <v>81</v>
      </c>
      <c r="B83" t="n">
        <v>150</v>
      </c>
      <c r="C83" t="inlineStr">
        <is>
          <t xml:space="preserve">CONCLUIDO	</t>
        </is>
      </c>
      <c r="D83" t="n">
        <v>6.1219</v>
      </c>
      <c r="E83" t="n">
        <v>16.33</v>
      </c>
      <c r="F83" t="n">
        <v>12.89</v>
      </c>
      <c r="G83" t="n">
        <v>96.7</v>
      </c>
      <c r="H83" t="n">
        <v>1.11</v>
      </c>
      <c r="I83" t="n">
        <v>8</v>
      </c>
      <c r="J83" t="n">
        <v>342.3</v>
      </c>
      <c r="K83" t="n">
        <v>61.82</v>
      </c>
      <c r="L83" t="n">
        <v>21.25</v>
      </c>
      <c r="M83" t="n">
        <v>1</v>
      </c>
      <c r="N83" t="n">
        <v>109.23</v>
      </c>
      <c r="O83" t="n">
        <v>42451.07</v>
      </c>
      <c r="P83" t="n">
        <v>193.42</v>
      </c>
      <c r="Q83" t="n">
        <v>988.1900000000001</v>
      </c>
      <c r="R83" t="n">
        <v>41.89</v>
      </c>
      <c r="S83" t="n">
        <v>35.43</v>
      </c>
      <c r="T83" t="n">
        <v>2214.34</v>
      </c>
      <c r="U83" t="n">
        <v>0.85</v>
      </c>
      <c r="V83" t="n">
        <v>0.88</v>
      </c>
      <c r="W83" t="n">
        <v>2.98</v>
      </c>
      <c r="X83" t="n">
        <v>0.14</v>
      </c>
      <c r="Y83" t="n">
        <v>1</v>
      </c>
      <c r="Z83" t="n">
        <v>10</v>
      </c>
      <c r="AA83" t="n">
        <v>382.3455519639407</v>
      </c>
      <c r="AB83" t="n">
        <v>523.1420520923409</v>
      </c>
      <c r="AC83" t="n">
        <v>473.2141088751287</v>
      </c>
      <c r="AD83" t="n">
        <v>382345.5519639407</v>
      </c>
      <c r="AE83" t="n">
        <v>523142.0520923409</v>
      </c>
      <c r="AF83" t="n">
        <v>1.336941796956677e-06</v>
      </c>
      <c r="AG83" t="n">
        <v>11</v>
      </c>
      <c r="AH83" t="n">
        <v>473214.1088751287</v>
      </c>
    </row>
    <row r="84">
      <c r="A84" t="n">
        <v>82</v>
      </c>
      <c r="B84" t="n">
        <v>150</v>
      </c>
      <c r="C84" t="inlineStr">
        <is>
          <t xml:space="preserve">CONCLUIDO	</t>
        </is>
      </c>
      <c r="D84" t="n">
        <v>6.1221</v>
      </c>
      <c r="E84" t="n">
        <v>16.33</v>
      </c>
      <c r="F84" t="n">
        <v>12.89</v>
      </c>
      <c r="G84" t="n">
        <v>96.69</v>
      </c>
      <c r="H84" t="n">
        <v>1.12</v>
      </c>
      <c r="I84" t="n">
        <v>8</v>
      </c>
      <c r="J84" t="n">
        <v>342.91</v>
      </c>
      <c r="K84" t="n">
        <v>61.82</v>
      </c>
      <c r="L84" t="n">
        <v>21.5</v>
      </c>
      <c r="M84" t="n">
        <v>1</v>
      </c>
      <c r="N84" t="n">
        <v>109.59</v>
      </c>
      <c r="O84" t="n">
        <v>42527.02</v>
      </c>
      <c r="P84" t="n">
        <v>193.64</v>
      </c>
      <c r="Q84" t="n">
        <v>988.13</v>
      </c>
      <c r="R84" t="n">
        <v>42.01</v>
      </c>
      <c r="S84" t="n">
        <v>35.43</v>
      </c>
      <c r="T84" t="n">
        <v>2277.27</v>
      </c>
      <c r="U84" t="n">
        <v>0.84</v>
      </c>
      <c r="V84" t="n">
        <v>0.88</v>
      </c>
      <c r="W84" t="n">
        <v>2.98</v>
      </c>
      <c r="X84" t="n">
        <v>0.14</v>
      </c>
      <c r="Y84" t="n">
        <v>1</v>
      </c>
      <c r="Z84" t="n">
        <v>10</v>
      </c>
      <c r="AA84" t="n">
        <v>382.5334014389821</v>
      </c>
      <c r="AB84" t="n">
        <v>523.3990760314266</v>
      </c>
      <c r="AC84" t="n">
        <v>473.4466028102034</v>
      </c>
      <c r="AD84" t="n">
        <v>382533.4014389821</v>
      </c>
      <c r="AE84" t="n">
        <v>523399.0760314265</v>
      </c>
      <c r="AF84" t="n">
        <v>1.336985474305113e-06</v>
      </c>
      <c r="AG84" t="n">
        <v>11</v>
      </c>
      <c r="AH84" t="n">
        <v>473446.6028102034</v>
      </c>
    </row>
    <row r="85">
      <c r="A85" t="n">
        <v>83</v>
      </c>
      <c r="B85" t="n">
        <v>150</v>
      </c>
      <c r="C85" t="inlineStr">
        <is>
          <t xml:space="preserve">CONCLUIDO	</t>
        </is>
      </c>
      <c r="D85" t="n">
        <v>6.1221</v>
      </c>
      <c r="E85" t="n">
        <v>16.33</v>
      </c>
      <c r="F85" t="n">
        <v>12.89</v>
      </c>
      <c r="G85" t="n">
        <v>96.69</v>
      </c>
      <c r="H85" t="n">
        <v>1.13</v>
      </c>
      <c r="I85" t="n">
        <v>8</v>
      </c>
      <c r="J85" t="n">
        <v>343.53</v>
      </c>
      <c r="K85" t="n">
        <v>61.82</v>
      </c>
      <c r="L85" t="n">
        <v>21.75</v>
      </c>
      <c r="M85" t="n">
        <v>0</v>
      </c>
      <c r="N85" t="n">
        <v>109.96</v>
      </c>
      <c r="O85" t="n">
        <v>42603.15</v>
      </c>
      <c r="P85" t="n">
        <v>193.85</v>
      </c>
      <c r="Q85" t="n">
        <v>988.17</v>
      </c>
      <c r="R85" t="n">
        <v>41.83</v>
      </c>
      <c r="S85" t="n">
        <v>35.43</v>
      </c>
      <c r="T85" t="n">
        <v>2187.97</v>
      </c>
      <c r="U85" t="n">
        <v>0.85</v>
      </c>
      <c r="V85" t="n">
        <v>0.88</v>
      </c>
      <c r="W85" t="n">
        <v>2.98</v>
      </c>
      <c r="X85" t="n">
        <v>0.14</v>
      </c>
      <c r="Y85" t="n">
        <v>1</v>
      </c>
      <c r="Z85" t="n">
        <v>10</v>
      </c>
      <c r="AA85" t="n">
        <v>382.7200712580085</v>
      </c>
      <c r="AB85" t="n">
        <v>523.6544859131097</v>
      </c>
      <c r="AC85" t="n">
        <v>473.6776367312487</v>
      </c>
      <c r="AD85" t="n">
        <v>382720.0712580085</v>
      </c>
      <c r="AE85" t="n">
        <v>523654.4859131097</v>
      </c>
      <c r="AF85" t="n">
        <v>1.336985474305113e-06</v>
      </c>
      <c r="AG85" t="n">
        <v>11</v>
      </c>
      <c r="AH85" t="n">
        <v>473677.6367312487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5.6848</v>
      </c>
      <c r="E2" t="n">
        <v>17.59</v>
      </c>
      <c r="F2" t="n">
        <v>14.83</v>
      </c>
      <c r="G2" t="n">
        <v>8.9</v>
      </c>
      <c r="H2" t="n">
        <v>0.64</v>
      </c>
      <c r="I2" t="n">
        <v>100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43.34</v>
      </c>
      <c r="Q2" t="n">
        <v>988.8099999999999</v>
      </c>
      <c r="R2" t="n">
        <v>98.39</v>
      </c>
      <c r="S2" t="n">
        <v>35.43</v>
      </c>
      <c r="T2" t="n">
        <v>30006.06</v>
      </c>
      <c r="U2" t="n">
        <v>0.36</v>
      </c>
      <c r="V2" t="n">
        <v>0.77</v>
      </c>
      <c r="W2" t="n">
        <v>3.25</v>
      </c>
      <c r="X2" t="n">
        <v>2.08</v>
      </c>
      <c r="Y2" t="n">
        <v>1</v>
      </c>
      <c r="Z2" t="n">
        <v>10</v>
      </c>
      <c r="AA2" t="n">
        <v>180.5136969536332</v>
      </c>
      <c r="AB2" t="n">
        <v>246.986803874108</v>
      </c>
      <c r="AC2" t="n">
        <v>223.4147299605913</v>
      </c>
      <c r="AD2" t="n">
        <v>180513.6969536332</v>
      </c>
      <c r="AE2" t="n">
        <v>246986.803874108</v>
      </c>
      <c r="AF2" t="n">
        <v>1.732937260050316e-06</v>
      </c>
      <c r="AG2" t="n">
        <v>12</v>
      </c>
      <c r="AH2" t="n">
        <v>223414.7299605913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5.4167</v>
      </c>
      <c r="E2" t="n">
        <v>18.46</v>
      </c>
      <c r="F2" t="n">
        <v>14.6</v>
      </c>
      <c r="G2" t="n">
        <v>9.630000000000001</v>
      </c>
      <c r="H2" t="n">
        <v>0.18</v>
      </c>
      <c r="I2" t="n">
        <v>91</v>
      </c>
      <c r="J2" t="n">
        <v>98.70999999999999</v>
      </c>
      <c r="K2" t="n">
        <v>39.72</v>
      </c>
      <c r="L2" t="n">
        <v>1</v>
      </c>
      <c r="M2" t="n">
        <v>89</v>
      </c>
      <c r="N2" t="n">
        <v>12.99</v>
      </c>
      <c r="O2" t="n">
        <v>12407.75</v>
      </c>
      <c r="P2" t="n">
        <v>125.54</v>
      </c>
      <c r="Q2" t="n">
        <v>988.3</v>
      </c>
      <c r="R2" t="n">
        <v>94.92</v>
      </c>
      <c r="S2" t="n">
        <v>35.43</v>
      </c>
      <c r="T2" t="n">
        <v>28316.02</v>
      </c>
      <c r="U2" t="n">
        <v>0.37</v>
      </c>
      <c r="V2" t="n">
        <v>0.78</v>
      </c>
      <c r="W2" t="n">
        <v>3.12</v>
      </c>
      <c r="X2" t="n">
        <v>1.85</v>
      </c>
      <c r="Y2" t="n">
        <v>1</v>
      </c>
      <c r="Z2" t="n">
        <v>10</v>
      </c>
      <c r="AA2" t="n">
        <v>319.7261838513095</v>
      </c>
      <c r="AB2" t="n">
        <v>437.4634700690905</v>
      </c>
      <c r="AC2" t="n">
        <v>395.7125704695322</v>
      </c>
      <c r="AD2" t="n">
        <v>319726.1838513095</v>
      </c>
      <c r="AE2" t="n">
        <v>437463.4700690905</v>
      </c>
      <c r="AF2" t="n">
        <v>1.415273163046246e-06</v>
      </c>
      <c r="AG2" t="n">
        <v>13</v>
      </c>
      <c r="AH2" t="n">
        <v>395712.5704695322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5.6934</v>
      </c>
      <c r="E3" t="n">
        <v>17.56</v>
      </c>
      <c r="F3" t="n">
        <v>14.14</v>
      </c>
      <c r="G3" t="n">
        <v>12.12</v>
      </c>
      <c r="H3" t="n">
        <v>0.22</v>
      </c>
      <c r="I3" t="n">
        <v>70</v>
      </c>
      <c r="J3" t="n">
        <v>99.02</v>
      </c>
      <c r="K3" t="n">
        <v>39.72</v>
      </c>
      <c r="L3" t="n">
        <v>1.25</v>
      </c>
      <c r="M3" t="n">
        <v>68</v>
      </c>
      <c r="N3" t="n">
        <v>13.05</v>
      </c>
      <c r="O3" t="n">
        <v>12446.14</v>
      </c>
      <c r="P3" t="n">
        <v>119.29</v>
      </c>
      <c r="Q3" t="n">
        <v>988.36</v>
      </c>
      <c r="R3" t="n">
        <v>80.91</v>
      </c>
      <c r="S3" t="n">
        <v>35.43</v>
      </c>
      <c r="T3" t="n">
        <v>21413.76</v>
      </c>
      <c r="U3" t="n">
        <v>0.44</v>
      </c>
      <c r="V3" t="n">
        <v>0.8100000000000001</v>
      </c>
      <c r="W3" t="n">
        <v>3.07</v>
      </c>
      <c r="X3" t="n">
        <v>1.38</v>
      </c>
      <c r="Y3" t="n">
        <v>1</v>
      </c>
      <c r="Z3" t="n">
        <v>10</v>
      </c>
      <c r="AA3" t="n">
        <v>292.7592286368663</v>
      </c>
      <c r="AB3" t="n">
        <v>400.5660922465899</v>
      </c>
      <c r="AC3" t="n">
        <v>362.3366266006159</v>
      </c>
      <c r="AD3" t="n">
        <v>292759.2286368663</v>
      </c>
      <c r="AE3" t="n">
        <v>400566.0922465899</v>
      </c>
      <c r="AF3" t="n">
        <v>1.487569226002455e-06</v>
      </c>
      <c r="AG3" t="n">
        <v>12</v>
      </c>
      <c r="AH3" t="n">
        <v>362336.626600616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5.8803</v>
      </c>
      <c r="E4" t="n">
        <v>17.01</v>
      </c>
      <c r="F4" t="n">
        <v>13.87</v>
      </c>
      <c r="G4" t="n">
        <v>14.86</v>
      </c>
      <c r="H4" t="n">
        <v>0.27</v>
      </c>
      <c r="I4" t="n">
        <v>56</v>
      </c>
      <c r="J4" t="n">
        <v>99.33</v>
      </c>
      <c r="K4" t="n">
        <v>39.72</v>
      </c>
      <c r="L4" t="n">
        <v>1.5</v>
      </c>
      <c r="M4" t="n">
        <v>54</v>
      </c>
      <c r="N4" t="n">
        <v>13.11</v>
      </c>
      <c r="O4" t="n">
        <v>12484.55</v>
      </c>
      <c r="P4" t="n">
        <v>114.56</v>
      </c>
      <c r="Q4" t="n">
        <v>988.37</v>
      </c>
      <c r="R4" t="n">
        <v>72.22</v>
      </c>
      <c r="S4" t="n">
        <v>35.43</v>
      </c>
      <c r="T4" t="n">
        <v>17142.38</v>
      </c>
      <c r="U4" t="n">
        <v>0.49</v>
      </c>
      <c r="V4" t="n">
        <v>0.82</v>
      </c>
      <c r="W4" t="n">
        <v>3.06</v>
      </c>
      <c r="X4" t="n">
        <v>1.11</v>
      </c>
      <c r="Y4" t="n">
        <v>1</v>
      </c>
      <c r="Z4" t="n">
        <v>10</v>
      </c>
      <c r="AA4" t="n">
        <v>282.4208040117394</v>
      </c>
      <c r="AB4" t="n">
        <v>386.4206035753867</v>
      </c>
      <c r="AC4" t="n">
        <v>349.5411635148743</v>
      </c>
      <c r="AD4" t="n">
        <v>282420.8040117394</v>
      </c>
      <c r="AE4" t="n">
        <v>386420.6035753867</v>
      </c>
      <c r="AF4" t="n">
        <v>1.536402381645806e-06</v>
      </c>
      <c r="AG4" t="n">
        <v>12</v>
      </c>
      <c r="AH4" t="n">
        <v>349541.1635148743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6.0105</v>
      </c>
      <c r="E5" t="n">
        <v>16.64</v>
      </c>
      <c r="F5" t="n">
        <v>13.68</v>
      </c>
      <c r="G5" t="n">
        <v>17.47</v>
      </c>
      <c r="H5" t="n">
        <v>0.31</v>
      </c>
      <c r="I5" t="n">
        <v>47</v>
      </c>
      <c r="J5" t="n">
        <v>99.64</v>
      </c>
      <c r="K5" t="n">
        <v>39.72</v>
      </c>
      <c r="L5" t="n">
        <v>1.75</v>
      </c>
      <c r="M5" t="n">
        <v>45</v>
      </c>
      <c r="N5" t="n">
        <v>13.18</v>
      </c>
      <c r="O5" t="n">
        <v>12522.99</v>
      </c>
      <c r="P5" t="n">
        <v>110.85</v>
      </c>
      <c r="Q5" t="n">
        <v>988.14</v>
      </c>
      <c r="R5" t="n">
        <v>66.65000000000001</v>
      </c>
      <c r="S5" t="n">
        <v>35.43</v>
      </c>
      <c r="T5" t="n">
        <v>14399.68</v>
      </c>
      <c r="U5" t="n">
        <v>0.53</v>
      </c>
      <c r="V5" t="n">
        <v>0.83</v>
      </c>
      <c r="W5" t="n">
        <v>3.04</v>
      </c>
      <c r="X5" t="n">
        <v>0.93</v>
      </c>
      <c r="Y5" t="n">
        <v>1</v>
      </c>
      <c r="Z5" t="n">
        <v>10</v>
      </c>
      <c r="AA5" t="n">
        <v>264.3179679052971</v>
      </c>
      <c r="AB5" t="n">
        <v>361.6515045737884</v>
      </c>
      <c r="AC5" t="n">
        <v>327.1359925583399</v>
      </c>
      <c r="AD5" t="n">
        <v>264317.9679052971</v>
      </c>
      <c r="AE5" t="n">
        <v>361651.5045737884</v>
      </c>
      <c r="AF5" t="n">
        <v>1.570420984453535e-06</v>
      </c>
      <c r="AG5" t="n">
        <v>11</v>
      </c>
      <c r="AH5" t="n">
        <v>327135.9925583398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6.1166</v>
      </c>
      <c r="E6" t="n">
        <v>16.35</v>
      </c>
      <c r="F6" t="n">
        <v>13.54</v>
      </c>
      <c r="G6" t="n">
        <v>20.31</v>
      </c>
      <c r="H6" t="n">
        <v>0.35</v>
      </c>
      <c r="I6" t="n">
        <v>40</v>
      </c>
      <c r="J6" t="n">
        <v>99.95</v>
      </c>
      <c r="K6" t="n">
        <v>39.72</v>
      </c>
      <c r="L6" t="n">
        <v>2</v>
      </c>
      <c r="M6" t="n">
        <v>38</v>
      </c>
      <c r="N6" t="n">
        <v>13.24</v>
      </c>
      <c r="O6" t="n">
        <v>12561.45</v>
      </c>
      <c r="P6" t="n">
        <v>107.39</v>
      </c>
      <c r="Q6" t="n">
        <v>988.25</v>
      </c>
      <c r="R6" t="n">
        <v>61.92</v>
      </c>
      <c r="S6" t="n">
        <v>35.43</v>
      </c>
      <c r="T6" t="n">
        <v>12068.74</v>
      </c>
      <c r="U6" t="n">
        <v>0.57</v>
      </c>
      <c r="V6" t="n">
        <v>0.84</v>
      </c>
      <c r="W6" t="n">
        <v>3.04</v>
      </c>
      <c r="X6" t="n">
        <v>0.78</v>
      </c>
      <c r="Y6" t="n">
        <v>1</v>
      </c>
      <c r="Z6" t="n">
        <v>10</v>
      </c>
      <c r="AA6" t="n">
        <v>258.3312676668979</v>
      </c>
      <c r="AB6" t="n">
        <v>353.4602371930366</v>
      </c>
      <c r="AC6" t="n">
        <v>319.726488239891</v>
      </c>
      <c r="AD6" t="n">
        <v>258331.2676668979</v>
      </c>
      <c r="AE6" t="n">
        <v>353460.2371930366</v>
      </c>
      <c r="AF6" t="n">
        <v>1.598142749107144e-06</v>
      </c>
      <c r="AG6" t="n">
        <v>11</v>
      </c>
      <c r="AH6" t="n">
        <v>319726.488239891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6.1893</v>
      </c>
      <c r="E7" t="n">
        <v>16.16</v>
      </c>
      <c r="F7" t="n">
        <v>13.45</v>
      </c>
      <c r="G7" t="n">
        <v>23.06</v>
      </c>
      <c r="H7" t="n">
        <v>0.39</v>
      </c>
      <c r="I7" t="n">
        <v>35</v>
      </c>
      <c r="J7" t="n">
        <v>100.27</v>
      </c>
      <c r="K7" t="n">
        <v>39.72</v>
      </c>
      <c r="L7" t="n">
        <v>2.25</v>
      </c>
      <c r="M7" t="n">
        <v>33</v>
      </c>
      <c r="N7" t="n">
        <v>13.3</v>
      </c>
      <c r="O7" t="n">
        <v>12599.94</v>
      </c>
      <c r="P7" t="n">
        <v>104.17</v>
      </c>
      <c r="Q7" t="n">
        <v>988.2</v>
      </c>
      <c r="R7" t="n">
        <v>59.29</v>
      </c>
      <c r="S7" t="n">
        <v>35.43</v>
      </c>
      <c r="T7" t="n">
        <v>10783.19</v>
      </c>
      <c r="U7" t="n">
        <v>0.6</v>
      </c>
      <c r="V7" t="n">
        <v>0.85</v>
      </c>
      <c r="W7" t="n">
        <v>3.02</v>
      </c>
      <c r="X7" t="n">
        <v>0.6899999999999999</v>
      </c>
      <c r="Y7" t="n">
        <v>1</v>
      </c>
      <c r="Z7" t="n">
        <v>10</v>
      </c>
      <c r="AA7" t="n">
        <v>253.6189366133899</v>
      </c>
      <c r="AB7" t="n">
        <v>347.0126179520893</v>
      </c>
      <c r="AC7" t="n">
        <v>313.8942207301135</v>
      </c>
      <c r="AD7" t="n">
        <v>253618.9366133899</v>
      </c>
      <c r="AE7" t="n">
        <v>347012.6179520893</v>
      </c>
      <c r="AF7" t="n">
        <v>1.617137775406083e-06</v>
      </c>
      <c r="AG7" t="n">
        <v>11</v>
      </c>
      <c r="AH7" t="n">
        <v>313894.2207301136</v>
      </c>
    </row>
    <row r="8">
      <c r="A8" t="n">
        <v>6</v>
      </c>
      <c r="B8" t="n">
        <v>45</v>
      </c>
      <c r="C8" t="inlineStr">
        <is>
          <t xml:space="preserve">CONCLUIDO	</t>
        </is>
      </c>
      <c r="D8" t="n">
        <v>6.2787</v>
      </c>
      <c r="E8" t="n">
        <v>15.93</v>
      </c>
      <c r="F8" t="n">
        <v>13.32</v>
      </c>
      <c r="G8" t="n">
        <v>26.64</v>
      </c>
      <c r="H8" t="n">
        <v>0.44</v>
      </c>
      <c r="I8" t="n">
        <v>30</v>
      </c>
      <c r="J8" t="n">
        <v>100.58</v>
      </c>
      <c r="K8" t="n">
        <v>39.72</v>
      </c>
      <c r="L8" t="n">
        <v>2.5</v>
      </c>
      <c r="M8" t="n">
        <v>28</v>
      </c>
      <c r="N8" t="n">
        <v>13.36</v>
      </c>
      <c r="O8" t="n">
        <v>12638.45</v>
      </c>
      <c r="P8" t="n">
        <v>100.69</v>
      </c>
      <c r="Q8" t="n">
        <v>988.14</v>
      </c>
      <c r="R8" t="n">
        <v>55.71</v>
      </c>
      <c r="S8" t="n">
        <v>35.43</v>
      </c>
      <c r="T8" t="n">
        <v>9014.559999999999</v>
      </c>
      <c r="U8" t="n">
        <v>0.64</v>
      </c>
      <c r="V8" t="n">
        <v>0.86</v>
      </c>
      <c r="W8" t="n">
        <v>3</v>
      </c>
      <c r="X8" t="n">
        <v>0.57</v>
      </c>
      <c r="Y8" t="n">
        <v>1</v>
      </c>
      <c r="Z8" t="n">
        <v>10</v>
      </c>
      <c r="AA8" t="n">
        <v>248.3318711006574</v>
      </c>
      <c r="AB8" t="n">
        <v>339.7786216687036</v>
      </c>
      <c r="AC8" t="n">
        <v>307.3506268990345</v>
      </c>
      <c r="AD8" t="n">
        <v>248331.8711006574</v>
      </c>
      <c r="AE8" t="n">
        <v>339778.6216687036</v>
      </c>
      <c r="AF8" t="n">
        <v>1.640496170882357e-06</v>
      </c>
      <c r="AG8" t="n">
        <v>11</v>
      </c>
      <c r="AH8" t="n">
        <v>307350.6268990345</v>
      </c>
    </row>
    <row r="9">
      <c r="A9" t="n">
        <v>7</v>
      </c>
      <c r="B9" t="n">
        <v>45</v>
      </c>
      <c r="C9" t="inlineStr">
        <is>
          <t xml:space="preserve">CONCLUIDO	</t>
        </is>
      </c>
      <c r="D9" t="n">
        <v>6.3238</v>
      </c>
      <c r="E9" t="n">
        <v>15.81</v>
      </c>
      <c r="F9" t="n">
        <v>13.27</v>
      </c>
      <c r="G9" t="n">
        <v>29.49</v>
      </c>
      <c r="H9" t="n">
        <v>0.48</v>
      </c>
      <c r="I9" t="n">
        <v>27</v>
      </c>
      <c r="J9" t="n">
        <v>100.89</v>
      </c>
      <c r="K9" t="n">
        <v>39.72</v>
      </c>
      <c r="L9" t="n">
        <v>2.75</v>
      </c>
      <c r="M9" t="n">
        <v>22</v>
      </c>
      <c r="N9" t="n">
        <v>13.42</v>
      </c>
      <c r="O9" t="n">
        <v>12676.98</v>
      </c>
      <c r="P9" t="n">
        <v>97.65000000000001</v>
      </c>
      <c r="Q9" t="n">
        <v>988.1900000000001</v>
      </c>
      <c r="R9" t="n">
        <v>53.63</v>
      </c>
      <c r="S9" t="n">
        <v>35.43</v>
      </c>
      <c r="T9" t="n">
        <v>7992.01</v>
      </c>
      <c r="U9" t="n">
        <v>0.66</v>
      </c>
      <c r="V9" t="n">
        <v>0.86</v>
      </c>
      <c r="W9" t="n">
        <v>3.01</v>
      </c>
      <c r="X9" t="n">
        <v>0.52</v>
      </c>
      <c r="Y9" t="n">
        <v>1</v>
      </c>
      <c r="Z9" t="n">
        <v>10</v>
      </c>
      <c r="AA9" t="n">
        <v>244.6622112501369</v>
      </c>
      <c r="AB9" t="n">
        <v>334.7576311672574</v>
      </c>
      <c r="AC9" t="n">
        <v>302.8088326840402</v>
      </c>
      <c r="AD9" t="n">
        <v>244662.2112501369</v>
      </c>
      <c r="AE9" t="n">
        <v>334757.6311672574</v>
      </c>
      <c r="AF9" t="n">
        <v>1.652279880457077e-06</v>
      </c>
      <c r="AG9" t="n">
        <v>11</v>
      </c>
      <c r="AH9" t="n">
        <v>302808.8326840402</v>
      </c>
    </row>
    <row r="10">
      <c r="A10" t="n">
        <v>8</v>
      </c>
      <c r="B10" t="n">
        <v>45</v>
      </c>
      <c r="C10" t="inlineStr">
        <is>
          <t xml:space="preserve">CONCLUIDO	</t>
        </is>
      </c>
      <c r="D10" t="n">
        <v>6.3474</v>
      </c>
      <c r="E10" t="n">
        <v>15.75</v>
      </c>
      <c r="F10" t="n">
        <v>13.25</v>
      </c>
      <c r="G10" t="n">
        <v>31.81</v>
      </c>
      <c r="H10" t="n">
        <v>0.52</v>
      </c>
      <c r="I10" t="n">
        <v>25</v>
      </c>
      <c r="J10" t="n">
        <v>101.2</v>
      </c>
      <c r="K10" t="n">
        <v>39.72</v>
      </c>
      <c r="L10" t="n">
        <v>3</v>
      </c>
      <c r="M10" t="n">
        <v>13</v>
      </c>
      <c r="N10" t="n">
        <v>13.49</v>
      </c>
      <c r="O10" t="n">
        <v>12715.54</v>
      </c>
      <c r="P10" t="n">
        <v>95.14</v>
      </c>
      <c r="Q10" t="n">
        <v>988.22</v>
      </c>
      <c r="R10" t="n">
        <v>52.7</v>
      </c>
      <c r="S10" t="n">
        <v>35.43</v>
      </c>
      <c r="T10" t="n">
        <v>7534.51</v>
      </c>
      <c r="U10" t="n">
        <v>0.67</v>
      </c>
      <c r="V10" t="n">
        <v>0.86</v>
      </c>
      <c r="W10" t="n">
        <v>3.02</v>
      </c>
      <c r="X10" t="n">
        <v>0.5</v>
      </c>
      <c r="Y10" t="n">
        <v>1</v>
      </c>
      <c r="Z10" t="n">
        <v>10</v>
      </c>
      <c r="AA10" t="n">
        <v>241.9928073729942</v>
      </c>
      <c r="AB10" t="n">
        <v>331.1052350167649</v>
      </c>
      <c r="AC10" t="n">
        <v>299.5050160959794</v>
      </c>
      <c r="AD10" t="n">
        <v>241992.8073729942</v>
      </c>
      <c r="AE10" t="n">
        <v>331105.235016765</v>
      </c>
      <c r="AF10" t="n">
        <v>1.658446078815467e-06</v>
      </c>
      <c r="AG10" t="n">
        <v>11</v>
      </c>
      <c r="AH10" t="n">
        <v>299505.0160959794</v>
      </c>
    </row>
    <row r="11">
      <c r="A11" t="n">
        <v>9</v>
      </c>
      <c r="B11" t="n">
        <v>45</v>
      </c>
      <c r="C11" t="inlineStr">
        <is>
          <t xml:space="preserve">CONCLUIDO	</t>
        </is>
      </c>
      <c r="D11" t="n">
        <v>6.3645</v>
      </c>
      <c r="E11" t="n">
        <v>15.71</v>
      </c>
      <c r="F11" t="n">
        <v>13.23</v>
      </c>
      <c r="G11" t="n">
        <v>33.08</v>
      </c>
      <c r="H11" t="n">
        <v>0.5600000000000001</v>
      </c>
      <c r="I11" t="n">
        <v>24</v>
      </c>
      <c r="J11" t="n">
        <v>101.52</v>
      </c>
      <c r="K11" t="n">
        <v>39.72</v>
      </c>
      <c r="L11" t="n">
        <v>3.25</v>
      </c>
      <c r="M11" t="n">
        <v>4</v>
      </c>
      <c r="N11" t="n">
        <v>13.55</v>
      </c>
      <c r="O11" t="n">
        <v>12754.13</v>
      </c>
      <c r="P11" t="n">
        <v>94.56</v>
      </c>
      <c r="Q11" t="n">
        <v>988.33</v>
      </c>
      <c r="R11" t="n">
        <v>51.92</v>
      </c>
      <c r="S11" t="n">
        <v>35.43</v>
      </c>
      <c r="T11" t="n">
        <v>7148.81</v>
      </c>
      <c r="U11" t="n">
        <v>0.68</v>
      </c>
      <c r="V11" t="n">
        <v>0.86</v>
      </c>
      <c r="W11" t="n">
        <v>3.02</v>
      </c>
      <c r="X11" t="n">
        <v>0.48</v>
      </c>
      <c r="Y11" t="n">
        <v>1</v>
      </c>
      <c r="Z11" t="n">
        <v>10</v>
      </c>
      <c r="AA11" t="n">
        <v>241.1139270746565</v>
      </c>
      <c r="AB11" t="n">
        <v>329.9027122191178</v>
      </c>
      <c r="AC11" t="n">
        <v>298.4172603863879</v>
      </c>
      <c r="AD11" t="n">
        <v>241113.9270746565</v>
      </c>
      <c r="AE11" t="n">
        <v>329902.7122191178</v>
      </c>
      <c r="AF11" t="n">
        <v>1.662913959829385e-06</v>
      </c>
      <c r="AG11" t="n">
        <v>11</v>
      </c>
      <c r="AH11" t="n">
        <v>298417.2603863879</v>
      </c>
    </row>
    <row r="12">
      <c r="A12" t="n">
        <v>10</v>
      </c>
      <c r="B12" t="n">
        <v>45</v>
      </c>
      <c r="C12" t="inlineStr">
        <is>
          <t xml:space="preserve">CONCLUIDO	</t>
        </is>
      </c>
      <c r="D12" t="n">
        <v>6.3815</v>
      </c>
      <c r="E12" t="n">
        <v>15.67</v>
      </c>
      <c r="F12" t="n">
        <v>13.21</v>
      </c>
      <c r="G12" t="n">
        <v>34.46</v>
      </c>
      <c r="H12" t="n">
        <v>0.6</v>
      </c>
      <c r="I12" t="n">
        <v>23</v>
      </c>
      <c r="J12" t="n">
        <v>101.83</v>
      </c>
      <c r="K12" t="n">
        <v>39.72</v>
      </c>
      <c r="L12" t="n">
        <v>3.5</v>
      </c>
      <c r="M12" t="n">
        <v>1</v>
      </c>
      <c r="N12" t="n">
        <v>13.61</v>
      </c>
      <c r="O12" t="n">
        <v>12792.74</v>
      </c>
      <c r="P12" t="n">
        <v>94.05</v>
      </c>
      <c r="Q12" t="n">
        <v>988.3099999999999</v>
      </c>
      <c r="R12" t="n">
        <v>51.3</v>
      </c>
      <c r="S12" t="n">
        <v>35.43</v>
      </c>
      <c r="T12" t="n">
        <v>6846.66</v>
      </c>
      <c r="U12" t="n">
        <v>0.6899999999999999</v>
      </c>
      <c r="V12" t="n">
        <v>0.86</v>
      </c>
      <c r="W12" t="n">
        <v>3.02</v>
      </c>
      <c r="X12" t="n">
        <v>0.45</v>
      </c>
      <c r="Y12" t="n">
        <v>1</v>
      </c>
      <c r="Z12" t="n">
        <v>10</v>
      </c>
      <c r="AA12" t="n">
        <v>240.3013138089897</v>
      </c>
      <c r="AB12" t="n">
        <v>328.7908588990659</v>
      </c>
      <c r="AC12" t="n">
        <v>297.4115207867054</v>
      </c>
      <c r="AD12" t="n">
        <v>240301.3138089897</v>
      </c>
      <c r="AE12" t="n">
        <v>328790.8588990659</v>
      </c>
      <c r="AF12" t="n">
        <v>1.667355712884158e-06</v>
      </c>
      <c r="AG12" t="n">
        <v>11</v>
      </c>
      <c r="AH12" t="n">
        <v>297411.5207867054</v>
      </c>
    </row>
    <row r="13">
      <c r="A13" t="n">
        <v>11</v>
      </c>
      <c r="B13" t="n">
        <v>45</v>
      </c>
      <c r="C13" t="inlineStr">
        <is>
          <t xml:space="preserve">CONCLUIDO	</t>
        </is>
      </c>
      <c r="D13" t="n">
        <v>6.3806</v>
      </c>
      <c r="E13" t="n">
        <v>15.67</v>
      </c>
      <c r="F13" t="n">
        <v>13.21</v>
      </c>
      <c r="G13" t="n">
        <v>34.47</v>
      </c>
      <c r="H13" t="n">
        <v>0.65</v>
      </c>
      <c r="I13" t="n">
        <v>23</v>
      </c>
      <c r="J13" t="n">
        <v>102.14</v>
      </c>
      <c r="K13" t="n">
        <v>39.72</v>
      </c>
      <c r="L13" t="n">
        <v>3.75</v>
      </c>
      <c r="M13" t="n">
        <v>0</v>
      </c>
      <c r="N13" t="n">
        <v>13.68</v>
      </c>
      <c r="O13" t="n">
        <v>12831.37</v>
      </c>
      <c r="P13" t="n">
        <v>94.36</v>
      </c>
      <c r="Q13" t="n">
        <v>988.27</v>
      </c>
      <c r="R13" t="n">
        <v>51.28</v>
      </c>
      <c r="S13" t="n">
        <v>35.43</v>
      </c>
      <c r="T13" t="n">
        <v>6833.65</v>
      </c>
      <c r="U13" t="n">
        <v>0.6899999999999999</v>
      </c>
      <c r="V13" t="n">
        <v>0.86</v>
      </c>
      <c r="W13" t="n">
        <v>3.02</v>
      </c>
      <c r="X13" t="n">
        <v>0.46</v>
      </c>
      <c r="Y13" t="n">
        <v>1</v>
      </c>
      <c r="Z13" t="n">
        <v>10</v>
      </c>
      <c r="AA13" t="n">
        <v>240.5824881756593</v>
      </c>
      <c r="AB13" t="n">
        <v>329.1755740720806</v>
      </c>
      <c r="AC13" t="n">
        <v>297.7595192835589</v>
      </c>
      <c r="AD13" t="n">
        <v>240582.4881756593</v>
      </c>
      <c r="AE13" t="n">
        <v>329175.5740720805</v>
      </c>
      <c r="AF13" t="n">
        <v>1.667120561251846e-06</v>
      </c>
      <c r="AG13" t="n">
        <v>11</v>
      </c>
      <c r="AH13" t="n">
        <v>297759.5192835589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3.9218</v>
      </c>
      <c r="E2" t="n">
        <v>25.5</v>
      </c>
      <c r="F2" t="n">
        <v>16.16</v>
      </c>
      <c r="G2" t="n">
        <v>5.81</v>
      </c>
      <c r="H2" t="n">
        <v>0.09</v>
      </c>
      <c r="I2" t="n">
        <v>167</v>
      </c>
      <c r="J2" t="n">
        <v>204</v>
      </c>
      <c r="K2" t="n">
        <v>55.27</v>
      </c>
      <c r="L2" t="n">
        <v>1</v>
      </c>
      <c r="M2" t="n">
        <v>165</v>
      </c>
      <c r="N2" t="n">
        <v>42.72</v>
      </c>
      <c r="O2" t="n">
        <v>25393.6</v>
      </c>
      <c r="P2" t="n">
        <v>231.17</v>
      </c>
      <c r="Q2" t="n">
        <v>988.36</v>
      </c>
      <c r="R2" t="n">
        <v>143.92</v>
      </c>
      <c r="S2" t="n">
        <v>35.43</v>
      </c>
      <c r="T2" t="n">
        <v>52435.8</v>
      </c>
      <c r="U2" t="n">
        <v>0.25</v>
      </c>
      <c r="V2" t="n">
        <v>0.71</v>
      </c>
      <c r="W2" t="n">
        <v>3.23</v>
      </c>
      <c r="X2" t="n">
        <v>3.4</v>
      </c>
      <c r="Y2" t="n">
        <v>1</v>
      </c>
      <c r="Z2" t="n">
        <v>10</v>
      </c>
      <c r="AA2" t="n">
        <v>641.2561633847221</v>
      </c>
      <c r="AB2" t="n">
        <v>877.3949729682822</v>
      </c>
      <c r="AC2" t="n">
        <v>793.6576281797674</v>
      </c>
      <c r="AD2" t="n">
        <v>641256.1633847221</v>
      </c>
      <c r="AE2" t="n">
        <v>877394.9729682822</v>
      </c>
      <c r="AF2" t="n">
        <v>9.084148223374147e-07</v>
      </c>
      <c r="AG2" t="n">
        <v>17</v>
      </c>
      <c r="AH2" t="n">
        <v>793657.6281797674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4.35</v>
      </c>
      <c r="E3" t="n">
        <v>22.99</v>
      </c>
      <c r="F3" t="n">
        <v>15.31</v>
      </c>
      <c r="G3" t="n">
        <v>7.29</v>
      </c>
      <c r="H3" t="n">
        <v>0.11</v>
      </c>
      <c r="I3" t="n">
        <v>126</v>
      </c>
      <c r="J3" t="n">
        <v>204.39</v>
      </c>
      <c r="K3" t="n">
        <v>55.27</v>
      </c>
      <c r="L3" t="n">
        <v>1.25</v>
      </c>
      <c r="M3" t="n">
        <v>124</v>
      </c>
      <c r="N3" t="n">
        <v>42.87</v>
      </c>
      <c r="O3" t="n">
        <v>25442.42</v>
      </c>
      <c r="P3" t="n">
        <v>218.14</v>
      </c>
      <c r="Q3" t="n">
        <v>988.5</v>
      </c>
      <c r="R3" t="n">
        <v>117.26</v>
      </c>
      <c r="S3" t="n">
        <v>35.43</v>
      </c>
      <c r="T3" t="n">
        <v>39309.67</v>
      </c>
      <c r="U3" t="n">
        <v>0.3</v>
      </c>
      <c r="V3" t="n">
        <v>0.74</v>
      </c>
      <c r="W3" t="n">
        <v>3.17</v>
      </c>
      <c r="X3" t="n">
        <v>2.56</v>
      </c>
      <c r="Y3" t="n">
        <v>1</v>
      </c>
      <c r="Z3" t="n">
        <v>10</v>
      </c>
      <c r="AA3" t="n">
        <v>552.7853060190556</v>
      </c>
      <c r="AB3" t="n">
        <v>756.3452428618145</v>
      </c>
      <c r="AC3" t="n">
        <v>684.1607144202976</v>
      </c>
      <c r="AD3" t="n">
        <v>552785.3060190557</v>
      </c>
      <c r="AE3" t="n">
        <v>756345.2428618146</v>
      </c>
      <c r="AF3" t="n">
        <v>1.007599693295873e-06</v>
      </c>
      <c r="AG3" t="n">
        <v>15</v>
      </c>
      <c r="AH3" t="n">
        <v>684160.7144202976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4.6472</v>
      </c>
      <c r="E4" t="n">
        <v>21.52</v>
      </c>
      <c r="F4" t="n">
        <v>14.82</v>
      </c>
      <c r="G4" t="n">
        <v>8.720000000000001</v>
      </c>
      <c r="H4" t="n">
        <v>0.13</v>
      </c>
      <c r="I4" t="n">
        <v>102</v>
      </c>
      <c r="J4" t="n">
        <v>204.79</v>
      </c>
      <c r="K4" t="n">
        <v>55.27</v>
      </c>
      <c r="L4" t="n">
        <v>1.5</v>
      </c>
      <c r="M4" t="n">
        <v>100</v>
      </c>
      <c r="N4" t="n">
        <v>43.02</v>
      </c>
      <c r="O4" t="n">
        <v>25491.3</v>
      </c>
      <c r="P4" t="n">
        <v>210.11</v>
      </c>
      <c r="Q4" t="n">
        <v>988.25</v>
      </c>
      <c r="R4" t="n">
        <v>101.54</v>
      </c>
      <c r="S4" t="n">
        <v>35.43</v>
      </c>
      <c r="T4" t="n">
        <v>31571.89</v>
      </c>
      <c r="U4" t="n">
        <v>0.35</v>
      </c>
      <c r="V4" t="n">
        <v>0.77</v>
      </c>
      <c r="W4" t="n">
        <v>3.15</v>
      </c>
      <c r="X4" t="n">
        <v>2.06</v>
      </c>
      <c r="Y4" t="n">
        <v>1</v>
      </c>
      <c r="Z4" t="n">
        <v>10</v>
      </c>
      <c r="AA4" t="n">
        <v>517.2223252503865</v>
      </c>
      <c r="AB4" t="n">
        <v>707.6864036461394</v>
      </c>
      <c r="AC4" t="n">
        <v>640.1458065262567</v>
      </c>
      <c r="AD4" t="n">
        <v>517222.3252503865</v>
      </c>
      <c r="AE4" t="n">
        <v>707686.4036461394</v>
      </c>
      <c r="AF4" t="n">
        <v>1.076440757398754e-06</v>
      </c>
      <c r="AG4" t="n">
        <v>15</v>
      </c>
      <c r="AH4" t="n">
        <v>640145.8065262567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4.8878</v>
      </c>
      <c r="E5" t="n">
        <v>20.46</v>
      </c>
      <c r="F5" t="n">
        <v>14.45</v>
      </c>
      <c r="G5" t="n">
        <v>10.2</v>
      </c>
      <c r="H5" t="n">
        <v>0.15</v>
      </c>
      <c r="I5" t="n">
        <v>85</v>
      </c>
      <c r="J5" t="n">
        <v>205.18</v>
      </c>
      <c r="K5" t="n">
        <v>55.27</v>
      </c>
      <c r="L5" t="n">
        <v>1.75</v>
      </c>
      <c r="M5" t="n">
        <v>83</v>
      </c>
      <c r="N5" t="n">
        <v>43.16</v>
      </c>
      <c r="O5" t="n">
        <v>25540.22</v>
      </c>
      <c r="P5" t="n">
        <v>203.94</v>
      </c>
      <c r="Q5" t="n">
        <v>988.36</v>
      </c>
      <c r="R5" t="n">
        <v>90.25</v>
      </c>
      <c r="S5" t="n">
        <v>35.43</v>
      </c>
      <c r="T5" t="n">
        <v>26011.66</v>
      </c>
      <c r="U5" t="n">
        <v>0.39</v>
      </c>
      <c r="V5" t="n">
        <v>0.79</v>
      </c>
      <c r="W5" t="n">
        <v>3.1</v>
      </c>
      <c r="X5" t="n">
        <v>1.69</v>
      </c>
      <c r="Y5" t="n">
        <v>1</v>
      </c>
      <c r="Z5" t="n">
        <v>10</v>
      </c>
      <c r="AA5" t="n">
        <v>479.7314197483094</v>
      </c>
      <c r="AB5" t="n">
        <v>656.3896927561789</v>
      </c>
      <c r="AC5" t="n">
        <v>593.7447817282482</v>
      </c>
      <c r="AD5" t="n">
        <v>479731.4197483094</v>
      </c>
      <c r="AE5" t="n">
        <v>656389.6927561789</v>
      </c>
      <c r="AF5" t="n">
        <v>1.132171443883119e-06</v>
      </c>
      <c r="AG5" t="n">
        <v>14</v>
      </c>
      <c r="AH5" t="n">
        <v>593744.7817282482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5.0678</v>
      </c>
      <c r="E6" t="n">
        <v>19.73</v>
      </c>
      <c r="F6" t="n">
        <v>14.21</v>
      </c>
      <c r="G6" t="n">
        <v>11.68</v>
      </c>
      <c r="H6" t="n">
        <v>0.17</v>
      </c>
      <c r="I6" t="n">
        <v>73</v>
      </c>
      <c r="J6" t="n">
        <v>205.58</v>
      </c>
      <c r="K6" t="n">
        <v>55.27</v>
      </c>
      <c r="L6" t="n">
        <v>2</v>
      </c>
      <c r="M6" t="n">
        <v>71</v>
      </c>
      <c r="N6" t="n">
        <v>43.31</v>
      </c>
      <c r="O6" t="n">
        <v>25589.2</v>
      </c>
      <c r="P6" t="n">
        <v>199.65</v>
      </c>
      <c r="Q6" t="n">
        <v>988.41</v>
      </c>
      <c r="R6" t="n">
        <v>82.98999999999999</v>
      </c>
      <c r="S6" t="n">
        <v>35.43</v>
      </c>
      <c r="T6" t="n">
        <v>22440.04</v>
      </c>
      <c r="U6" t="n">
        <v>0.43</v>
      </c>
      <c r="V6" t="n">
        <v>0.8</v>
      </c>
      <c r="W6" t="n">
        <v>3.08</v>
      </c>
      <c r="X6" t="n">
        <v>1.45</v>
      </c>
      <c r="Y6" t="n">
        <v>1</v>
      </c>
      <c r="Z6" t="n">
        <v>10</v>
      </c>
      <c r="AA6" t="n">
        <v>450.6655696842535</v>
      </c>
      <c r="AB6" t="n">
        <v>616.6205144037325</v>
      </c>
      <c r="AC6" t="n">
        <v>557.7711179413669</v>
      </c>
      <c r="AD6" t="n">
        <v>450665.5696842535</v>
      </c>
      <c r="AE6" t="n">
        <v>616620.5144037325</v>
      </c>
      <c r="AF6" t="n">
        <v>1.173865224295362e-06</v>
      </c>
      <c r="AG6" t="n">
        <v>13</v>
      </c>
      <c r="AH6" t="n">
        <v>557771.117941367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5.212</v>
      </c>
      <c r="E7" t="n">
        <v>19.19</v>
      </c>
      <c r="F7" t="n">
        <v>14.03</v>
      </c>
      <c r="G7" t="n">
        <v>13.15</v>
      </c>
      <c r="H7" t="n">
        <v>0.19</v>
      </c>
      <c r="I7" t="n">
        <v>64</v>
      </c>
      <c r="J7" t="n">
        <v>205.98</v>
      </c>
      <c r="K7" t="n">
        <v>55.27</v>
      </c>
      <c r="L7" t="n">
        <v>2.25</v>
      </c>
      <c r="M7" t="n">
        <v>62</v>
      </c>
      <c r="N7" t="n">
        <v>43.46</v>
      </c>
      <c r="O7" t="n">
        <v>25638.22</v>
      </c>
      <c r="P7" t="n">
        <v>196.22</v>
      </c>
      <c r="Q7" t="n">
        <v>988.3099999999999</v>
      </c>
      <c r="R7" t="n">
        <v>77.47</v>
      </c>
      <c r="S7" t="n">
        <v>35.43</v>
      </c>
      <c r="T7" t="n">
        <v>19727.28</v>
      </c>
      <c r="U7" t="n">
        <v>0.46</v>
      </c>
      <c r="V7" t="n">
        <v>0.8100000000000001</v>
      </c>
      <c r="W7" t="n">
        <v>3.07</v>
      </c>
      <c r="X7" t="n">
        <v>1.27</v>
      </c>
      <c r="Y7" t="n">
        <v>1</v>
      </c>
      <c r="Z7" t="n">
        <v>10</v>
      </c>
      <c r="AA7" t="n">
        <v>438.1992569656189</v>
      </c>
      <c r="AB7" t="n">
        <v>599.5635553671949</v>
      </c>
      <c r="AC7" t="n">
        <v>542.3420511356842</v>
      </c>
      <c r="AD7" t="n">
        <v>438199.2569656189</v>
      </c>
      <c r="AE7" t="n">
        <v>599563.5553671949</v>
      </c>
      <c r="AF7" t="n">
        <v>1.207266575047836e-06</v>
      </c>
      <c r="AG7" t="n">
        <v>13</v>
      </c>
      <c r="AH7" t="n">
        <v>542342.0511356841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5.3329</v>
      </c>
      <c r="E8" t="n">
        <v>18.75</v>
      </c>
      <c r="F8" t="n">
        <v>13.88</v>
      </c>
      <c r="G8" t="n">
        <v>14.61</v>
      </c>
      <c r="H8" t="n">
        <v>0.22</v>
      </c>
      <c r="I8" t="n">
        <v>57</v>
      </c>
      <c r="J8" t="n">
        <v>206.38</v>
      </c>
      <c r="K8" t="n">
        <v>55.27</v>
      </c>
      <c r="L8" t="n">
        <v>2.5</v>
      </c>
      <c r="M8" t="n">
        <v>55</v>
      </c>
      <c r="N8" t="n">
        <v>43.6</v>
      </c>
      <c r="O8" t="n">
        <v>25687.3</v>
      </c>
      <c r="P8" t="n">
        <v>193.12</v>
      </c>
      <c r="Q8" t="n">
        <v>988.39</v>
      </c>
      <c r="R8" t="n">
        <v>72.61</v>
      </c>
      <c r="S8" t="n">
        <v>35.43</v>
      </c>
      <c r="T8" t="n">
        <v>17330.52</v>
      </c>
      <c r="U8" t="n">
        <v>0.49</v>
      </c>
      <c r="V8" t="n">
        <v>0.82</v>
      </c>
      <c r="W8" t="n">
        <v>3.06</v>
      </c>
      <c r="X8" t="n">
        <v>1.12</v>
      </c>
      <c r="Y8" t="n">
        <v>1</v>
      </c>
      <c r="Z8" t="n">
        <v>10</v>
      </c>
      <c r="AA8" t="n">
        <v>428.0425499502052</v>
      </c>
      <c r="AB8" t="n">
        <v>585.6667007464165</v>
      </c>
      <c r="AC8" t="n">
        <v>529.7714928155549</v>
      </c>
      <c r="AD8" t="n">
        <v>428042.5499502053</v>
      </c>
      <c r="AE8" t="n">
        <v>585666.7007464165</v>
      </c>
      <c r="AF8" t="n">
        <v>1.23527089755806e-06</v>
      </c>
      <c r="AG8" t="n">
        <v>13</v>
      </c>
      <c r="AH8" t="n">
        <v>529771.4928155548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5.4328</v>
      </c>
      <c r="E9" t="n">
        <v>18.41</v>
      </c>
      <c r="F9" t="n">
        <v>13.77</v>
      </c>
      <c r="G9" t="n">
        <v>16.2</v>
      </c>
      <c r="H9" t="n">
        <v>0.24</v>
      </c>
      <c r="I9" t="n">
        <v>51</v>
      </c>
      <c r="J9" t="n">
        <v>206.78</v>
      </c>
      <c r="K9" t="n">
        <v>55.27</v>
      </c>
      <c r="L9" t="n">
        <v>2.75</v>
      </c>
      <c r="M9" t="n">
        <v>49</v>
      </c>
      <c r="N9" t="n">
        <v>43.75</v>
      </c>
      <c r="O9" t="n">
        <v>25736.42</v>
      </c>
      <c r="P9" t="n">
        <v>190.72</v>
      </c>
      <c r="Q9" t="n">
        <v>988.26</v>
      </c>
      <c r="R9" t="n">
        <v>69.38</v>
      </c>
      <c r="S9" t="n">
        <v>35.43</v>
      </c>
      <c r="T9" t="n">
        <v>15744.83</v>
      </c>
      <c r="U9" t="n">
        <v>0.51</v>
      </c>
      <c r="V9" t="n">
        <v>0.83</v>
      </c>
      <c r="W9" t="n">
        <v>3.05</v>
      </c>
      <c r="X9" t="n">
        <v>1.02</v>
      </c>
      <c r="Y9" t="n">
        <v>1</v>
      </c>
      <c r="Z9" t="n">
        <v>10</v>
      </c>
      <c r="AA9" t="n">
        <v>407.8400696372393</v>
      </c>
      <c r="AB9" t="n">
        <v>558.0247759116878</v>
      </c>
      <c r="AC9" t="n">
        <v>504.7676744913675</v>
      </c>
      <c r="AD9" t="n">
        <v>407840.0696372393</v>
      </c>
      <c r="AE9" t="n">
        <v>558024.7759116878</v>
      </c>
      <c r="AF9" t="n">
        <v>1.258410945686854e-06</v>
      </c>
      <c r="AG9" t="n">
        <v>12</v>
      </c>
      <c r="AH9" t="n">
        <v>504767.6744913675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5.5293</v>
      </c>
      <c r="E10" t="n">
        <v>18.09</v>
      </c>
      <c r="F10" t="n">
        <v>13.66</v>
      </c>
      <c r="G10" t="n">
        <v>17.81</v>
      </c>
      <c r="H10" t="n">
        <v>0.26</v>
      </c>
      <c r="I10" t="n">
        <v>46</v>
      </c>
      <c r="J10" t="n">
        <v>207.17</v>
      </c>
      <c r="K10" t="n">
        <v>55.27</v>
      </c>
      <c r="L10" t="n">
        <v>3</v>
      </c>
      <c r="M10" t="n">
        <v>44</v>
      </c>
      <c r="N10" t="n">
        <v>43.9</v>
      </c>
      <c r="O10" t="n">
        <v>25785.6</v>
      </c>
      <c r="P10" t="n">
        <v>188.21</v>
      </c>
      <c r="Q10" t="n">
        <v>988.1900000000001</v>
      </c>
      <c r="R10" t="n">
        <v>65.48999999999999</v>
      </c>
      <c r="S10" t="n">
        <v>35.43</v>
      </c>
      <c r="T10" t="n">
        <v>13824.48</v>
      </c>
      <c r="U10" t="n">
        <v>0.54</v>
      </c>
      <c r="V10" t="n">
        <v>0.83</v>
      </c>
      <c r="W10" t="n">
        <v>3.04</v>
      </c>
      <c r="X10" t="n">
        <v>0.9</v>
      </c>
      <c r="Y10" t="n">
        <v>1</v>
      </c>
      <c r="Z10" t="n">
        <v>10</v>
      </c>
      <c r="AA10" t="n">
        <v>400.3461794802815</v>
      </c>
      <c r="AB10" t="n">
        <v>547.7713047918375</v>
      </c>
      <c r="AC10" t="n">
        <v>495.4927802643585</v>
      </c>
      <c r="AD10" t="n">
        <v>400346.1794802815</v>
      </c>
      <c r="AE10" t="n">
        <v>547771.3047918375</v>
      </c>
      <c r="AF10" t="n">
        <v>1.280763444630085e-06</v>
      </c>
      <c r="AG10" t="n">
        <v>12</v>
      </c>
      <c r="AH10" t="n">
        <v>495492.7802643585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5.606</v>
      </c>
      <c r="E11" t="n">
        <v>17.84</v>
      </c>
      <c r="F11" t="n">
        <v>13.57</v>
      </c>
      <c r="G11" t="n">
        <v>19.39</v>
      </c>
      <c r="H11" t="n">
        <v>0.28</v>
      </c>
      <c r="I11" t="n">
        <v>42</v>
      </c>
      <c r="J11" t="n">
        <v>207.57</v>
      </c>
      <c r="K11" t="n">
        <v>55.27</v>
      </c>
      <c r="L11" t="n">
        <v>3.25</v>
      </c>
      <c r="M11" t="n">
        <v>40</v>
      </c>
      <c r="N11" t="n">
        <v>44.05</v>
      </c>
      <c r="O11" t="n">
        <v>25834.83</v>
      </c>
      <c r="P11" t="n">
        <v>185.92</v>
      </c>
      <c r="Q11" t="n">
        <v>988.16</v>
      </c>
      <c r="R11" t="n">
        <v>63.32</v>
      </c>
      <c r="S11" t="n">
        <v>35.43</v>
      </c>
      <c r="T11" t="n">
        <v>12759.12</v>
      </c>
      <c r="U11" t="n">
        <v>0.5600000000000001</v>
      </c>
      <c r="V11" t="n">
        <v>0.84</v>
      </c>
      <c r="W11" t="n">
        <v>3.03</v>
      </c>
      <c r="X11" t="n">
        <v>0.82</v>
      </c>
      <c r="Y11" t="n">
        <v>1</v>
      </c>
      <c r="Z11" t="n">
        <v>10</v>
      </c>
      <c r="AA11" t="n">
        <v>394.2754685414394</v>
      </c>
      <c r="AB11" t="n">
        <v>539.465090264449</v>
      </c>
      <c r="AC11" t="n">
        <v>487.9792991936188</v>
      </c>
      <c r="AD11" t="n">
        <v>394275.4685414394</v>
      </c>
      <c r="AE11" t="n">
        <v>539465.090264449</v>
      </c>
      <c r="AF11" t="n">
        <v>1.298529627727968e-06</v>
      </c>
      <c r="AG11" t="n">
        <v>12</v>
      </c>
      <c r="AH11" t="n">
        <v>487979.2991936188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5.6614</v>
      </c>
      <c r="E12" t="n">
        <v>17.66</v>
      </c>
      <c r="F12" t="n">
        <v>13.52</v>
      </c>
      <c r="G12" t="n">
        <v>20.8</v>
      </c>
      <c r="H12" t="n">
        <v>0.3</v>
      </c>
      <c r="I12" t="n">
        <v>39</v>
      </c>
      <c r="J12" t="n">
        <v>207.97</v>
      </c>
      <c r="K12" t="n">
        <v>55.27</v>
      </c>
      <c r="L12" t="n">
        <v>3.5</v>
      </c>
      <c r="M12" t="n">
        <v>37</v>
      </c>
      <c r="N12" t="n">
        <v>44.2</v>
      </c>
      <c r="O12" t="n">
        <v>25884.1</v>
      </c>
      <c r="P12" t="n">
        <v>184.56</v>
      </c>
      <c r="Q12" t="n">
        <v>988.1799999999999</v>
      </c>
      <c r="R12" t="n">
        <v>61.42</v>
      </c>
      <c r="S12" t="n">
        <v>35.43</v>
      </c>
      <c r="T12" t="n">
        <v>11825.12</v>
      </c>
      <c r="U12" t="n">
        <v>0.58</v>
      </c>
      <c r="V12" t="n">
        <v>0.84</v>
      </c>
      <c r="W12" t="n">
        <v>3.03</v>
      </c>
      <c r="X12" t="n">
        <v>0.76</v>
      </c>
      <c r="Y12" t="n">
        <v>1</v>
      </c>
      <c r="Z12" t="n">
        <v>10</v>
      </c>
      <c r="AA12" t="n">
        <v>390.3454250363208</v>
      </c>
      <c r="AB12" t="n">
        <v>534.0878313594631</v>
      </c>
      <c r="AC12" t="n">
        <v>483.1152383314943</v>
      </c>
      <c r="AD12" t="n">
        <v>390345.4250363208</v>
      </c>
      <c r="AE12" t="n">
        <v>534087.831359463</v>
      </c>
      <c r="AF12" t="n">
        <v>1.311362046810403e-06</v>
      </c>
      <c r="AG12" t="n">
        <v>12</v>
      </c>
      <c r="AH12" t="n">
        <v>483115.2383314943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5.7206</v>
      </c>
      <c r="E13" t="n">
        <v>17.48</v>
      </c>
      <c r="F13" t="n">
        <v>13.46</v>
      </c>
      <c r="G13" t="n">
        <v>22.43</v>
      </c>
      <c r="H13" t="n">
        <v>0.32</v>
      </c>
      <c r="I13" t="n">
        <v>36</v>
      </c>
      <c r="J13" t="n">
        <v>208.37</v>
      </c>
      <c r="K13" t="n">
        <v>55.27</v>
      </c>
      <c r="L13" t="n">
        <v>3.75</v>
      </c>
      <c r="M13" t="n">
        <v>34</v>
      </c>
      <c r="N13" t="n">
        <v>44.35</v>
      </c>
      <c r="O13" t="n">
        <v>25933.43</v>
      </c>
      <c r="P13" t="n">
        <v>182.58</v>
      </c>
      <c r="Q13" t="n">
        <v>988.1</v>
      </c>
      <c r="R13" t="n">
        <v>59.52</v>
      </c>
      <c r="S13" t="n">
        <v>35.43</v>
      </c>
      <c r="T13" t="n">
        <v>10890.2</v>
      </c>
      <c r="U13" t="n">
        <v>0.6</v>
      </c>
      <c r="V13" t="n">
        <v>0.85</v>
      </c>
      <c r="W13" t="n">
        <v>3.02</v>
      </c>
      <c r="X13" t="n">
        <v>0.7</v>
      </c>
      <c r="Y13" t="n">
        <v>1</v>
      </c>
      <c r="Z13" t="n">
        <v>10</v>
      </c>
      <c r="AA13" t="n">
        <v>385.6986257871437</v>
      </c>
      <c r="AB13" t="n">
        <v>527.7298756244242</v>
      </c>
      <c r="AC13" t="n">
        <v>477.3640769683607</v>
      </c>
      <c r="AD13" t="n">
        <v>385698.6257871437</v>
      </c>
      <c r="AE13" t="n">
        <v>527729.8756244242</v>
      </c>
      <c r="AF13" t="n">
        <v>1.325074667923763e-06</v>
      </c>
      <c r="AG13" t="n">
        <v>12</v>
      </c>
      <c r="AH13" t="n">
        <v>477364.0769683607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5.7625</v>
      </c>
      <c r="E14" t="n">
        <v>17.35</v>
      </c>
      <c r="F14" t="n">
        <v>13.41</v>
      </c>
      <c r="G14" t="n">
        <v>23.66</v>
      </c>
      <c r="H14" t="n">
        <v>0.34</v>
      </c>
      <c r="I14" t="n">
        <v>34</v>
      </c>
      <c r="J14" t="n">
        <v>208.77</v>
      </c>
      <c r="K14" t="n">
        <v>55.27</v>
      </c>
      <c r="L14" t="n">
        <v>4</v>
      </c>
      <c r="M14" t="n">
        <v>32</v>
      </c>
      <c r="N14" t="n">
        <v>44.5</v>
      </c>
      <c r="O14" t="n">
        <v>25982.82</v>
      </c>
      <c r="P14" t="n">
        <v>181.18</v>
      </c>
      <c r="Q14" t="n">
        <v>988.15</v>
      </c>
      <c r="R14" t="n">
        <v>58.25</v>
      </c>
      <c r="S14" t="n">
        <v>35.43</v>
      </c>
      <c r="T14" t="n">
        <v>10263.9</v>
      </c>
      <c r="U14" t="n">
        <v>0.61</v>
      </c>
      <c r="V14" t="n">
        <v>0.85</v>
      </c>
      <c r="W14" t="n">
        <v>3.02</v>
      </c>
      <c r="X14" t="n">
        <v>0.66</v>
      </c>
      <c r="Y14" t="n">
        <v>1</v>
      </c>
      <c r="Z14" t="n">
        <v>10</v>
      </c>
      <c r="AA14" t="n">
        <v>382.4343278557982</v>
      </c>
      <c r="AB14" t="n">
        <v>523.2635191840964</v>
      </c>
      <c r="AC14" t="n">
        <v>473.3239833181271</v>
      </c>
      <c r="AD14" t="n">
        <v>382434.3278557982</v>
      </c>
      <c r="AE14" t="n">
        <v>523263.5191840964</v>
      </c>
      <c r="AF14" t="n">
        <v>1.33478005347528e-06</v>
      </c>
      <c r="AG14" t="n">
        <v>12</v>
      </c>
      <c r="AH14" t="n">
        <v>473323.9833181272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5.7968</v>
      </c>
      <c r="E15" t="n">
        <v>17.25</v>
      </c>
      <c r="F15" t="n">
        <v>13.39</v>
      </c>
      <c r="G15" t="n">
        <v>25.1</v>
      </c>
      <c r="H15" t="n">
        <v>0.36</v>
      </c>
      <c r="I15" t="n">
        <v>32</v>
      </c>
      <c r="J15" t="n">
        <v>209.17</v>
      </c>
      <c r="K15" t="n">
        <v>55.27</v>
      </c>
      <c r="L15" t="n">
        <v>4.25</v>
      </c>
      <c r="M15" t="n">
        <v>30</v>
      </c>
      <c r="N15" t="n">
        <v>44.65</v>
      </c>
      <c r="O15" t="n">
        <v>26032.25</v>
      </c>
      <c r="P15" t="n">
        <v>179.69</v>
      </c>
      <c r="Q15" t="n">
        <v>988.2</v>
      </c>
      <c r="R15" t="n">
        <v>57.32</v>
      </c>
      <c r="S15" t="n">
        <v>35.43</v>
      </c>
      <c r="T15" t="n">
        <v>9810.870000000001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379.5694843876393</v>
      </c>
      <c r="AB15" t="n">
        <v>519.3437139629876</v>
      </c>
      <c r="AC15" t="n">
        <v>469.7782788058398</v>
      </c>
      <c r="AD15" t="n">
        <v>379569.4843876393</v>
      </c>
      <c r="AE15" t="n">
        <v>519343.7139629876</v>
      </c>
      <c r="AF15" t="n">
        <v>1.342725034964946e-06</v>
      </c>
      <c r="AG15" t="n">
        <v>12</v>
      </c>
      <c r="AH15" t="n">
        <v>469778.2788058398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5.8492</v>
      </c>
      <c r="E16" t="n">
        <v>17.1</v>
      </c>
      <c r="F16" t="n">
        <v>13.31</v>
      </c>
      <c r="G16" t="n">
        <v>26.63</v>
      </c>
      <c r="H16" t="n">
        <v>0.38</v>
      </c>
      <c r="I16" t="n">
        <v>30</v>
      </c>
      <c r="J16" t="n">
        <v>209.58</v>
      </c>
      <c r="K16" t="n">
        <v>55.27</v>
      </c>
      <c r="L16" t="n">
        <v>4.5</v>
      </c>
      <c r="M16" t="n">
        <v>28</v>
      </c>
      <c r="N16" t="n">
        <v>44.8</v>
      </c>
      <c r="O16" t="n">
        <v>26081.73</v>
      </c>
      <c r="P16" t="n">
        <v>178.08</v>
      </c>
      <c r="Q16" t="n">
        <v>988.13</v>
      </c>
      <c r="R16" t="n">
        <v>55.3</v>
      </c>
      <c r="S16" t="n">
        <v>35.43</v>
      </c>
      <c r="T16" t="n">
        <v>8811.639999999999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375.6549304582821</v>
      </c>
      <c r="AB16" t="n">
        <v>513.9876485789101</v>
      </c>
      <c r="AC16" t="n">
        <v>464.9333887847337</v>
      </c>
      <c r="AD16" t="n">
        <v>375654.9304582821</v>
      </c>
      <c r="AE16" t="n">
        <v>513987.6485789102</v>
      </c>
      <c r="AF16" t="n">
        <v>1.354862557707177e-06</v>
      </c>
      <c r="AG16" t="n">
        <v>12</v>
      </c>
      <c r="AH16" t="n">
        <v>464933.3887847337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5.8864</v>
      </c>
      <c r="E17" t="n">
        <v>16.99</v>
      </c>
      <c r="F17" t="n">
        <v>13.29</v>
      </c>
      <c r="G17" t="n">
        <v>28.47</v>
      </c>
      <c r="H17" t="n">
        <v>0.4</v>
      </c>
      <c r="I17" t="n">
        <v>28</v>
      </c>
      <c r="J17" t="n">
        <v>209.98</v>
      </c>
      <c r="K17" t="n">
        <v>55.27</v>
      </c>
      <c r="L17" t="n">
        <v>4.75</v>
      </c>
      <c r="M17" t="n">
        <v>26</v>
      </c>
      <c r="N17" t="n">
        <v>44.95</v>
      </c>
      <c r="O17" t="n">
        <v>26131.27</v>
      </c>
      <c r="P17" t="n">
        <v>176.56</v>
      </c>
      <c r="Q17" t="n">
        <v>988.2</v>
      </c>
      <c r="R17" t="n">
        <v>54.49</v>
      </c>
      <c r="S17" t="n">
        <v>35.43</v>
      </c>
      <c r="T17" t="n">
        <v>8417.969999999999</v>
      </c>
      <c r="U17" t="n">
        <v>0.65</v>
      </c>
      <c r="V17" t="n">
        <v>0.86</v>
      </c>
      <c r="W17" t="n">
        <v>3</v>
      </c>
      <c r="X17" t="n">
        <v>0.53</v>
      </c>
      <c r="Y17" t="n">
        <v>1</v>
      </c>
      <c r="Z17" t="n">
        <v>10</v>
      </c>
      <c r="AA17" t="n">
        <v>372.7343052908792</v>
      </c>
      <c r="AB17" t="n">
        <v>509.9915203759808</v>
      </c>
      <c r="AC17" t="n">
        <v>461.3186454488908</v>
      </c>
      <c r="AD17" t="n">
        <v>372734.3052908792</v>
      </c>
      <c r="AE17" t="n">
        <v>509991.5203759808</v>
      </c>
      <c r="AF17" t="n">
        <v>1.363479272325707e-06</v>
      </c>
      <c r="AG17" t="n">
        <v>12</v>
      </c>
      <c r="AH17" t="n">
        <v>461318.6454488908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5.9044</v>
      </c>
      <c r="E18" t="n">
        <v>16.94</v>
      </c>
      <c r="F18" t="n">
        <v>13.28</v>
      </c>
      <c r="G18" t="n">
        <v>29.5</v>
      </c>
      <c r="H18" t="n">
        <v>0.42</v>
      </c>
      <c r="I18" t="n">
        <v>27</v>
      </c>
      <c r="J18" t="n">
        <v>210.38</v>
      </c>
      <c r="K18" t="n">
        <v>55.27</v>
      </c>
      <c r="L18" t="n">
        <v>5</v>
      </c>
      <c r="M18" t="n">
        <v>25</v>
      </c>
      <c r="N18" t="n">
        <v>45.11</v>
      </c>
      <c r="O18" t="n">
        <v>26180.86</v>
      </c>
      <c r="P18" t="n">
        <v>175.41</v>
      </c>
      <c r="Q18" t="n">
        <v>988.12</v>
      </c>
      <c r="R18" t="n">
        <v>53.75</v>
      </c>
      <c r="S18" t="n">
        <v>35.43</v>
      </c>
      <c r="T18" t="n">
        <v>8053.12</v>
      </c>
      <c r="U18" t="n">
        <v>0.66</v>
      </c>
      <c r="V18" t="n">
        <v>0.86</v>
      </c>
      <c r="W18" t="n">
        <v>3.02</v>
      </c>
      <c r="X18" t="n">
        <v>0.52</v>
      </c>
      <c r="Y18" t="n">
        <v>1</v>
      </c>
      <c r="Z18" t="n">
        <v>10</v>
      </c>
      <c r="AA18" t="n">
        <v>370.9508217100441</v>
      </c>
      <c r="AB18" t="n">
        <v>507.5512794589397</v>
      </c>
      <c r="AC18" t="n">
        <v>459.1112977000724</v>
      </c>
      <c r="AD18" t="n">
        <v>370950.8217100441</v>
      </c>
      <c r="AE18" t="n">
        <v>507551.2794589397</v>
      </c>
      <c r="AF18" t="n">
        <v>1.367648650366931e-06</v>
      </c>
      <c r="AG18" t="n">
        <v>12</v>
      </c>
      <c r="AH18" t="n">
        <v>459111.2977000724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5.9457</v>
      </c>
      <c r="E19" t="n">
        <v>16.82</v>
      </c>
      <c r="F19" t="n">
        <v>13.24</v>
      </c>
      <c r="G19" t="n">
        <v>31.78</v>
      </c>
      <c r="H19" t="n">
        <v>0.44</v>
      </c>
      <c r="I19" t="n">
        <v>25</v>
      </c>
      <c r="J19" t="n">
        <v>210.78</v>
      </c>
      <c r="K19" t="n">
        <v>55.27</v>
      </c>
      <c r="L19" t="n">
        <v>5.25</v>
      </c>
      <c r="M19" t="n">
        <v>23</v>
      </c>
      <c r="N19" t="n">
        <v>45.26</v>
      </c>
      <c r="O19" t="n">
        <v>26230.5</v>
      </c>
      <c r="P19" t="n">
        <v>174.07</v>
      </c>
      <c r="Q19" t="n">
        <v>988.21</v>
      </c>
      <c r="R19" t="n">
        <v>52.92</v>
      </c>
      <c r="S19" t="n">
        <v>35.43</v>
      </c>
      <c r="T19" t="n">
        <v>7647.28</v>
      </c>
      <c r="U19" t="n">
        <v>0.67</v>
      </c>
      <c r="V19" t="n">
        <v>0.86</v>
      </c>
      <c r="W19" t="n">
        <v>3</v>
      </c>
      <c r="X19" t="n">
        <v>0.49</v>
      </c>
      <c r="Y19" t="n">
        <v>1</v>
      </c>
      <c r="Z19" t="n">
        <v>10</v>
      </c>
      <c r="AA19" t="n">
        <v>355.6320646157005</v>
      </c>
      <c r="AB19" t="n">
        <v>486.5914801865924</v>
      </c>
      <c r="AC19" t="n">
        <v>440.1518722530149</v>
      </c>
      <c r="AD19" t="n">
        <v>355632.0646157005</v>
      </c>
      <c r="AE19" t="n">
        <v>486591.4801865924</v>
      </c>
      <c r="AF19" t="n">
        <v>1.377215056650407e-06</v>
      </c>
      <c r="AG19" t="n">
        <v>11</v>
      </c>
      <c r="AH19" t="n">
        <v>440151.8722530149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5.9757</v>
      </c>
      <c r="E20" t="n">
        <v>16.73</v>
      </c>
      <c r="F20" t="n">
        <v>13.2</v>
      </c>
      <c r="G20" t="n">
        <v>32.99</v>
      </c>
      <c r="H20" t="n">
        <v>0.46</v>
      </c>
      <c r="I20" t="n">
        <v>24</v>
      </c>
      <c r="J20" t="n">
        <v>211.18</v>
      </c>
      <c r="K20" t="n">
        <v>55.27</v>
      </c>
      <c r="L20" t="n">
        <v>5.5</v>
      </c>
      <c r="M20" t="n">
        <v>22</v>
      </c>
      <c r="N20" t="n">
        <v>45.41</v>
      </c>
      <c r="O20" t="n">
        <v>26280.2</v>
      </c>
      <c r="P20" t="n">
        <v>172.52</v>
      </c>
      <c r="Q20" t="n">
        <v>988.14</v>
      </c>
      <c r="R20" t="n">
        <v>51.57</v>
      </c>
      <c r="S20" t="n">
        <v>35.43</v>
      </c>
      <c r="T20" t="n">
        <v>6974.25</v>
      </c>
      <c r="U20" t="n">
        <v>0.6899999999999999</v>
      </c>
      <c r="V20" t="n">
        <v>0.86</v>
      </c>
      <c r="W20" t="n">
        <v>3</v>
      </c>
      <c r="X20" t="n">
        <v>0.44</v>
      </c>
      <c r="Y20" t="n">
        <v>1</v>
      </c>
      <c r="Z20" t="n">
        <v>10</v>
      </c>
      <c r="AA20" t="n">
        <v>352.949816011375</v>
      </c>
      <c r="AB20" t="n">
        <v>482.9215093136974</v>
      </c>
      <c r="AC20" t="n">
        <v>436.8321582493926</v>
      </c>
      <c r="AD20" t="n">
        <v>352949.816011375</v>
      </c>
      <c r="AE20" t="n">
        <v>482921.5093136973</v>
      </c>
      <c r="AF20" t="n">
        <v>1.384164020052447e-06</v>
      </c>
      <c r="AG20" t="n">
        <v>11</v>
      </c>
      <c r="AH20" t="n">
        <v>436832.1582493926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5.9898</v>
      </c>
      <c r="E21" t="n">
        <v>16.7</v>
      </c>
      <c r="F21" t="n">
        <v>13.2</v>
      </c>
      <c r="G21" t="n">
        <v>34.43</v>
      </c>
      <c r="H21" t="n">
        <v>0.48</v>
      </c>
      <c r="I21" t="n">
        <v>23</v>
      </c>
      <c r="J21" t="n">
        <v>211.59</v>
      </c>
      <c r="K21" t="n">
        <v>55.27</v>
      </c>
      <c r="L21" t="n">
        <v>5.75</v>
      </c>
      <c r="M21" t="n">
        <v>21</v>
      </c>
      <c r="N21" t="n">
        <v>45.57</v>
      </c>
      <c r="O21" t="n">
        <v>26329.94</v>
      </c>
      <c r="P21" t="n">
        <v>171.78</v>
      </c>
      <c r="Q21" t="n">
        <v>988.12</v>
      </c>
      <c r="R21" t="n">
        <v>51.44</v>
      </c>
      <c r="S21" t="n">
        <v>35.43</v>
      </c>
      <c r="T21" t="n">
        <v>6915.82</v>
      </c>
      <c r="U21" t="n">
        <v>0.6899999999999999</v>
      </c>
      <c r="V21" t="n">
        <v>0.86</v>
      </c>
      <c r="W21" t="n">
        <v>3</v>
      </c>
      <c r="X21" t="n">
        <v>0.44</v>
      </c>
      <c r="Y21" t="n">
        <v>1</v>
      </c>
      <c r="Z21" t="n">
        <v>10</v>
      </c>
      <c r="AA21" t="n">
        <v>351.7706762996269</v>
      </c>
      <c r="AB21" t="n">
        <v>481.308158340111</v>
      </c>
      <c r="AC21" t="n">
        <v>435.3727832283729</v>
      </c>
      <c r="AD21" t="n">
        <v>351770.6762996269</v>
      </c>
      <c r="AE21" t="n">
        <v>481308.158340111</v>
      </c>
      <c r="AF21" t="n">
        <v>1.387430032851406e-06</v>
      </c>
      <c r="AG21" t="n">
        <v>11</v>
      </c>
      <c r="AH21" t="n">
        <v>435372.7832283729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6.0136</v>
      </c>
      <c r="E22" t="n">
        <v>16.63</v>
      </c>
      <c r="F22" t="n">
        <v>13.17</v>
      </c>
      <c r="G22" t="n">
        <v>35.92</v>
      </c>
      <c r="H22" t="n">
        <v>0.5</v>
      </c>
      <c r="I22" t="n">
        <v>22</v>
      </c>
      <c r="J22" t="n">
        <v>211.99</v>
      </c>
      <c r="K22" t="n">
        <v>55.27</v>
      </c>
      <c r="L22" t="n">
        <v>6</v>
      </c>
      <c r="M22" t="n">
        <v>20</v>
      </c>
      <c r="N22" t="n">
        <v>45.72</v>
      </c>
      <c r="O22" t="n">
        <v>26379.74</v>
      </c>
      <c r="P22" t="n">
        <v>170.42</v>
      </c>
      <c r="Q22" t="n">
        <v>988.12</v>
      </c>
      <c r="R22" t="n">
        <v>50.8</v>
      </c>
      <c r="S22" t="n">
        <v>35.43</v>
      </c>
      <c r="T22" t="n">
        <v>6602.05</v>
      </c>
      <c r="U22" t="n">
        <v>0.7</v>
      </c>
      <c r="V22" t="n">
        <v>0.87</v>
      </c>
      <c r="W22" t="n">
        <v>3</v>
      </c>
      <c r="X22" t="n">
        <v>0.42</v>
      </c>
      <c r="Y22" t="n">
        <v>1</v>
      </c>
      <c r="Z22" t="n">
        <v>10</v>
      </c>
      <c r="AA22" t="n">
        <v>349.5611012763255</v>
      </c>
      <c r="AB22" t="n">
        <v>478.2849203136598</v>
      </c>
      <c r="AC22" t="n">
        <v>432.638078796025</v>
      </c>
      <c r="AD22" t="n">
        <v>349561.1012763255</v>
      </c>
      <c r="AE22" t="n">
        <v>478284.9203136598</v>
      </c>
      <c r="AF22" t="n">
        <v>1.392942877150359e-06</v>
      </c>
      <c r="AG22" t="n">
        <v>11</v>
      </c>
      <c r="AH22" t="n">
        <v>432638.078796025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6.0374</v>
      </c>
      <c r="E23" t="n">
        <v>16.56</v>
      </c>
      <c r="F23" t="n">
        <v>13.15</v>
      </c>
      <c r="G23" t="n">
        <v>37.56</v>
      </c>
      <c r="H23" t="n">
        <v>0.52</v>
      </c>
      <c r="I23" t="n">
        <v>21</v>
      </c>
      <c r="J23" t="n">
        <v>212.4</v>
      </c>
      <c r="K23" t="n">
        <v>55.27</v>
      </c>
      <c r="L23" t="n">
        <v>6.25</v>
      </c>
      <c r="M23" t="n">
        <v>19</v>
      </c>
      <c r="N23" t="n">
        <v>45.87</v>
      </c>
      <c r="O23" t="n">
        <v>26429.59</v>
      </c>
      <c r="P23" t="n">
        <v>168.55</v>
      </c>
      <c r="Q23" t="n">
        <v>988.15</v>
      </c>
      <c r="R23" t="n">
        <v>50</v>
      </c>
      <c r="S23" t="n">
        <v>35.43</v>
      </c>
      <c r="T23" t="n">
        <v>6207.46</v>
      </c>
      <c r="U23" t="n">
        <v>0.71</v>
      </c>
      <c r="V23" t="n">
        <v>0.87</v>
      </c>
      <c r="W23" t="n">
        <v>3</v>
      </c>
      <c r="X23" t="n">
        <v>0.39</v>
      </c>
      <c r="Y23" t="n">
        <v>1</v>
      </c>
      <c r="Z23" t="n">
        <v>10</v>
      </c>
      <c r="AA23" t="n">
        <v>346.9528798943464</v>
      </c>
      <c r="AB23" t="n">
        <v>474.7162367522296</v>
      </c>
      <c r="AC23" t="n">
        <v>429.4099853850187</v>
      </c>
      <c r="AD23" t="n">
        <v>346952.8798943464</v>
      </c>
      <c r="AE23" t="n">
        <v>474716.2367522296</v>
      </c>
      <c r="AF23" t="n">
        <v>1.398455721449311e-06</v>
      </c>
      <c r="AG23" t="n">
        <v>11</v>
      </c>
      <c r="AH23" t="n">
        <v>429409.9853850188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6.0641</v>
      </c>
      <c r="E24" t="n">
        <v>16.49</v>
      </c>
      <c r="F24" t="n">
        <v>13.11</v>
      </c>
      <c r="G24" t="n">
        <v>39.34</v>
      </c>
      <c r="H24" t="n">
        <v>0.54</v>
      </c>
      <c r="I24" t="n">
        <v>20</v>
      </c>
      <c r="J24" t="n">
        <v>212.8</v>
      </c>
      <c r="K24" t="n">
        <v>55.27</v>
      </c>
      <c r="L24" t="n">
        <v>6.5</v>
      </c>
      <c r="M24" t="n">
        <v>18</v>
      </c>
      <c r="N24" t="n">
        <v>46.03</v>
      </c>
      <c r="O24" t="n">
        <v>26479.5</v>
      </c>
      <c r="P24" t="n">
        <v>167.68</v>
      </c>
      <c r="Q24" t="n">
        <v>988.15</v>
      </c>
      <c r="R24" t="n">
        <v>48.99</v>
      </c>
      <c r="S24" t="n">
        <v>35.43</v>
      </c>
      <c r="T24" t="n">
        <v>5703.86</v>
      </c>
      <c r="U24" t="n">
        <v>0.72</v>
      </c>
      <c r="V24" t="n">
        <v>0.87</v>
      </c>
      <c r="W24" t="n">
        <v>2.99</v>
      </c>
      <c r="X24" t="n">
        <v>0.36</v>
      </c>
      <c r="Y24" t="n">
        <v>1</v>
      </c>
      <c r="Z24" t="n">
        <v>10</v>
      </c>
      <c r="AA24" t="n">
        <v>345.0768062665441</v>
      </c>
      <c r="AB24" t="n">
        <v>472.1493100481431</v>
      </c>
      <c r="AC24" t="n">
        <v>427.0880425628662</v>
      </c>
      <c r="AD24" t="n">
        <v>345076.806266544</v>
      </c>
      <c r="AE24" t="n">
        <v>472149.3100481431</v>
      </c>
      <c r="AF24" t="n">
        <v>1.404640298877127e-06</v>
      </c>
      <c r="AG24" t="n">
        <v>11</v>
      </c>
      <c r="AH24" t="n">
        <v>427088.0425628662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6.0817</v>
      </c>
      <c r="E25" t="n">
        <v>16.44</v>
      </c>
      <c r="F25" t="n">
        <v>13.11</v>
      </c>
      <c r="G25" t="n">
        <v>41.39</v>
      </c>
      <c r="H25" t="n">
        <v>0.5600000000000001</v>
      </c>
      <c r="I25" t="n">
        <v>19</v>
      </c>
      <c r="J25" t="n">
        <v>213.21</v>
      </c>
      <c r="K25" t="n">
        <v>55.27</v>
      </c>
      <c r="L25" t="n">
        <v>6.75</v>
      </c>
      <c r="M25" t="n">
        <v>17</v>
      </c>
      <c r="N25" t="n">
        <v>46.18</v>
      </c>
      <c r="O25" t="n">
        <v>26529.46</v>
      </c>
      <c r="P25" t="n">
        <v>166.46</v>
      </c>
      <c r="Q25" t="n">
        <v>988.25</v>
      </c>
      <c r="R25" t="n">
        <v>48.67</v>
      </c>
      <c r="S25" t="n">
        <v>35.43</v>
      </c>
      <c r="T25" t="n">
        <v>5551.73</v>
      </c>
      <c r="U25" t="n">
        <v>0.73</v>
      </c>
      <c r="V25" t="n">
        <v>0.87</v>
      </c>
      <c r="W25" t="n">
        <v>3</v>
      </c>
      <c r="X25" t="n">
        <v>0.35</v>
      </c>
      <c r="Y25" t="n">
        <v>1</v>
      </c>
      <c r="Z25" t="n">
        <v>10</v>
      </c>
      <c r="AA25" t="n">
        <v>343.3848543359468</v>
      </c>
      <c r="AB25" t="n">
        <v>469.834306773049</v>
      </c>
      <c r="AC25" t="n">
        <v>424.9939799512195</v>
      </c>
      <c r="AD25" t="n">
        <v>343384.8543359468</v>
      </c>
      <c r="AE25" t="n">
        <v>469834.306773049</v>
      </c>
      <c r="AF25" t="n">
        <v>1.40871702407299e-06</v>
      </c>
      <c r="AG25" t="n">
        <v>11</v>
      </c>
      <c r="AH25" t="n">
        <v>424993.9799512195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6.1026</v>
      </c>
      <c r="E26" t="n">
        <v>16.39</v>
      </c>
      <c r="F26" t="n">
        <v>13.09</v>
      </c>
      <c r="G26" t="n">
        <v>43.64</v>
      </c>
      <c r="H26" t="n">
        <v>0.58</v>
      </c>
      <c r="I26" t="n">
        <v>18</v>
      </c>
      <c r="J26" t="n">
        <v>213.61</v>
      </c>
      <c r="K26" t="n">
        <v>55.27</v>
      </c>
      <c r="L26" t="n">
        <v>7</v>
      </c>
      <c r="M26" t="n">
        <v>16</v>
      </c>
      <c r="N26" t="n">
        <v>46.34</v>
      </c>
      <c r="O26" t="n">
        <v>26579.47</v>
      </c>
      <c r="P26" t="n">
        <v>165.15</v>
      </c>
      <c r="Q26" t="n">
        <v>988.2</v>
      </c>
      <c r="R26" t="n">
        <v>48.34</v>
      </c>
      <c r="S26" t="n">
        <v>35.43</v>
      </c>
      <c r="T26" t="n">
        <v>5390.47</v>
      </c>
      <c r="U26" t="n">
        <v>0.73</v>
      </c>
      <c r="V26" t="n">
        <v>0.87</v>
      </c>
      <c r="W26" t="n">
        <v>2.99</v>
      </c>
      <c r="X26" t="n">
        <v>0.34</v>
      </c>
      <c r="Y26" t="n">
        <v>1</v>
      </c>
      <c r="Z26" t="n">
        <v>10</v>
      </c>
      <c r="AA26" t="n">
        <v>341.4257309844779</v>
      </c>
      <c r="AB26" t="n">
        <v>467.1537477731469</v>
      </c>
      <c r="AC26" t="n">
        <v>422.5692497400798</v>
      </c>
      <c r="AD26" t="n">
        <v>341425.7309844779</v>
      </c>
      <c r="AE26" t="n">
        <v>467153.7477731469</v>
      </c>
      <c r="AF26" t="n">
        <v>1.413558135243079e-06</v>
      </c>
      <c r="AG26" t="n">
        <v>11</v>
      </c>
      <c r="AH26" t="n">
        <v>422569.2497400799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6.1103</v>
      </c>
      <c r="E27" t="n">
        <v>16.37</v>
      </c>
      <c r="F27" t="n">
        <v>13.07</v>
      </c>
      <c r="G27" t="n">
        <v>43.57</v>
      </c>
      <c r="H27" t="n">
        <v>0.6</v>
      </c>
      <c r="I27" t="n">
        <v>18</v>
      </c>
      <c r="J27" t="n">
        <v>214.02</v>
      </c>
      <c r="K27" t="n">
        <v>55.27</v>
      </c>
      <c r="L27" t="n">
        <v>7.25</v>
      </c>
      <c r="M27" t="n">
        <v>16</v>
      </c>
      <c r="N27" t="n">
        <v>46.49</v>
      </c>
      <c r="O27" t="n">
        <v>26629.54</v>
      </c>
      <c r="P27" t="n">
        <v>162.72</v>
      </c>
      <c r="Q27" t="n">
        <v>988.08</v>
      </c>
      <c r="R27" t="n">
        <v>47.62</v>
      </c>
      <c r="S27" t="n">
        <v>35.43</v>
      </c>
      <c r="T27" t="n">
        <v>5030.95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  <c r="AA27" t="n">
        <v>338.9185018268459</v>
      </c>
      <c r="AB27" t="n">
        <v>463.723246228531</v>
      </c>
      <c r="AC27" t="n">
        <v>419.466150448143</v>
      </c>
      <c r="AD27" t="n">
        <v>338918.5018268459</v>
      </c>
      <c r="AE27" t="n">
        <v>463723.246228531</v>
      </c>
      <c r="AF27" t="n">
        <v>1.415341702516269e-06</v>
      </c>
      <c r="AG27" t="n">
        <v>11</v>
      </c>
      <c r="AH27" t="n">
        <v>419466.150448143</v>
      </c>
    </row>
    <row r="28">
      <c r="A28" t="n">
        <v>26</v>
      </c>
      <c r="B28" t="n">
        <v>105</v>
      </c>
      <c r="C28" t="inlineStr">
        <is>
          <t xml:space="preserve">CONCLUIDO	</t>
        </is>
      </c>
      <c r="D28" t="n">
        <v>6.1253</v>
      </c>
      <c r="E28" t="n">
        <v>16.33</v>
      </c>
      <c r="F28" t="n">
        <v>13.07</v>
      </c>
      <c r="G28" t="n">
        <v>46.14</v>
      </c>
      <c r="H28" t="n">
        <v>0.62</v>
      </c>
      <c r="I28" t="n">
        <v>17</v>
      </c>
      <c r="J28" t="n">
        <v>214.42</v>
      </c>
      <c r="K28" t="n">
        <v>55.27</v>
      </c>
      <c r="L28" t="n">
        <v>7.5</v>
      </c>
      <c r="M28" t="n">
        <v>15</v>
      </c>
      <c r="N28" t="n">
        <v>46.65</v>
      </c>
      <c r="O28" t="n">
        <v>26679.66</v>
      </c>
      <c r="P28" t="n">
        <v>161.93</v>
      </c>
      <c r="Q28" t="n">
        <v>988.13</v>
      </c>
      <c r="R28" t="n">
        <v>47.79</v>
      </c>
      <c r="S28" t="n">
        <v>35.43</v>
      </c>
      <c r="T28" t="n">
        <v>5122.18</v>
      </c>
      <c r="U28" t="n">
        <v>0.74</v>
      </c>
      <c r="V28" t="n">
        <v>0.87</v>
      </c>
      <c r="W28" t="n">
        <v>2.99</v>
      </c>
      <c r="X28" t="n">
        <v>0.32</v>
      </c>
      <c r="Y28" t="n">
        <v>1</v>
      </c>
      <c r="Z28" t="n">
        <v>10</v>
      </c>
      <c r="AA28" t="n">
        <v>337.7237503396066</v>
      </c>
      <c r="AB28" t="n">
        <v>462.0885345349744</v>
      </c>
      <c r="AC28" t="n">
        <v>417.9874533442872</v>
      </c>
      <c r="AD28" t="n">
        <v>337723.7503396065</v>
      </c>
      <c r="AE28" t="n">
        <v>462088.5345349744</v>
      </c>
      <c r="AF28" t="n">
        <v>1.418816184217289e-06</v>
      </c>
      <c r="AG28" t="n">
        <v>11</v>
      </c>
      <c r="AH28" t="n">
        <v>417987.4533442872</v>
      </c>
    </row>
    <row r="29">
      <c r="A29" t="n">
        <v>27</v>
      </c>
      <c r="B29" t="n">
        <v>105</v>
      </c>
      <c r="C29" t="inlineStr">
        <is>
          <t xml:space="preserve">CONCLUIDO	</t>
        </is>
      </c>
      <c r="D29" t="n">
        <v>6.1505</v>
      </c>
      <c r="E29" t="n">
        <v>16.26</v>
      </c>
      <c r="F29" t="n">
        <v>13.05</v>
      </c>
      <c r="G29" t="n">
        <v>48.92</v>
      </c>
      <c r="H29" t="n">
        <v>0.64</v>
      </c>
      <c r="I29" t="n">
        <v>16</v>
      </c>
      <c r="J29" t="n">
        <v>214.83</v>
      </c>
      <c r="K29" t="n">
        <v>55.27</v>
      </c>
      <c r="L29" t="n">
        <v>7.75</v>
      </c>
      <c r="M29" t="n">
        <v>14</v>
      </c>
      <c r="N29" t="n">
        <v>46.81</v>
      </c>
      <c r="O29" t="n">
        <v>26729.83</v>
      </c>
      <c r="P29" t="n">
        <v>160.82</v>
      </c>
      <c r="Q29" t="n">
        <v>988.09</v>
      </c>
      <c r="R29" t="n">
        <v>46.8</v>
      </c>
      <c r="S29" t="n">
        <v>35.43</v>
      </c>
      <c r="T29" t="n">
        <v>4633.44</v>
      </c>
      <c r="U29" t="n">
        <v>0.76</v>
      </c>
      <c r="V29" t="n">
        <v>0.87</v>
      </c>
      <c r="W29" t="n">
        <v>2.99</v>
      </c>
      <c r="X29" t="n">
        <v>0.29</v>
      </c>
      <c r="Y29" t="n">
        <v>1</v>
      </c>
      <c r="Z29" t="n">
        <v>10</v>
      </c>
      <c r="AA29" t="n">
        <v>335.8362021785563</v>
      </c>
      <c r="AB29" t="n">
        <v>459.5059078682777</v>
      </c>
      <c r="AC29" t="n">
        <v>415.6513089419208</v>
      </c>
      <c r="AD29" t="n">
        <v>335836.2021785564</v>
      </c>
      <c r="AE29" t="n">
        <v>459505.9078682777</v>
      </c>
      <c r="AF29" t="n">
        <v>1.424653313475003e-06</v>
      </c>
      <c r="AG29" t="n">
        <v>11</v>
      </c>
      <c r="AH29" t="n">
        <v>415651.3089419208</v>
      </c>
    </row>
    <row r="30">
      <c r="A30" t="n">
        <v>28</v>
      </c>
      <c r="B30" t="n">
        <v>105</v>
      </c>
      <c r="C30" t="inlineStr">
        <is>
          <t xml:space="preserve">CONCLUIDO	</t>
        </is>
      </c>
      <c r="D30" t="n">
        <v>6.1437</v>
      </c>
      <c r="E30" t="n">
        <v>16.28</v>
      </c>
      <c r="F30" t="n">
        <v>13.06</v>
      </c>
      <c r="G30" t="n">
        <v>48.99</v>
      </c>
      <c r="H30" t="n">
        <v>0.66</v>
      </c>
      <c r="I30" t="n">
        <v>16</v>
      </c>
      <c r="J30" t="n">
        <v>215.24</v>
      </c>
      <c r="K30" t="n">
        <v>55.27</v>
      </c>
      <c r="L30" t="n">
        <v>8</v>
      </c>
      <c r="M30" t="n">
        <v>14</v>
      </c>
      <c r="N30" t="n">
        <v>46.97</v>
      </c>
      <c r="O30" t="n">
        <v>26780.06</v>
      </c>
      <c r="P30" t="n">
        <v>160.34</v>
      </c>
      <c r="Q30" t="n">
        <v>988.15</v>
      </c>
      <c r="R30" t="n">
        <v>47.42</v>
      </c>
      <c r="S30" t="n">
        <v>35.43</v>
      </c>
      <c r="T30" t="n">
        <v>4941.46</v>
      </c>
      <c r="U30" t="n">
        <v>0.75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335.673267493714</v>
      </c>
      <c r="AB30" t="n">
        <v>459.2829734443055</v>
      </c>
      <c r="AC30" t="n">
        <v>415.449651066482</v>
      </c>
      <c r="AD30" t="n">
        <v>335673.267493714</v>
      </c>
      <c r="AE30" t="n">
        <v>459282.9734443055</v>
      </c>
      <c r="AF30" t="n">
        <v>1.423078215103874e-06</v>
      </c>
      <c r="AG30" t="n">
        <v>11</v>
      </c>
      <c r="AH30" t="n">
        <v>415449.651066482</v>
      </c>
    </row>
    <row r="31">
      <c r="A31" t="n">
        <v>29</v>
      </c>
      <c r="B31" t="n">
        <v>105</v>
      </c>
      <c r="C31" t="inlineStr">
        <is>
          <t xml:space="preserve">CONCLUIDO	</t>
        </is>
      </c>
      <c r="D31" t="n">
        <v>6.1658</v>
      </c>
      <c r="E31" t="n">
        <v>16.22</v>
      </c>
      <c r="F31" t="n">
        <v>13.05</v>
      </c>
      <c r="G31" t="n">
        <v>52.18</v>
      </c>
      <c r="H31" t="n">
        <v>0.68</v>
      </c>
      <c r="I31" t="n">
        <v>15</v>
      </c>
      <c r="J31" t="n">
        <v>215.65</v>
      </c>
      <c r="K31" t="n">
        <v>55.27</v>
      </c>
      <c r="L31" t="n">
        <v>8.25</v>
      </c>
      <c r="M31" t="n">
        <v>13</v>
      </c>
      <c r="N31" t="n">
        <v>47.12</v>
      </c>
      <c r="O31" t="n">
        <v>26830.34</v>
      </c>
      <c r="P31" t="n">
        <v>158.84</v>
      </c>
      <c r="Q31" t="n">
        <v>988.09</v>
      </c>
      <c r="R31" t="n">
        <v>46.71</v>
      </c>
      <c r="S31" t="n">
        <v>35.43</v>
      </c>
      <c r="T31" t="n">
        <v>4590.94</v>
      </c>
      <c r="U31" t="n">
        <v>0.76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333.5968554473637</v>
      </c>
      <c r="AB31" t="n">
        <v>456.4419348776547</v>
      </c>
      <c r="AC31" t="n">
        <v>412.8797572332096</v>
      </c>
      <c r="AD31" t="n">
        <v>333596.8554473637</v>
      </c>
      <c r="AE31" t="n">
        <v>456441.9348776547</v>
      </c>
      <c r="AF31" t="n">
        <v>1.428197284810044e-06</v>
      </c>
      <c r="AG31" t="n">
        <v>11</v>
      </c>
      <c r="AH31" t="n">
        <v>412879.7572332096</v>
      </c>
    </row>
    <row r="32">
      <c r="A32" t="n">
        <v>30</v>
      </c>
      <c r="B32" t="n">
        <v>105</v>
      </c>
      <c r="C32" t="inlineStr">
        <is>
          <t xml:space="preserve">CONCLUIDO	</t>
        </is>
      </c>
      <c r="D32" t="n">
        <v>6.1727</v>
      </c>
      <c r="E32" t="n">
        <v>16.2</v>
      </c>
      <c r="F32" t="n">
        <v>13.03</v>
      </c>
      <c r="G32" t="n">
        <v>52.11</v>
      </c>
      <c r="H32" t="n">
        <v>0.7</v>
      </c>
      <c r="I32" t="n">
        <v>15</v>
      </c>
      <c r="J32" t="n">
        <v>216.05</v>
      </c>
      <c r="K32" t="n">
        <v>55.27</v>
      </c>
      <c r="L32" t="n">
        <v>8.5</v>
      </c>
      <c r="M32" t="n">
        <v>13</v>
      </c>
      <c r="N32" t="n">
        <v>47.28</v>
      </c>
      <c r="O32" t="n">
        <v>26880.68</v>
      </c>
      <c r="P32" t="n">
        <v>157.78</v>
      </c>
      <c r="Q32" t="n">
        <v>988.22</v>
      </c>
      <c r="R32" t="n">
        <v>46.18</v>
      </c>
      <c r="S32" t="n">
        <v>35.43</v>
      </c>
      <c r="T32" t="n">
        <v>4327</v>
      </c>
      <c r="U32" t="n">
        <v>0.77</v>
      </c>
      <c r="V32" t="n">
        <v>0.87</v>
      </c>
      <c r="W32" t="n">
        <v>2.99</v>
      </c>
      <c r="X32" t="n">
        <v>0.27</v>
      </c>
      <c r="Y32" t="n">
        <v>1</v>
      </c>
      <c r="Z32" t="n">
        <v>10</v>
      </c>
      <c r="AA32" t="n">
        <v>332.3579490833666</v>
      </c>
      <c r="AB32" t="n">
        <v>454.7468085337425</v>
      </c>
      <c r="AC32" t="n">
        <v>411.3464113684357</v>
      </c>
      <c r="AD32" t="n">
        <v>332357.9490833666</v>
      </c>
      <c r="AE32" t="n">
        <v>454746.8085337425</v>
      </c>
      <c r="AF32" t="n">
        <v>1.429795546392513e-06</v>
      </c>
      <c r="AG32" t="n">
        <v>11</v>
      </c>
      <c r="AH32" t="n">
        <v>411346.4113684357</v>
      </c>
    </row>
    <row r="33">
      <c r="A33" t="n">
        <v>31</v>
      </c>
      <c r="B33" t="n">
        <v>105</v>
      </c>
      <c r="C33" t="inlineStr">
        <is>
          <t xml:space="preserve">CONCLUIDO	</t>
        </is>
      </c>
      <c r="D33" t="n">
        <v>6.1954</v>
      </c>
      <c r="E33" t="n">
        <v>16.14</v>
      </c>
      <c r="F33" t="n">
        <v>13.01</v>
      </c>
      <c r="G33" t="n">
        <v>55.75</v>
      </c>
      <c r="H33" t="n">
        <v>0.72</v>
      </c>
      <c r="I33" t="n">
        <v>14</v>
      </c>
      <c r="J33" t="n">
        <v>216.46</v>
      </c>
      <c r="K33" t="n">
        <v>55.27</v>
      </c>
      <c r="L33" t="n">
        <v>8.75</v>
      </c>
      <c r="M33" t="n">
        <v>12</v>
      </c>
      <c r="N33" t="n">
        <v>47.44</v>
      </c>
      <c r="O33" t="n">
        <v>26931.07</v>
      </c>
      <c r="P33" t="n">
        <v>156.19</v>
      </c>
      <c r="Q33" t="n">
        <v>988.14</v>
      </c>
      <c r="R33" t="n">
        <v>45.64</v>
      </c>
      <c r="S33" t="n">
        <v>35.43</v>
      </c>
      <c r="T33" t="n">
        <v>4060.65</v>
      </c>
      <c r="U33" t="n">
        <v>0.78</v>
      </c>
      <c r="V33" t="n">
        <v>0.88</v>
      </c>
      <c r="W33" t="n">
        <v>2.99</v>
      </c>
      <c r="X33" t="n">
        <v>0.25</v>
      </c>
      <c r="Y33" t="n">
        <v>1</v>
      </c>
      <c r="Z33" t="n">
        <v>10</v>
      </c>
      <c r="AA33" t="n">
        <v>330.1628509572193</v>
      </c>
      <c r="AB33" t="n">
        <v>451.7433784366532</v>
      </c>
      <c r="AC33" t="n">
        <v>408.629624424472</v>
      </c>
      <c r="AD33" t="n">
        <v>330162.8509572194</v>
      </c>
      <c r="AE33" t="n">
        <v>451743.3784366532</v>
      </c>
      <c r="AF33" t="n">
        <v>1.435053595366724e-06</v>
      </c>
      <c r="AG33" t="n">
        <v>11</v>
      </c>
      <c r="AH33" t="n">
        <v>408629.624424472</v>
      </c>
    </row>
    <row r="34">
      <c r="A34" t="n">
        <v>32</v>
      </c>
      <c r="B34" t="n">
        <v>105</v>
      </c>
      <c r="C34" t="inlineStr">
        <is>
          <t xml:space="preserve">CONCLUIDO	</t>
        </is>
      </c>
      <c r="D34" t="n">
        <v>6.1992</v>
      </c>
      <c r="E34" t="n">
        <v>16.13</v>
      </c>
      <c r="F34" t="n">
        <v>13</v>
      </c>
      <c r="G34" t="n">
        <v>55.71</v>
      </c>
      <c r="H34" t="n">
        <v>0.74</v>
      </c>
      <c r="I34" t="n">
        <v>14</v>
      </c>
      <c r="J34" t="n">
        <v>216.87</v>
      </c>
      <c r="K34" t="n">
        <v>55.27</v>
      </c>
      <c r="L34" t="n">
        <v>9</v>
      </c>
      <c r="M34" t="n">
        <v>12</v>
      </c>
      <c r="N34" t="n">
        <v>47.6</v>
      </c>
      <c r="O34" t="n">
        <v>26981.51</v>
      </c>
      <c r="P34" t="n">
        <v>155.13</v>
      </c>
      <c r="Q34" t="n">
        <v>988.13</v>
      </c>
      <c r="R34" t="n">
        <v>45.27</v>
      </c>
      <c r="S34" t="n">
        <v>35.43</v>
      </c>
      <c r="T34" t="n">
        <v>3875.39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329.0718279654179</v>
      </c>
      <c r="AB34" t="n">
        <v>450.250592646733</v>
      </c>
      <c r="AC34" t="n">
        <v>407.2793080152038</v>
      </c>
      <c r="AD34" t="n">
        <v>329071.8279654179</v>
      </c>
      <c r="AE34" t="n">
        <v>450250.592646733</v>
      </c>
      <c r="AF34" t="n">
        <v>1.435933797397649e-06</v>
      </c>
      <c r="AG34" t="n">
        <v>11</v>
      </c>
      <c r="AH34" t="n">
        <v>407279.3080152038</v>
      </c>
    </row>
    <row r="35">
      <c r="A35" t="n">
        <v>33</v>
      </c>
      <c r="B35" t="n">
        <v>105</v>
      </c>
      <c r="C35" t="inlineStr">
        <is>
          <t xml:space="preserve">CONCLUIDO	</t>
        </is>
      </c>
      <c r="D35" t="n">
        <v>6.2173</v>
      </c>
      <c r="E35" t="n">
        <v>16.08</v>
      </c>
      <c r="F35" t="n">
        <v>12.99</v>
      </c>
      <c r="G35" t="n">
        <v>59.96</v>
      </c>
      <c r="H35" t="n">
        <v>0.76</v>
      </c>
      <c r="I35" t="n">
        <v>13</v>
      </c>
      <c r="J35" t="n">
        <v>217.28</v>
      </c>
      <c r="K35" t="n">
        <v>55.27</v>
      </c>
      <c r="L35" t="n">
        <v>9.25</v>
      </c>
      <c r="M35" t="n">
        <v>11</v>
      </c>
      <c r="N35" t="n">
        <v>47.76</v>
      </c>
      <c r="O35" t="n">
        <v>27032.02</v>
      </c>
      <c r="P35" t="n">
        <v>153.35</v>
      </c>
      <c r="Q35" t="n">
        <v>988.08</v>
      </c>
      <c r="R35" t="n">
        <v>45.28</v>
      </c>
      <c r="S35" t="n">
        <v>35.43</v>
      </c>
      <c r="T35" t="n">
        <v>3886.01</v>
      </c>
      <c r="U35" t="n">
        <v>0.78</v>
      </c>
      <c r="V35" t="n">
        <v>0.88</v>
      </c>
      <c r="W35" t="n">
        <v>2.98</v>
      </c>
      <c r="X35" t="n">
        <v>0.24</v>
      </c>
      <c r="Y35" t="n">
        <v>1</v>
      </c>
      <c r="Z35" t="n">
        <v>10</v>
      </c>
      <c r="AA35" t="n">
        <v>326.9141548696741</v>
      </c>
      <c r="AB35" t="n">
        <v>447.2983691273176</v>
      </c>
      <c r="AC35" t="n">
        <v>404.6088405650096</v>
      </c>
      <c r="AD35" t="n">
        <v>326914.1548696741</v>
      </c>
      <c r="AE35" t="n">
        <v>447298.3691273176</v>
      </c>
      <c r="AF35" t="n">
        <v>1.440126338650213e-06</v>
      </c>
      <c r="AG35" t="n">
        <v>11</v>
      </c>
      <c r="AH35" t="n">
        <v>404608.8405650096</v>
      </c>
    </row>
    <row r="36">
      <c r="A36" t="n">
        <v>34</v>
      </c>
      <c r="B36" t="n">
        <v>105</v>
      </c>
      <c r="C36" t="inlineStr">
        <is>
          <t xml:space="preserve">CONCLUIDO	</t>
        </is>
      </c>
      <c r="D36" t="n">
        <v>6.2171</v>
      </c>
      <c r="E36" t="n">
        <v>16.08</v>
      </c>
      <c r="F36" t="n">
        <v>12.99</v>
      </c>
      <c r="G36" t="n">
        <v>59.97</v>
      </c>
      <c r="H36" t="n">
        <v>0.78</v>
      </c>
      <c r="I36" t="n">
        <v>13</v>
      </c>
      <c r="J36" t="n">
        <v>217.69</v>
      </c>
      <c r="K36" t="n">
        <v>55.27</v>
      </c>
      <c r="L36" t="n">
        <v>9.5</v>
      </c>
      <c r="M36" t="n">
        <v>11</v>
      </c>
      <c r="N36" t="n">
        <v>47.92</v>
      </c>
      <c r="O36" t="n">
        <v>27082.57</v>
      </c>
      <c r="P36" t="n">
        <v>152.41</v>
      </c>
      <c r="Q36" t="n">
        <v>988.15</v>
      </c>
      <c r="R36" t="n">
        <v>45.11</v>
      </c>
      <c r="S36" t="n">
        <v>35.43</v>
      </c>
      <c r="T36" t="n">
        <v>3803.09</v>
      </c>
      <c r="U36" t="n">
        <v>0.79</v>
      </c>
      <c r="V36" t="n">
        <v>0.88</v>
      </c>
      <c r="W36" t="n">
        <v>2.99</v>
      </c>
      <c r="X36" t="n">
        <v>0.24</v>
      </c>
      <c r="Y36" t="n">
        <v>1</v>
      </c>
      <c r="Z36" t="n">
        <v>10</v>
      </c>
      <c r="AA36" t="n">
        <v>326.0974416536343</v>
      </c>
      <c r="AB36" t="n">
        <v>446.1809060742879</v>
      </c>
      <c r="AC36" t="n">
        <v>403.5980266173918</v>
      </c>
      <c r="AD36" t="n">
        <v>326097.4416536344</v>
      </c>
      <c r="AE36" t="n">
        <v>446180.9060742879</v>
      </c>
      <c r="AF36" t="n">
        <v>1.440080012227533e-06</v>
      </c>
      <c r="AG36" t="n">
        <v>11</v>
      </c>
      <c r="AH36" t="n">
        <v>403598.0266173918</v>
      </c>
    </row>
    <row r="37">
      <c r="A37" t="n">
        <v>35</v>
      </c>
      <c r="B37" t="n">
        <v>105</v>
      </c>
      <c r="C37" t="inlineStr">
        <is>
          <t xml:space="preserve">CONCLUIDO	</t>
        </is>
      </c>
      <c r="D37" t="n">
        <v>6.2391</v>
      </c>
      <c r="E37" t="n">
        <v>16.03</v>
      </c>
      <c r="F37" t="n">
        <v>12.98</v>
      </c>
      <c r="G37" t="n">
        <v>64.88</v>
      </c>
      <c r="H37" t="n">
        <v>0.79</v>
      </c>
      <c r="I37" t="n">
        <v>12</v>
      </c>
      <c r="J37" t="n">
        <v>218.1</v>
      </c>
      <c r="K37" t="n">
        <v>55.27</v>
      </c>
      <c r="L37" t="n">
        <v>9.75</v>
      </c>
      <c r="M37" t="n">
        <v>10</v>
      </c>
      <c r="N37" t="n">
        <v>48.08</v>
      </c>
      <c r="O37" t="n">
        <v>27133.18</v>
      </c>
      <c r="P37" t="n">
        <v>150</v>
      </c>
      <c r="Q37" t="n">
        <v>988.08</v>
      </c>
      <c r="R37" t="n">
        <v>44.51</v>
      </c>
      <c r="S37" t="n">
        <v>35.43</v>
      </c>
      <c r="T37" t="n">
        <v>3506.85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323.2886306147307</v>
      </c>
      <c r="AB37" t="n">
        <v>442.3377668948623</v>
      </c>
      <c r="AC37" t="n">
        <v>400.1216712473709</v>
      </c>
      <c r="AD37" t="n">
        <v>323288.6306147306</v>
      </c>
      <c r="AE37" t="n">
        <v>442337.7668948623</v>
      </c>
      <c r="AF37" t="n">
        <v>1.445175918722363e-06</v>
      </c>
      <c r="AG37" t="n">
        <v>11</v>
      </c>
      <c r="AH37" t="n">
        <v>400121.6712473709</v>
      </c>
    </row>
    <row r="38">
      <c r="A38" t="n">
        <v>36</v>
      </c>
      <c r="B38" t="n">
        <v>105</v>
      </c>
      <c r="C38" t="inlineStr">
        <is>
          <t xml:space="preserve">CONCLUIDO	</t>
        </is>
      </c>
      <c r="D38" t="n">
        <v>6.2406</v>
      </c>
      <c r="E38" t="n">
        <v>16.02</v>
      </c>
      <c r="F38" t="n">
        <v>12.97</v>
      </c>
      <c r="G38" t="n">
        <v>64.86</v>
      </c>
      <c r="H38" t="n">
        <v>0.8100000000000001</v>
      </c>
      <c r="I38" t="n">
        <v>12</v>
      </c>
      <c r="J38" t="n">
        <v>218.51</v>
      </c>
      <c r="K38" t="n">
        <v>55.27</v>
      </c>
      <c r="L38" t="n">
        <v>10</v>
      </c>
      <c r="M38" t="n">
        <v>10</v>
      </c>
      <c r="N38" t="n">
        <v>48.24</v>
      </c>
      <c r="O38" t="n">
        <v>27183.85</v>
      </c>
      <c r="P38" t="n">
        <v>148.98</v>
      </c>
      <c r="Q38" t="n">
        <v>988.08</v>
      </c>
      <c r="R38" t="n">
        <v>44.56</v>
      </c>
      <c r="S38" t="n">
        <v>35.43</v>
      </c>
      <c r="T38" t="n">
        <v>3530.96</v>
      </c>
      <c r="U38" t="n">
        <v>0.8</v>
      </c>
      <c r="V38" t="n">
        <v>0.88</v>
      </c>
      <c r="W38" t="n">
        <v>2.98</v>
      </c>
      <c r="X38" t="n">
        <v>0.22</v>
      </c>
      <c r="Y38" t="n">
        <v>1</v>
      </c>
      <c r="Z38" t="n">
        <v>10</v>
      </c>
      <c r="AA38" t="n">
        <v>322.312331075371</v>
      </c>
      <c r="AB38" t="n">
        <v>441.0019507938147</v>
      </c>
      <c r="AC38" t="n">
        <v>398.9133435601775</v>
      </c>
      <c r="AD38" t="n">
        <v>322312.331075371</v>
      </c>
      <c r="AE38" t="n">
        <v>441001.9507938147</v>
      </c>
      <c r="AF38" t="n">
        <v>1.445523366892465e-06</v>
      </c>
      <c r="AG38" t="n">
        <v>11</v>
      </c>
      <c r="AH38" t="n">
        <v>398913.3435601775</v>
      </c>
    </row>
    <row r="39">
      <c r="A39" t="n">
        <v>37</v>
      </c>
      <c r="B39" t="n">
        <v>105</v>
      </c>
      <c r="C39" t="inlineStr">
        <is>
          <t xml:space="preserve">CONCLUIDO	</t>
        </is>
      </c>
      <c r="D39" t="n">
        <v>6.2434</v>
      </c>
      <c r="E39" t="n">
        <v>16.02</v>
      </c>
      <c r="F39" t="n">
        <v>12.97</v>
      </c>
      <c r="G39" t="n">
        <v>64.83</v>
      </c>
      <c r="H39" t="n">
        <v>0.83</v>
      </c>
      <c r="I39" t="n">
        <v>12</v>
      </c>
      <c r="J39" t="n">
        <v>218.92</v>
      </c>
      <c r="K39" t="n">
        <v>55.27</v>
      </c>
      <c r="L39" t="n">
        <v>10.25</v>
      </c>
      <c r="M39" t="n">
        <v>9</v>
      </c>
      <c r="N39" t="n">
        <v>48.4</v>
      </c>
      <c r="O39" t="n">
        <v>27234.57</v>
      </c>
      <c r="P39" t="n">
        <v>148.31</v>
      </c>
      <c r="Q39" t="n">
        <v>988.08</v>
      </c>
      <c r="R39" t="n">
        <v>44.27</v>
      </c>
      <c r="S39" t="n">
        <v>35.43</v>
      </c>
      <c r="T39" t="n">
        <v>3384.45</v>
      </c>
      <c r="U39" t="n">
        <v>0.8</v>
      </c>
      <c r="V39" t="n">
        <v>0.88</v>
      </c>
      <c r="W39" t="n">
        <v>2.98</v>
      </c>
      <c r="X39" t="n">
        <v>0.21</v>
      </c>
      <c r="Y39" t="n">
        <v>1</v>
      </c>
      <c r="Z39" t="n">
        <v>10</v>
      </c>
      <c r="AA39" t="n">
        <v>321.6455191494582</v>
      </c>
      <c r="AB39" t="n">
        <v>440.0895892991147</v>
      </c>
      <c r="AC39" t="n">
        <v>398.0880565660243</v>
      </c>
      <c r="AD39" t="n">
        <v>321645.5191494582</v>
      </c>
      <c r="AE39" t="n">
        <v>440089.5892991147</v>
      </c>
      <c r="AF39" t="n">
        <v>1.446171936809989e-06</v>
      </c>
      <c r="AG39" t="n">
        <v>11</v>
      </c>
      <c r="AH39" t="n">
        <v>398088.0565660243</v>
      </c>
    </row>
    <row r="40">
      <c r="A40" t="n">
        <v>38</v>
      </c>
      <c r="B40" t="n">
        <v>105</v>
      </c>
      <c r="C40" t="inlineStr">
        <is>
          <t xml:space="preserve">CONCLUIDO	</t>
        </is>
      </c>
      <c r="D40" t="n">
        <v>6.2401</v>
      </c>
      <c r="E40" t="n">
        <v>16.03</v>
      </c>
      <c r="F40" t="n">
        <v>12.97</v>
      </c>
      <c r="G40" t="n">
        <v>64.87</v>
      </c>
      <c r="H40" t="n">
        <v>0.85</v>
      </c>
      <c r="I40" t="n">
        <v>12</v>
      </c>
      <c r="J40" t="n">
        <v>219.33</v>
      </c>
      <c r="K40" t="n">
        <v>55.27</v>
      </c>
      <c r="L40" t="n">
        <v>10.5</v>
      </c>
      <c r="M40" t="n">
        <v>8</v>
      </c>
      <c r="N40" t="n">
        <v>48.56</v>
      </c>
      <c r="O40" t="n">
        <v>27285.35</v>
      </c>
      <c r="P40" t="n">
        <v>146.69</v>
      </c>
      <c r="Q40" t="n">
        <v>988.08</v>
      </c>
      <c r="R40" t="n">
        <v>44.52</v>
      </c>
      <c r="S40" t="n">
        <v>35.43</v>
      </c>
      <c r="T40" t="n">
        <v>3511.97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320.3300306736978</v>
      </c>
      <c r="AB40" t="n">
        <v>438.2896799313237</v>
      </c>
      <c r="AC40" t="n">
        <v>396.4599280221066</v>
      </c>
      <c r="AD40" t="n">
        <v>320330.0306736978</v>
      </c>
      <c r="AE40" t="n">
        <v>438289.6799313237</v>
      </c>
      <c r="AF40" t="n">
        <v>1.445407550835764e-06</v>
      </c>
      <c r="AG40" t="n">
        <v>11</v>
      </c>
      <c r="AH40" t="n">
        <v>396459.9280221066</v>
      </c>
    </row>
    <row r="41">
      <c r="A41" t="n">
        <v>39</v>
      </c>
      <c r="B41" t="n">
        <v>105</v>
      </c>
      <c r="C41" t="inlineStr">
        <is>
          <t xml:space="preserve">CONCLUIDO	</t>
        </is>
      </c>
      <c r="D41" t="n">
        <v>6.2608</v>
      </c>
      <c r="E41" t="n">
        <v>15.97</v>
      </c>
      <c r="F41" t="n">
        <v>12.96</v>
      </c>
      <c r="G41" t="n">
        <v>70.7</v>
      </c>
      <c r="H41" t="n">
        <v>0.87</v>
      </c>
      <c r="I41" t="n">
        <v>11</v>
      </c>
      <c r="J41" t="n">
        <v>219.75</v>
      </c>
      <c r="K41" t="n">
        <v>55.27</v>
      </c>
      <c r="L41" t="n">
        <v>10.75</v>
      </c>
      <c r="M41" t="n">
        <v>5</v>
      </c>
      <c r="N41" t="n">
        <v>48.72</v>
      </c>
      <c r="O41" t="n">
        <v>27336.19</v>
      </c>
      <c r="P41" t="n">
        <v>146.37</v>
      </c>
      <c r="Q41" t="n">
        <v>988.12</v>
      </c>
      <c r="R41" t="n">
        <v>44.13</v>
      </c>
      <c r="S41" t="n">
        <v>35.43</v>
      </c>
      <c r="T41" t="n">
        <v>3319.33</v>
      </c>
      <c r="U41" t="n">
        <v>0.8</v>
      </c>
      <c r="V41" t="n">
        <v>0.88</v>
      </c>
      <c r="W41" t="n">
        <v>2.99</v>
      </c>
      <c r="X41" t="n">
        <v>0.21</v>
      </c>
      <c r="Y41" t="n">
        <v>1</v>
      </c>
      <c r="Z41" t="n">
        <v>10</v>
      </c>
      <c r="AA41" t="n">
        <v>319.4058054462469</v>
      </c>
      <c r="AB41" t="n">
        <v>437.0251142011861</v>
      </c>
      <c r="AC41" t="n">
        <v>395.3160506704243</v>
      </c>
      <c r="AD41" t="n">
        <v>319405.8054462469</v>
      </c>
      <c r="AE41" t="n">
        <v>437025.1142011861</v>
      </c>
      <c r="AF41" t="n">
        <v>1.450202335583172e-06</v>
      </c>
      <c r="AG41" t="n">
        <v>11</v>
      </c>
      <c r="AH41" t="n">
        <v>395316.0506704242</v>
      </c>
    </row>
    <row r="42">
      <c r="A42" t="n">
        <v>40</v>
      </c>
      <c r="B42" t="n">
        <v>105</v>
      </c>
      <c r="C42" t="inlineStr">
        <is>
          <t xml:space="preserve">CONCLUIDO	</t>
        </is>
      </c>
      <c r="D42" t="n">
        <v>6.2591</v>
      </c>
      <c r="E42" t="n">
        <v>15.98</v>
      </c>
      <c r="F42" t="n">
        <v>12.97</v>
      </c>
      <c r="G42" t="n">
        <v>70.72</v>
      </c>
      <c r="H42" t="n">
        <v>0.89</v>
      </c>
      <c r="I42" t="n">
        <v>11</v>
      </c>
      <c r="J42" t="n">
        <v>220.16</v>
      </c>
      <c r="K42" t="n">
        <v>55.27</v>
      </c>
      <c r="L42" t="n">
        <v>11</v>
      </c>
      <c r="M42" t="n">
        <v>4</v>
      </c>
      <c r="N42" t="n">
        <v>48.89</v>
      </c>
      <c r="O42" t="n">
        <v>27387.08</v>
      </c>
      <c r="P42" t="n">
        <v>145.85</v>
      </c>
      <c r="Q42" t="n">
        <v>988.13</v>
      </c>
      <c r="R42" t="n">
        <v>44.1</v>
      </c>
      <c r="S42" t="n">
        <v>35.43</v>
      </c>
      <c r="T42" t="n">
        <v>3305.68</v>
      </c>
      <c r="U42" t="n">
        <v>0.8</v>
      </c>
      <c r="V42" t="n">
        <v>0.88</v>
      </c>
      <c r="W42" t="n">
        <v>2.99</v>
      </c>
      <c r="X42" t="n">
        <v>0.21</v>
      </c>
      <c r="Y42" t="n">
        <v>1</v>
      </c>
      <c r="Z42" t="n">
        <v>10</v>
      </c>
      <c r="AA42" t="n">
        <v>319.0451475436849</v>
      </c>
      <c r="AB42" t="n">
        <v>436.531646147797</v>
      </c>
      <c r="AC42" t="n">
        <v>394.8696785154638</v>
      </c>
      <c r="AD42" t="n">
        <v>319045.1475436849</v>
      </c>
      <c r="AE42" t="n">
        <v>436531.646147797</v>
      </c>
      <c r="AF42" t="n">
        <v>1.44980856099039e-06</v>
      </c>
      <c r="AG42" t="n">
        <v>11</v>
      </c>
      <c r="AH42" t="n">
        <v>394869.6785154638</v>
      </c>
    </row>
    <row r="43">
      <c r="A43" t="n">
        <v>41</v>
      </c>
      <c r="B43" t="n">
        <v>105</v>
      </c>
      <c r="C43" t="inlineStr">
        <is>
          <t xml:space="preserve">CONCLUIDO	</t>
        </is>
      </c>
      <c r="D43" t="n">
        <v>6.2555</v>
      </c>
      <c r="E43" t="n">
        <v>15.99</v>
      </c>
      <c r="F43" t="n">
        <v>12.97</v>
      </c>
      <c r="G43" t="n">
        <v>70.77</v>
      </c>
      <c r="H43" t="n">
        <v>0.91</v>
      </c>
      <c r="I43" t="n">
        <v>11</v>
      </c>
      <c r="J43" t="n">
        <v>220.57</v>
      </c>
      <c r="K43" t="n">
        <v>55.27</v>
      </c>
      <c r="L43" t="n">
        <v>11.25</v>
      </c>
      <c r="M43" t="n">
        <v>3</v>
      </c>
      <c r="N43" t="n">
        <v>49.05</v>
      </c>
      <c r="O43" t="n">
        <v>27438.03</v>
      </c>
      <c r="P43" t="n">
        <v>145.82</v>
      </c>
      <c r="Q43" t="n">
        <v>988.11</v>
      </c>
      <c r="R43" t="n">
        <v>44.51</v>
      </c>
      <c r="S43" t="n">
        <v>35.43</v>
      </c>
      <c r="T43" t="n">
        <v>3512.76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319.123442249404</v>
      </c>
      <c r="AB43" t="n">
        <v>436.6387724182805</v>
      </c>
      <c r="AC43" t="n">
        <v>394.9665808050451</v>
      </c>
      <c r="AD43" t="n">
        <v>319123.442249404</v>
      </c>
      <c r="AE43" t="n">
        <v>436638.7724182805</v>
      </c>
      <c r="AF43" t="n">
        <v>1.448974685382145e-06</v>
      </c>
      <c r="AG43" t="n">
        <v>11</v>
      </c>
      <c r="AH43" t="n">
        <v>394966.5808050451</v>
      </c>
    </row>
    <row r="44">
      <c r="A44" t="n">
        <v>42</v>
      </c>
      <c r="B44" t="n">
        <v>105</v>
      </c>
      <c r="C44" t="inlineStr">
        <is>
          <t xml:space="preserve">CONCLUIDO	</t>
        </is>
      </c>
      <c r="D44" t="n">
        <v>6.2549</v>
      </c>
      <c r="E44" t="n">
        <v>15.99</v>
      </c>
      <c r="F44" t="n">
        <v>12.98</v>
      </c>
      <c r="G44" t="n">
        <v>70.78</v>
      </c>
      <c r="H44" t="n">
        <v>0.92</v>
      </c>
      <c r="I44" t="n">
        <v>11</v>
      </c>
      <c r="J44" t="n">
        <v>220.99</v>
      </c>
      <c r="K44" t="n">
        <v>55.27</v>
      </c>
      <c r="L44" t="n">
        <v>11.5</v>
      </c>
      <c r="M44" t="n">
        <v>0</v>
      </c>
      <c r="N44" t="n">
        <v>49.21</v>
      </c>
      <c r="O44" t="n">
        <v>27489.03</v>
      </c>
      <c r="P44" t="n">
        <v>145.88</v>
      </c>
      <c r="Q44" t="n">
        <v>988.08</v>
      </c>
      <c r="R44" t="n">
        <v>44.37</v>
      </c>
      <c r="S44" t="n">
        <v>35.43</v>
      </c>
      <c r="T44" t="n">
        <v>3442.42</v>
      </c>
      <c r="U44" t="n">
        <v>0.8</v>
      </c>
      <c r="V44" t="n">
        <v>0.88</v>
      </c>
      <c r="W44" t="n">
        <v>2.99</v>
      </c>
      <c r="X44" t="n">
        <v>0.22</v>
      </c>
      <c r="Y44" t="n">
        <v>1</v>
      </c>
      <c r="Z44" t="n">
        <v>10</v>
      </c>
      <c r="AA44" t="n">
        <v>319.2351688335389</v>
      </c>
      <c r="AB44" t="n">
        <v>436.7916416597229</v>
      </c>
      <c r="AC44" t="n">
        <v>395.1048604206375</v>
      </c>
      <c r="AD44" t="n">
        <v>319235.1688335389</v>
      </c>
      <c r="AE44" t="n">
        <v>436791.6416597229</v>
      </c>
      <c r="AF44" t="n">
        <v>1.448835706114104e-06</v>
      </c>
      <c r="AG44" t="n">
        <v>11</v>
      </c>
      <c r="AH44" t="n">
        <v>395104.8604206375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2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5.0082</v>
      </c>
      <c r="E2" t="n">
        <v>19.97</v>
      </c>
      <c r="F2" t="n">
        <v>15</v>
      </c>
      <c r="G2" t="n">
        <v>8.109999999999999</v>
      </c>
      <c r="H2" t="n">
        <v>0.14</v>
      </c>
      <c r="I2" t="n">
        <v>111</v>
      </c>
      <c r="J2" t="n">
        <v>124.63</v>
      </c>
      <c r="K2" t="n">
        <v>45</v>
      </c>
      <c r="L2" t="n">
        <v>1</v>
      </c>
      <c r="M2" t="n">
        <v>109</v>
      </c>
      <c r="N2" t="n">
        <v>18.64</v>
      </c>
      <c r="O2" t="n">
        <v>15605.44</v>
      </c>
      <c r="P2" t="n">
        <v>153.25</v>
      </c>
      <c r="Q2" t="n">
        <v>988.7</v>
      </c>
      <c r="R2" t="n">
        <v>107.48</v>
      </c>
      <c r="S2" t="n">
        <v>35.43</v>
      </c>
      <c r="T2" t="n">
        <v>34494.18</v>
      </c>
      <c r="U2" t="n">
        <v>0.33</v>
      </c>
      <c r="V2" t="n">
        <v>0.76</v>
      </c>
      <c r="W2" t="n">
        <v>3.15</v>
      </c>
      <c r="X2" t="n">
        <v>2.24</v>
      </c>
      <c r="Y2" t="n">
        <v>1</v>
      </c>
      <c r="Z2" t="n">
        <v>10</v>
      </c>
      <c r="AA2" t="n">
        <v>389.7936204816434</v>
      </c>
      <c r="AB2" t="n">
        <v>533.3328280238545</v>
      </c>
      <c r="AC2" t="n">
        <v>482.4322914545825</v>
      </c>
      <c r="AD2" t="n">
        <v>389793.6204816434</v>
      </c>
      <c r="AE2" t="n">
        <v>533332.8280238545</v>
      </c>
      <c r="AF2" t="n">
        <v>1.25984397500544e-06</v>
      </c>
      <c r="AG2" t="n">
        <v>14</v>
      </c>
      <c r="AH2" t="n">
        <v>482432.2914545825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5.3333</v>
      </c>
      <c r="E3" t="n">
        <v>18.75</v>
      </c>
      <c r="F3" t="n">
        <v>14.45</v>
      </c>
      <c r="G3" t="n">
        <v>10.2</v>
      </c>
      <c r="H3" t="n">
        <v>0.18</v>
      </c>
      <c r="I3" t="n">
        <v>85</v>
      </c>
      <c r="J3" t="n">
        <v>124.96</v>
      </c>
      <c r="K3" t="n">
        <v>45</v>
      </c>
      <c r="L3" t="n">
        <v>1.25</v>
      </c>
      <c r="M3" t="n">
        <v>83</v>
      </c>
      <c r="N3" t="n">
        <v>18.71</v>
      </c>
      <c r="O3" t="n">
        <v>15645.96</v>
      </c>
      <c r="P3" t="n">
        <v>146</v>
      </c>
      <c r="Q3" t="n">
        <v>988.29</v>
      </c>
      <c r="R3" t="n">
        <v>90.36</v>
      </c>
      <c r="S3" t="n">
        <v>35.43</v>
      </c>
      <c r="T3" t="n">
        <v>26064.59</v>
      </c>
      <c r="U3" t="n">
        <v>0.39</v>
      </c>
      <c r="V3" t="n">
        <v>0.79</v>
      </c>
      <c r="W3" t="n">
        <v>3.1</v>
      </c>
      <c r="X3" t="n">
        <v>1.69</v>
      </c>
      <c r="Y3" t="n">
        <v>1</v>
      </c>
      <c r="Z3" t="n">
        <v>10</v>
      </c>
      <c r="AA3" t="n">
        <v>354.8933235401772</v>
      </c>
      <c r="AB3" t="n">
        <v>485.5807020561053</v>
      </c>
      <c r="AC3" t="n">
        <v>439.2375613686655</v>
      </c>
      <c r="AD3" t="n">
        <v>354893.3235401771</v>
      </c>
      <c r="AE3" t="n">
        <v>485580.7020561053</v>
      </c>
      <c r="AF3" t="n">
        <v>1.341624909527677e-06</v>
      </c>
      <c r="AG3" t="n">
        <v>13</v>
      </c>
      <c r="AH3" t="n">
        <v>439237.5613686655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5.5501</v>
      </c>
      <c r="E4" t="n">
        <v>18.02</v>
      </c>
      <c r="F4" t="n">
        <v>14.12</v>
      </c>
      <c r="G4" t="n">
        <v>12.28</v>
      </c>
      <c r="H4" t="n">
        <v>0.21</v>
      </c>
      <c r="I4" t="n">
        <v>69</v>
      </c>
      <c r="J4" t="n">
        <v>125.29</v>
      </c>
      <c r="K4" t="n">
        <v>45</v>
      </c>
      <c r="L4" t="n">
        <v>1.5</v>
      </c>
      <c r="M4" t="n">
        <v>67</v>
      </c>
      <c r="N4" t="n">
        <v>18.79</v>
      </c>
      <c r="O4" t="n">
        <v>15686.51</v>
      </c>
      <c r="P4" t="n">
        <v>141</v>
      </c>
      <c r="Q4" t="n">
        <v>988.3</v>
      </c>
      <c r="R4" t="n">
        <v>80.18000000000001</v>
      </c>
      <c r="S4" t="n">
        <v>35.43</v>
      </c>
      <c r="T4" t="n">
        <v>21054.66</v>
      </c>
      <c r="U4" t="n">
        <v>0.44</v>
      </c>
      <c r="V4" t="n">
        <v>0.8100000000000001</v>
      </c>
      <c r="W4" t="n">
        <v>3.08</v>
      </c>
      <c r="X4" t="n">
        <v>1.37</v>
      </c>
      <c r="Y4" t="n">
        <v>1</v>
      </c>
      <c r="Z4" t="n">
        <v>10</v>
      </c>
      <c r="AA4" t="n">
        <v>329.3504445206373</v>
      </c>
      <c r="AB4" t="n">
        <v>450.6318081092793</v>
      </c>
      <c r="AC4" t="n">
        <v>407.6241408090438</v>
      </c>
      <c r="AD4" t="n">
        <v>329350.4445206373</v>
      </c>
      <c r="AE4" t="n">
        <v>450631.8081092793</v>
      </c>
      <c r="AF4" t="n">
        <v>1.396162302958686e-06</v>
      </c>
      <c r="AG4" t="n">
        <v>12</v>
      </c>
      <c r="AH4" t="n">
        <v>407624.1408090438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5.7226</v>
      </c>
      <c r="E5" t="n">
        <v>17.47</v>
      </c>
      <c r="F5" t="n">
        <v>13.89</v>
      </c>
      <c r="G5" t="n">
        <v>14.62</v>
      </c>
      <c r="H5" t="n">
        <v>0.25</v>
      </c>
      <c r="I5" t="n">
        <v>57</v>
      </c>
      <c r="J5" t="n">
        <v>125.62</v>
      </c>
      <c r="K5" t="n">
        <v>45</v>
      </c>
      <c r="L5" t="n">
        <v>1.75</v>
      </c>
      <c r="M5" t="n">
        <v>55</v>
      </c>
      <c r="N5" t="n">
        <v>18.87</v>
      </c>
      <c r="O5" t="n">
        <v>15727.09</v>
      </c>
      <c r="P5" t="n">
        <v>136.91</v>
      </c>
      <c r="Q5" t="n">
        <v>988.27</v>
      </c>
      <c r="R5" t="n">
        <v>72.87</v>
      </c>
      <c r="S5" t="n">
        <v>35.43</v>
      </c>
      <c r="T5" t="n">
        <v>17461.02</v>
      </c>
      <c r="U5" t="n">
        <v>0.49</v>
      </c>
      <c r="V5" t="n">
        <v>0.82</v>
      </c>
      <c r="W5" t="n">
        <v>3.06</v>
      </c>
      <c r="X5" t="n">
        <v>1.13</v>
      </c>
      <c r="Y5" t="n">
        <v>1</v>
      </c>
      <c r="Z5" t="n">
        <v>10</v>
      </c>
      <c r="AA5" t="n">
        <v>318.8367223324622</v>
      </c>
      <c r="AB5" t="n">
        <v>436.2464695787309</v>
      </c>
      <c r="AC5" t="n">
        <v>394.6117187979015</v>
      </c>
      <c r="AD5" t="n">
        <v>318836.7223324622</v>
      </c>
      <c r="AE5" t="n">
        <v>436246.4695787309</v>
      </c>
      <c r="AF5" t="n">
        <v>1.439555754835296e-06</v>
      </c>
      <c r="AG5" t="n">
        <v>12</v>
      </c>
      <c r="AH5" t="n">
        <v>394611.7187979015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5.8465</v>
      </c>
      <c r="E6" t="n">
        <v>17.1</v>
      </c>
      <c r="F6" t="n">
        <v>13.72</v>
      </c>
      <c r="G6" t="n">
        <v>16.8</v>
      </c>
      <c r="H6" t="n">
        <v>0.28</v>
      </c>
      <c r="I6" t="n">
        <v>49</v>
      </c>
      <c r="J6" t="n">
        <v>125.95</v>
      </c>
      <c r="K6" t="n">
        <v>45</v>
      </c>
      <c r="L6" t="n">
        <v>2</v>
      </c>
      <c r="M6" t="n">
        <v>47</v>
      </c>
      <c r="N6" t="n">
        <v>18.95</v>
      </c>
      <c r="O6" t="n">
        <v>15767.7</v>
      </c>
      <c r="P6" t="n">
        <v>133.67</v>
      </c>
      <c r="Q6" t="n">
        <v>988.26</v>
      </c>
      <c r="R6" t="n">
        <v>67.40000000000001</v>
      </c>
      <c r="S6" t="n">
        <v>35.43</v>
      </c>
      <c r="T6" t="n">
        <v>14765.22</v>
      </c>
      <c r="U6" t="n">
        <v>0.53</v>
      </c>
      <c r="V6" t="n">
        <v>0.83</v>
      </c>
      <c r="W6" t="n">
        <v>3.05</v>
      </c>
      <c r="X6" t="n">
        <v>0.96</v>
      </c>
      <c r="Y6" t="n">
        <v>1</v>
      </c>
      <c r="Z6" t="n">
        <v>10</v>
      </c>
      <c r="AA6" t="n">
        <v>311.3693176205581</v>
      </c>
      <c r="AB6" t="n">
        <v>426.0292370132583</v>
      </c>
      <c r="AC6" t="n">
        <v>385.3696045685017</v>
      </c>
      <c r="AD6" t="n">
        <v>311369.3176205581</v>
      </c>
      <c r="AE6" t="n">
        <v>426029.2370132583</v>
      </c>
      <c r="AF6" t="n">
        <v>1.470723573313626e-06</v>
      </c>
      <c r="AG6" t="n">
        <v>12</v>
      </c>
      <c r="AH6" t="n">
        <v>385369.6045685017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5.94</v>
      </c>
      <c r="E7" t="n">
        <v>16.84</v>
      </c>
      <c r="F7" t="n">
        <v>13.6</v>
      </c>
      <c r="G7" t="n">
        <v>18.98</v>
      </c>
      <c r="H7" t="n">
        <v>0.31</v>
      </c>
      <c r="I7" t="n">
        <v>43</v>
      </c>
      <c r="J7" t="n">
        <v>126.28</v>
      </c>
      <c r="K7" t="n">
        <v>45</v>
      </c>
      <c r="L7" t="n">
        <v>2.25</v>
      </c>
      <c r="M7" t="n">
        <v>41</v>
      </c>
      <c r="N7" t="n">
        <v>19.03</v>
      </c>
      <c r="O7" t="n">
        <v>15808.34</v>
      </c>
      <c r="P7" t="n">
        <v>130.83</v>
      </c>
      <c r="Q7" t="n">
        <v>988.1</v>
      </c>
      <c r="R7" t="n">
        <v>63.96</v>
      </c>
      <c r="S7" t="n">
        <v>35.43</v>
      </c>
      <c r="T7" t="n">
        <v>13077.22</v>
      </c>
      <c r="U7" t="n">
        <v>0.55</v>
      </c>
      <c r="V7" t="n">
        <v>0.84</v>
      </c>
      <c r="W7" t="n">
        <v>3.04</v>
      </c>
      <c r="X7" t="n">
        <v>0.85</v>
      </c>
      <c r="Y7" t="n">
        <v>1</v>
      </c>
      <c r="Z7" t="n">
        <v>10</v>
      </c>
      <c r="AA7" t="n">
        <v>294.2613697117567</v>
      </c>
      <c r="AB7" t="n">
        <v>402.6213879350422</v>
      </c>
      <c r="AC7" t="n">
        <v>364.195767753188</v>
      </c>
      <c r="AD7" t="n">
        <v>294261.3697117568</v>
      </c>
      <c r="AE7" t="n">
        <v>402621.3879350421</v>
      </c>
      <c r="AF7" t="n">
        <v>1.494244082011963e-06</v>
      </c>
      <c r="AG7" t="n">
        <v>11</v>
      </c>
      <c r="AH7" t="n">
        <v>364195.767753188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6.0302</v>
      </c>
      <c r="E8" t="n">
        <v>16.58</v>
      </c>
      <c r="F8" t="n">
        <v>13.48</v>
      </c>
      <c r="G8" t="n">
        <v>21.28</v>
      </c>
      <c r="H8" t="n">
        <v>0.35</v>
      </c>
      <c r="I8" t="n">
        <v>38</v>
      </c>
      <c r="J8" t="n">
        <v>126.61</v>
      </c>
      <c r="K8" t="n">
        <v>45</v>
      </c>
      <c r="L8" t="n">
        <v>2.5</v>
      </c>
      <c r="M8" t="n">
        <v>36</v>
      </c>
      <c r="N8" t="n">
        <v>19.11</v>
      </c>
      <c r="O8" t="n">
        <v>15849</v>
      </c>
      <c r="P8" t="n">
        <v>127.8</v>
      </c>
      <c r="Q8" t="n">
        <v>988.21</v>
      </c>
      <c r="R8" t="n">
        <v>60.61</v>
      </c>
      <c r="S8" t="n">
        <v>35.43</v>
      </c>
      <c r="T8" t="n">
        <v>11428.46</v>
      </c>
      <c r="U8" t="n">
        <v>0.58</v>
      </c>
      <c r="V8" t="n">
        <v>0.85</v>
      </c>
      <c r="W8" t="n">
        <v>3.02</v>
      </c>
      <c r="X8" t="n">
        <v>0.73</v>
      </c>
      <c r="Y8" t="n">
        <v>1</v>
      </c>
      <c r="Z8" t="n">
        <v>10</v>
      </c>
      <c r="AA8" t="n">
        <v>288.5958698561931</v>
      </c>
      <c r="AB8" t="n">
        <v>394.8696010884465</v>
      </c>
      <c r="AC8" t="n">
        <v>357.1838005635302</v>
      </c>
      <c r="AD8" t="n">
        <v>288595.8698561931</v>
      </c>
      <c r="AE8" t="n">
        <v>394869.6010884464</v>
      </c>
      <c r="AF8" t="n">
        <v>1.516934455109181e-06</v>
      </c>
      <c r="AG8" t="n">
        <v>11</v>
      </c>
      <c r="AH8" t="n">
        <v>357183.8005635302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6.0883</v>
      </c>
      <c r="E9" t="n">
        <v>16.42</v>
      </c>
      <c r="F9" t="n">
        <v>13.42</v>
      </c>
      <c r="G9" t="n">
        <v>23.69</v>
      </c>
      <c r="H9" t="n">
        <v>0.38</v>
      </c>
      <c r="I9" t="n">
        <v>34</v>
      </c>
      <c r="J9" t="n">
        <v>126.94</v>
      </c>
      <c r="K9" t="n">
        <v>45</v>
      </c>
      <c r="L9" t="n">
        <v>2.75</v>
      </c>
      <c r="M9" t="n">
        <v>32</v>
      </c>
      <c r="N9" t="n">
        <v>19.19</v>
      </c>
      <c r="O9" t="n">
        <v>15889.69</v>
      </c>
      <c r="P9" t="n">
        <v>125.55</v>
      </c>
      <c r="Q9" t="n">
        <v>988.36</v>
      </c>
      <c r="R9" t="n">
        <v>58.54</v>
      </c>
      <c r="S9" t="n">
        <v>35.43</v>
      </c>
      <c r="T9" t="n">
        <v>10410.08</v>
      </c>
      <c r="U9" t="n">
        <v>0.61</v>
      </c>
      <c r="V9" t="n">
        <v>0.85</v>
      </c>
      <c r="W9" t="n">
        <v>3.02</v>
      </c>
      <c r="X9" t="n">
        <v>0.67</v>
      </c>
      <c r="Y9" t="n">
        <v>1</v>
      </c>
      <c r="Z9" t="n">
        <v>10</v>
      </c>
      <c r="AA9" t="n">
        <v>284.8285511481978</v>
      </c>
      <c r="AB9" t="n">
        <v>389.714989429796</v>
      </c>
      <c r="AC9" t="n">
        <v>352.5211378070384</v>
      </c>
      <c r="AD9" t="n">
        <v>284828.5511481978</v>
      </c>
      <c r="AE9" t="n">
        <v>389714.989429796</v>
      </c>
      <c r="AF9" t="n">
        <v>1.531549872813709e-06</v>
      </c>
      <c r="AG9" t="n">
        <v>11</v>
      </c>
      <c r="AH9" t="n">
        <v>352521.1378070384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6.1416</v>
      </c>
      <c r="E10" t="n">
        <v>16.28</v>
      </c>
      <c r="F10" t="n">
        <v>13.36</v>
      </c>
      <c r="G10" t="n">
        <v>25.85</v>
      </c>
      <c r="H10" t="n">
        <v>0.42</v>
      </c>
      <c r="I10" t="n">
        <v>31</v>
      </c>
      <c r="J10" t="n">
        <v>127.27</v>
      </c>
      <c r="K10" t="n">
        <v>45</v>
      </c>
      <c r="L10" t="n">
        <v>3</v>
      </c>
      <c r="M10" t="n">
        <v>29</v>
      </c>
      <c r="N10" t="n">
        <v>19.27</v>
      </c>
      <c r="O10" t="n">
        <v>15930.42</v>
      </c>
      <c r="P10" t="n">
        <v>123.17</v>
      </c>
      <c r="Q10" t="n">
        <v>988.1799999999999</v>
      </c>
      <c r="R10" t="n">
        <v>56.48</v>
      </c>
      <c r="S10" t="n">
        <v>35.43</v>
      </c>
      <c r="T10" t="n">
        <v>9393.950000000001</v>
      </c>
      <c r="U10" t="n">
        <v>0.63</v>
      </c>
      <c r="V10" t="n">
        <v>0.85</v>
      </c>
      <c r="W10" t="n">
        <v>3.02</v>
      </c>
      <c r="X10" t="n">
        <v>0.6</v>
      </c>
      <c r="Y10" t="n">
        <v>1</v>
      </c>
      <c r="Z10" t="n">
        <v>10</v>
      </c>
      <c r="AA10" t="n">
        <v>281.1382953412969</v>
      </c>
      <c r="AB10" t="n">
        <v>384.6658186321979</v>
      </c>
      <c r="AC10" t="n">
        <v>347.9538527838075</v>
      </c>
      <c r="AD10" t="n">
        <v>281138.2953412969</v>
      </c>
      <c r="AE10" t="n">
        <v>384665.8186321979</v>
      </c>
      <c r="AF10" t="n">
        <v>1.544957820552975e-06</v>
      </c>
      <c r="AG10" t="n">
        <v>11</v>
      </c>
      <c r="AH10" t="n">
        <v>347953.8527838074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6.1945</v>
      </c>
      <c r="E11" t="n">
        <v>16.14</v>
      </c>
      <c r="F11" t="n">
        <v>13.3</v>
      </c>
      <c r="G11" t="n">
        <v>28.49</v>
      </c>
      <c r="H11" t="n">
        <v>0.45</v>
      </c>
      <c r="I11" t="n">
        <v>28</v>
      </c>
      <c r="J11" t="n">
        <v>127.6</v>
      </c>
      <c r="K11" t="n">
        <v>45</v>
      </c>
      <c r="L11" t="n">
        <v>3.25</v>
      </c>
      <c r="M11" t="n">
        <v>26</v>
      </c>
      <c r="N11" t="n">
        <v>19.35</v>
      </c>
      <c r="O11" t="n">
        <v>15971.17</v>
      </c>
      <c r="P11" t="n">
        <v>120.46</v>
      </c>
      <c r="Q11" t="n">
        <v>988.08</v>
      </c>
      <c r="R11" t="n">
        <v>54.55</v>
      </c>
      <c r="S11" t="n">
        <v>35.43</v>
      </c>
      <c r="T11" t="n">
        <v>8447.82</v>
      </c>
      <c r="U11" t="n">
        <v>0.65</v>
      </c>
      <c r="V11" t="n">
        <v>0.86</v>
      </c>
      <c r="W11" t="n">
        <v>3.01</v>
      </c>
      <c r="X11" t="n">
        <v>0.54</v>
      </c>
      <c r="Y11" t="n">
        <v>1</v>
      </c>
      <c r="Z11" t="n">
        <v>10</v>
      </c>
      <c r="AA11" t="n">
        <v>277.2313965133059</v>
      </c>
      <c r="AB11" t="n">
        <v>379.3202272955289</v>
      </c>
      <c r="AC11" t="n">
        <v>343.1184371817255</v>
      </c>
      <c r="AD11" t="n">
        <v>277231.3965133059</v>
      </c>
      <c r="AE11" t="n">
        <v>379320.2272955289</v>
      </c>
      <c r="AF11" t="n">
        <v>1.558265145795135e-06</v>
      </c>
      <c r="AG11" t="n">
        <v>11</v>
      </c>
      <c r="AH11" t="n">
        <v>343118.4371817255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6.2545</v>
      </c>
      <c r="E12" t="n">
        <v>15.99</v>
      </c>
      <c r="F12" t="n">
        <v>13.22</v>
      </c>
      <c r="G12" t="n">
        <v>31.72</v>
      </c>
      <c r="H12" t="n">
        <v>0.48</v>
      </c>
      <c r="I12" t="n">
        <v>25</v>
      </c>
      <c r="J12" t="n">
        <v>127.93</v>
      </c>
      <c r="K12" t="n">
        <v>45</v>
      </c>
      <c r="L12" t="n">
        <v>3.5</v>
      </c>
      <c r="M12" t="n">
        <v>23</v>
      </c>
      <c r="N12" t="n">
        <v>19.43</v>
      </c>
      <c r="O12" t="n">
        <v>16011.95</v>
      </c>
      <c r="P12" t="n">
        <v>117.39</v>
      </c>
      <c r="Q12" t="n">
        <v>988.15</v>
      </c>
      <c r="R12" t="n">
        <v>52.22</v>
      </c>
      <c r="S12" t="n">
        <v>35.43</v>
      </c>
      <c r="T12" t="n">
        <v>7295.19</v>
      </c>
      <c r="U12" t="n">
        <v>0.68</v>
      </c>
      <c r="V12" t="n">
        <v>0.86</v>
      </c>
      <c r="W12" t="n">
        <v>3</v>
      </c>
      <c r="X12" t="n">
        <v>0.46</v>
      </c>
      <c r="Y12" t="n">
        <v>1</v>
      </c>
      <c r="Z12" t="n">
        <v>10</v>
      </c>
      <c r="AA12" t="n">
        <v>272.8432080851218</v>
      </c>
      <c r="AB12" t="n">
        <v>373.3161142948772</v>
      </c>
      <c r="AC12" t="n">
        <v>337.6873482990305</v>
      </c>
      <c r="AD12" t="n">
        <v>272843.2080851218</v>
      </c>
      <c r="AE12" t="n">
        <v>373316.1142948772</v>
      </c>
      <c r="AF12" t="n">
        <v>1.573358520360912e-06</v>
      </c>
      <c r="AG12" t="n">
        <v>11</v>
      </c>
      <c r="AH12" t="n">
        <v>337687.3482990305</v>
      </c>
    </row>
    <row r="13">
      <c r="A13" t="n">
        <v>11</v>
      </c>
      <c r="B13" t="n">
        <v>60</v>
      </c>
      <c r="C13" t="inlineStr">
        <is>
          <t xml:space="preserve">CONCLUIDO	</t>
        </is>
      </c>
      <c r="D13" t="n">
        <v>6.2647</v>
      </c>
      <c r="E13" t="n">
        <v>15.96</v>
      </c>
      <c r="F13" t="n">
        <v>13.22</v>
      </c>
      <c r="G13" t="n">
        <v>33.04</v>
      </c>
      <c r="H13" t="n">
        <v>0.52</v>
      </c>
      <c r="I13" t="n">
        <v>24</v>
      </c>
      <c r="J13" t="n">
        <v>128.26</v>
      </c>
      <c r="K13" t="n">
        <v>45</v>
      </c>
      <c r="L13" t="n">
        <v>3.75</v>
      </c>
      <c r="M13" t="n">
        <v>22</v>
      </c>
      <c r="N13" t="n">
        <v>19.51</v>
      </c>
      <c r="O13" t="n">
        <v>16052.76</v>
      </c>
      <c r="P13" t="n">
        <v>115.81</v>
      </c>
      <c r="Q13" t="n">
        <v>988.12</v>
      </c>
      <c r="R13" t="n">
        <v>52.13</v>
      </c>
      <c r="S13" t="n">
        <v>35.43</v>
      </c>
      <c r="T13" t="n">
        <v>7257.1</v>
      </c>
      <c r="U13" t="n">
        <v>0.68</v>
      </c>
      <c r="V13" t="n">
        <v>0.86</v>
      </c>
      <c r="W13" t="n">
        <v>3</v>
      </c>
      <c r="X13" t="n">
        <v>0.46</v>
      </c>
      <c r="Y13" t="n">
        <v>1</v>
      </c>
      <c r="Z13" t="n">
        <v>10</v>
      </c>
      <c r="AA13" t="n">
        <v>271.2320683999948</v>
      </c>
      <c r="AB13" t="n">
        <v>371.1116818992199</v>
      </c>
      <c r="AC13" t="n">
        <v>335.6933038372744</v>
      </c>
      <c r="AD13" t="n">
        <v>271232.0683999948</v>
      </c>
      <c r="AE13" t="n">
        <v>371111.6818992199</v>
      </c>
      <c r="AF13" t="n">
        <v>1.575924394037095e-06</v>
      </c>
      <c r="AG13" t="n">
        <v>11</v>
      </c>
      <c r="AH13" t="n">
        <v>335693.3038372744</v>
      </c>
    </row>
    <row r="14">
      <c r="A14" t="n">
        <v>12</v>
      </c>
      <c r="B14" t="n">
        <v>60</v>
      </c>
      <c r="C14" t="inlineStr">
        <is>
          <t xml:space="preserve">CONCLUIDO	</t>
        </is>
      </c>
      <c r="D14" t="n">
        <v>6.2991</v>
      </c>
      <c r="E14" t="n">
        <v>15.88</v>
      </c>
      <c r="F14" t="n">
        <v>13.18</v>
      </c>
      <c r="G14" t="n">
        <v>35.95</v>
      </c>
      <c r="H14" t="n">
        <v>0.55</v>
      </c>
      <c r="I14" t="n">
        <v>22</v>
      </c>
      <c r="J14" t="n">
        <v>128.59</v>
      </c>
      <c r="K14" t="n">
        <v>45</v>
      </c>
      <c r="L14" t="n">
        <v>4</v>
      </c>
      <c r="M14" t="n">
        <v>20</v>
      </c>
      <c r="N14" t="n">
        <v>19.59</v>
      </c>
      <c r="O14" t="n">
        <v>16093.6</v>
      </c>
      <c r="P14" t="n">
        <v>113.6</v>
      </c>
      <c r="Q14" t="n">
        <v>988.17</v>
      </c>
      <c r="R14" t="n">
        <v>50.99</v>
      </c>
      <c r="S14" t="n">
        <v>35.43</v>
      </c>
      <c r="T14" t="n">
        <v>6695.86</v>
      </c>
      <c r="U14" t="n">
        <v>0.6899999999999999</v>
      </c>
      <c r="V14" t="n">
        <v>0.86</v>
      </c>
      <c r="W14" t="n">
        <v>3</v>
      </c>
      <c r="X14" t="n">
        <v>0.43</v>
      </c>
      <c r="Y14" t="n">
        <v>1</v>
      </c>
      <c r="Z14" t="n">
        <v>10</v>
      </c>
      <c r="AA14" t="n">
        <v>268.3976757595134</v>
      </c>
      <c r="AB14" t="n">
        <v>367.2335408439351</v>
      </c>
      <c r="AC14" t="n">
        <v>332.1852871213009</v>
      </c>
      <c r="AD14" t="n">
        <v>268397.6757595135</v>
      </c>
      <c r="AE14" t="n">
        <v>367233.5408439352</v>
      </c>
      <c r="AF14" t="n">
        <v>1.58457792878814e-06</v>
      </c>
      <c r="AG14" t="n">
        <v>11</v>
      </c>
      <c r="AH14" t="n">
        <v>332185.2871213009</v>
      </c>
    </row>
    <row r="15">
      <c r="A15" t="n">
        <v>13</v>
      </c>
      <c r="B15" t="n">
        <v>60</v>
      </c>
      <c r="C15" t="inlineStr">
        <is>
          <t xml:space="preserve">CONCLUIDO	</t>
        </is>
      </c>
      <c r="D15" t="n">
        <v>6.3426</v>
      </c>
      <c r="E15" t="n">
        <v>15.77</v>
      </c>
      <c r="F15" t="n">
        <v>13.12</v>
      </c>
      <c r="G15" t="n">
        <v>39.37</v>
      </c>
      <c r="H15" t="n">
        <v>0.58</v>
      </c>
      <c r="I15" t="n">
        <v>20</v>
      </c>
      <c r="J15" t="n">
        <v>128.92</v>
      </c>
      <c r="K15" t="n">
        <v>45</v>
      </c>
      <c r="L15" t="n">
        <v>4.25</v>
      </c>
      <c r="M15" t="n">
        <v>16</v>
      </c>
      <c r="N15" t="n">
        <v>19.68</v>
      </c>
      <c r="O15" t="n">
        <v>16134.46</v>
      </c>
      <c r="P15" t="n">
        <v>111.06</v>
      </c>
      <c r="Q15" t="n">
        <v>988.14</v>
      </c>
      <c r="R15" t="n">
        <v>49.15</v>
      </c>
      <c r="S15" t="n">
        <v>35.43</v>
      </c>
      <c r="T15" t="n">
        <v>5785.45</v>
      </c>
      <c r="U15" t="n">
        <v>0.72</v>
      </c>
      <c r="V15" t="n">
        <v>0.87</v>
      </c>
      <c r="W15" t="n">
        <v>3</v>
      </c>
      <c r="X15" t="n">
        <v>0.37</v>
      </c>
      <c r="Y15" t="n">
        <v>1</v>
      </c>
      <c r="Z15" t="n">
        <v>10</v>
      </c>
      <c r="AA15" t="n">
        <v>265.0447598142093</v>
      </c>
      <c r="AB15" t="n">
        <v>362.6459333273581</v>
      </c>
      <c r="AC15" t="n">
        <v>328.0355144273584</v>
      </c>
      <c r="AD15" t="n">
        <v>265044.7598142092</v>
      </c>
      <c r="AE15" t="n">
        <v>362645.9333273582</v>
      </c>
      <c r="AF15" t="n">
        <v>1.595520625348329e-06</v>
      </c>
      <c r="AG15" t="n">
        <v>11</v>
      </c>
      <c r="AH15" t="n">
        <v>328035.5144273584</v>
      </c>
    </row>
    <row r="16">
      <c r="A16" t="n">
        <v>14</v>
      </c>
      <c r="B16" t="n">
        <v>60</v>
      </c>
      <c r="C16" t="inlineStr">
        <is>
          <t xml:space="preserve">CONCLUIDO	</t>
        </is>
      </c>
      <c r="D16" t="n">
        <v>6.3537</v>
      </c>
      <c r="E16" t="n">
        <v>15.74</v>
      </c>
      <c r="F16" t="n">
        <v>13.12</v>
      </c>
      <c r="G16" t="n">
        <v>41.44</v>
      </c>
      <c r="H16" t="n">
        <v>0.62</v>
      </c>
      <c r="I16" t="n">
        <v>19</v>
      </c>
      <c r="J16" t="n">
        <v>129.25</v>
      </c>
      <c r="K16" t="n">
        <v>45</v>
      </c>
      <c r="L16" t="n">
        <v>4.5</v>
      </c>
      <c r="M16" t="n">
        <v>11</v>
      </c>
      <c r="N16" t="n">
        <v>19.76</v>
      </c>
      <c r="O16" t="n">
        <v>16175.36</v>
      </c>
      <c r="P16" t="n">
        <v>109.29</v>
      </c>
      <c r="Q16" t="n">
        <v>988.26</v>
      </c>
      <c r="R16" t="n">
        <v>48.86</v>
      </c>
      <c r="S16" t="n">
        <v>35.43</v>
      </c>
      <c r="T16" t="n">
        <v>5644.46</v>
      </c>
      <c r="U16" t="n">
        <v>0.73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263.2863152885178</v>
      </c>
      <c r="AB16" t="n">
        <v>360.2399519502098</v>
      </c>
      <c r="AC16" t="n">
        <v>325.859156536029</v>
      </c>
      <c r="AD16" t="n">
        <v>263286.3152885178</v>
      </c>
      <c r="AE16" t="n">
        <v>360239.9519502099</v>
      </c>
      <c r="AF16" t="n">
        <v>1.598312899642998e-06</v>
      </c>
      <c r="AG16" t="n">
        <v>11</v>
      </c>
      <c r="AH16" t="n">
        <v>325859.1565360291</v>
      </c>
    </row>
    <row r="17">
      <c r="A17" t="n">
        <v>15</v>
      </c>
      <c r="B17" t="n">
        <v>60</v>
      </c>
      <c r="C17" t="inlineStr">
        <is>
          <t xml:space="preserve">CONCLUIDO	</t>
        </is>
      </c>
      <c r="D17" t="n">
        <v>6.3672</v>
      </c>
      <c r="E17" t="n">
        <v>15.71</v>
      </c>
      <c r="F17" t="n">
        <v>13.11</v>
      </c>
      <c r="G17" t="n">
        <v>43.71</v>
      </c>
      <c r="H17" t="n">
        <v>0.65</v>
      </c>
      <c r="I17" t="n">
        <v>18</v>
      </c>
      <c r="J17" t="n">
        <v>129.59</v>
      </c>
      <c r="K17" t="n">
        <v>45</v>
      </c>
      <c r="L17" t="n">
        <v>4.75</v>
      </c>
      <c r="M17" t="n">
        <v>5</v>
      </c>
      <c r="N17" t="n">
        <v>19.84</v>
      </c>
      <c r="O17" t="n">
        <v>16216.29</v>
      </c>
      <c r="P17" t="n">
        <v>108.12</v>
      </c>
      <c r="Q17" t="n">
        <v>988.15</v>
      </c>
      <c r="R17" t="n">
        <v>48.55</v>
      </c>
      <c r="S17" t="n">
        <v>35.43</v>
      </c>
      <c r="T17" t="n">
        <v>5494.73</v>
      </c>
      <c r="U17" t="n">
        <v>0.73</v>
      </c>
      <c r="V17" t="n">
        <v>0.87</v>
      </c>
      <c r="W17" t="n">
        <v>3.01</v>
      </c>
      <c r="X17" t="n">
        <v>0.36</v>
      </c>
      <c r="Y17" t="n">
        <v>1</v>
      </c>
      <c r="Z17" t="n">
        <v>10</v>
      </c>
      <c r="AA17" t="n">
        <v>261.962818305043</v>
      </c>
      <c r="AB17" t="n">
        <v>358.4290849888536</v>
      </c>
      <c r="AC17" t="n">
        <v>324.2211161758969</v>
      </c>
      <c r="AD17" t="n">
        <v>261962.818305043</v>
      </c>
      <c r="AE17" t="n">
        <v>358429.0849888535</v>
      </c>
      <c r="AF17" t="n">
        <v>1.601708908920298e-06</v>
      </c>
      <c r="AG17" t="n">
        <v>11</v>
      </c>
      <c r="AH17" t="n">
        <v>324221.1161758969</v>
      </c>
    </row>
    <row r="18">
      <c r="A18" t="n">
        <v>16</v>
      </c>
      <c r="B18" t="n">
        <v>60</v>
      </c>
      <c r="C18" t="inlineStr">
        <is>
          <t xml:space="preserve">CONCLUIDO	</t>
        </is>
      </c>
      <c r="D18" t="n">
        <v>6.3701</v>
      </c>
      <c r="E18" t="n">
        <v>15.7</v>
      </c>
      <c r="F18" t="n">
        <v>13.11</v>
      </c>
      <c r="G18" t="n">
        <v>43.69</v>
      </c>
      <c r="H18" t="n">
        <v>0.68</v>
      </c>
      <c r="I18" t="n">
        <v>18</v>
      </c>
      <c r="J18" t="n">
        <v>129.92</v>
      </c>
      <c r="K18" t="n">
        <v>45</v>
      </c>
      <c r="L18" t="n">
        <v>5</v>
      </c>
      <c r="M18" t="n">
        <v>2</v>
      </c>
      <c r="N18" t="n">
        <v>19.92</v>
      </c>
      <c r="O18" t="n">
        <v>16257.24</v>
      </c>
      <c r="P18" t="n">
        <v>108.54</v>
      </c>
      <c r="Q18" t="n">
        <v>988.17</v>
      </c>
      <c r="R18" t="n">
        <v>48.02</v>
      </c>
      <c r="S18" t="n">
        <v>35.43</v>
      </c>
      <c r="T18" t="n">
        <v>5232.36</v>
      </c>
      <c r="U18" t="n">
        <v>0.74</v>
      </c>
      <c r="V18" t="n">
        <v>0.87</v>
      </c>
      <c r="W18" t="n">
        <v>3.01</v>
      </c>
      <c r="X18" t="n">
        <v>0.35</v>
      </c>
      <c r="Y18" t="n">
        <v>1</v>
      </c>
      <c r="Z18" t="n">
        <v>10</v>
      </c>
      <c r="AA18" t="n">
        <v>262.2598502552701</v>
      </c>
      <c r="AB18" t="n">
        <v>358.8354972072791</v>
      </c>
      <c r="AC18" t="n">
        <v>324.588740982599</v>
      </c>
      <c r="AD18" t="n">
        <v>262259.8502552701</v>
      </c>
      <c r="AE18" t="n">
        <v>358835.4972072791</v>
      </c>
      <c r="AF18" t="n">
        <v>1.60243842202431e-06</v>
      </c>
      <c r="AG18" t="n">
        <v>11</v>
      </c>
      <c r="AH18" t="n">
        <v>324588.740982599</v>
      </c>
    </row>
    <row r="19">
      <c r="A19" t="n">
        <v>17</v>
      </c>
      <c r="B19" t="n">
        <v>60</v>
      </c>
      <c r="C19" t="inlineStr">
        <is>
          <t xml:space="preserve">CONCLUIDO	</t>
        </is>
      </c>
      <c r="D19" t="n">
        <v>6.3708</v>
      </c>
      <c r="E19" t="n">
        <v>15.7</v>
      </c>
      <c r="F19" t="n">
        <v>13.1</v>
      </c>
      <c r="G19" t="n">
        <v>43.68</v>
      </c>
      <c r="H19" t="n">
        <v>0.71</v>
      </c>
      <c r="I19" t="n">
        <v>18</v>
      </c>
      <c r="J19" t="n">
        <v>130.25</v>
      </c>
      <c r="K19" t="n">
        <v>45</v>
      </c>
      <c r="L19" t="n">
        <v>5.25</v>
      </c>
      <c r="M19" t="n">
        <v>1</v>
      </c>
      <c r="N19" t="n">
        <v>20</v>
      </c>
      <c r="O19" t="n">
        <v>16298.23</v>
      </c>
      <c r="P19" t="n">
        <v>108.56</v>
      </c>
      <c r="Q19" t="n">
        <v>988.23</v>
      </c>
      <c r="R19" t="n">
        <v>48.11</v>
      </c>
      <c r="S19" t="n">
        <v>35.43</v>
      </c>
      <c r="T19" t="n">
        <v>5274.19</v>
      </c>
      <c r="U19" t="n">
        <v>0.74</v>
      </c>
      <c r="V19" t="n">
        <v>0.87</v>
      </c>
      <c r="W19" t="n">
        <v>3.01</v>
      </c>
      <c r="X19" t="n">
        <v>0.35</v>
      </c>
      <c r="Y19" t="n">
        <v>1</v>
      </c>
      <c r="Z19" t="n">
        <v>10</v>
      </c>
      <c r="AA19" t="n">
        <v>262.2289977410918</v>
      </c>
      <c r="AB19" t="n">
        <v>358.7932834362634</v>
      </c>
      <c r="AC19" t="n">
        <v>324.5505560346417</v>
      </c>
      <c r="AD19" t="n">
        <v>262228.9977410918</v>
      </c>
      <c r="AE19" t="n">
        <v>358793.2834362634</v>
      </c>
      <c r="AF19" t="n">
        <v>1.602614511394244e-06</v>
      </c>
      <c r="AG19" t="n">
        <v>11</v>
      </c>
      <c r="AH19" t="n">
        <v>324550.5560346417</v>
      </c>
    </row>
    <row r="20">
      <c r="A20" t="n">
        <v>18</v>
      </c>
      <c r="B20" t="n">
        <v>60</v>
      </c>
      <c r="C20" t="inlineStr">
        <is>
          <t xml:space="preserve">CONCLUIDO	</t>
        </is>
      </c>
      <c r="D20" t="n">
        <v>6.3701</v>
      </c>
      <c r="E20" t="n">
        <v>15.7</v>
      </c>
      <c r="F20" t="n">
        <v>13.11</v>
      </c>
      <c r="G20" t="n">
        <v>43.69</v>
      </c>
      <c r="H20" t="n">
        <v>0.74</v>
      </c>
      <c r="I20" t="n">
        <v>18</v>
      </c>
      <c r="J20" t="n">
        <v>130.58</v>
      </c>
      <c r="K20" t="n">
        <v>45</v>
      </c>
      <c r="L20" t="n">
        <v>5.5</v>
      </c>
      <c r="M20" t="n">
        <v>0</v>
      </c>
      <c r="N20" t="n">
        <v>20.09</v>
      </c>
      <c r="O20" t="n">
        <v>16339.24</v>
      </c>
      <c r="P20" t="n">
        <v>108.81</v>
      </c>
      <c r="Q20" t="n">
        <v>988.23</v>
      </c>
      <c r="R20" t="n">
        <v>48.13</v>
      </c>
      <c r="S20" t="n">
        <v>35.43</v>
      </c>
      <c r="T20" t="n">
        <v>5286.2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262.4905104981358</v>
      </c>
      <c r="AB20" t="n">
        <v>359.1510967275797</v>
      </c>
      <c r="AC20" t="n">
        <v>324.8742201276289</v>
      </c>
      <c r="AD20" t="n">
        <v>262490.5104981359</v>
      </c>
      <c r="AE20" t="n">
        <v>359151.0967275797</v>
      </c>
      <c r="AF20" t="n">
        <v>1.60243842202431e-06</v>
      </c>
      <c r="AG20" t="n">
        <v>11</v>
      </c>
      <c r="AH20" t="n">
        <v>324874.2201276289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6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3.2972</v>
      </c>
      <c r="E2" t="n">
        <v>30.33</v>
      </c>
      <c r="F2" t="n">
        <v>17.01</v>
      </c>
      <c r="G2" t="n">
        <v>4.93</v>
      </c>
      <c r="H2" t="n">
        <v>0.07000000000000001</v>
      </c>
      <c r="I2" t="n">
        <v>207</v>
      </c>
      <c r="J2" t="n">
        <v>263.32</v>
      </c>
      <c r="K2" t="n">
        <v>59.89</v>
      </c>
      <c r="L2" t="n">
        <v>1</v>
      </c>
      <c r="M2" t="n">
        <v>205</v>
      </c>
      <c r="N2" t="n">
        <v>67.43000000000001</v>
      </c>
      <c r="O2" t="n">
        <v>32710.1</v>
      </c>
      <c r="P2" t="n">
        <v>286.99</v>
      </c>
      <c r="Q2" t="n">
        <v>988.95</v>
      </c>
      <c r="R2" t="n">
        <v>170.74</v>
      </c>
      <c r="S2" t="n">
        <v>35.43</v>
      </c>
      <c r="T2" t="n">
        <v>65648.39999999999</v>
      </c>
      <c r="U2" t="n">
        <v>0.21</v>
      </c>
      <c r="V2" t="n">
        <v>0.67</v>
      </c>
      <c r="W2" t="n">
        <v>3.29</v>
      </c>
      <c r="X2" t="n">
        <v>4.25</v>
      </c>
      <c r="Y2" t="n">
        <v>1</v>
      </c>
      <c r="Z2" t="n">
        <v>10</v>
      </c>
      <c r="AA2" t="n">
        <v>884.0655527165718</v>
      </c>
      <c r="AB2" t="n">
        <v>1209.617491446361</v>
      </c>
      <c r="AC2" t="n">
        <v>1094.173295771532</v>
      </c>
      <c r="AD2" t="n">
        <v>884065.5527165718</v>
      </c>
      <c r="AE2" t="n">
        <v>1209617.491446361</v>
      </c>
      <c r="AF2" t="n">
        <v>7.330812489603782e-07</v>
      </c>
      <c r="AG2" t="n">
        <v>20</v>
      </c>
      <c r="AH2" t="n">
        <v>1094173.295771532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3.7594</v>
      </c>
      <c r="E3" t="n">
        <v>26.6</v>
      </c>
      <c r="F3" t="n">
        <v>15.91</v>
      </c>
      <c r="G3" t="n">
        <v>6.16</v>
      </c>
      <c r="H3" t="n">
        <v>0.08</v>
      </c>
      <c r="I3" t="n">
        <v>155</v>
      </c>
      <c r="J3" t="n">
        <v>263.79</v>
      </c>
      <c r="K3" t="n">
        <v>59.89</v>
      </c>
      <c r="L3" t="n">
        <v>1.25</v>
      </c>
      <c r="M3" t="n">
        <v>153</v>
      </c>
      <c r="N3" t="n">
        <v>67.65000000000001</v>
      </c>
      <c r="O3" t="n">
        <v>32767.75</v>
      </c>
      <c r="P3" t="n">
        <v>267.71</v>
      </c>
      <c r="Q3" t="n">
        <v>988.61</v>
      </c>
      <c r="R3" t="n">
        <v>135.99</v>
      </c>
      <c r="S3" t="n">
        <v>35.43</v>
      </c>
      <c r="T3" t="n">
        <v>48531.63</v>
      </c>
      <c r="U3" t="n">
        <v>0.26</v>
      </c>
      <c r="V3" t="n">
        <v>0.72</v>
      </c>
      <c r="W3" t="n">
        <v>3.22</v>
      </c>
      <c r="X3" t="n">
        <v>3.15</v>
      </c>
      <c r="Y3" t="n">
        <v>1</v>
      </c>
      <c r="Z3" t="n">
        <v>10</v>
      </c>
      <c r="AA3" t="n">
        <v>745.0462770541099</v>
      </c>
      <c r="AB3" t="n">
        <v>1019.405185387391</v>
      </c>
      <c r="AC3" t="n">
        <v>922.1145852381816</v>
      </c>
      <c r="AD3" t="n">
        <v>745046.2770541098</v>
      </c>
      <c r="AE3" t="n">
        <v>1019405.185387391</v>
      </c>
      <c r="AF3" t="n">
        <v>8.358442458272612e-07</v>
      </c>
      <c r="AG3" t="n">
        <v>18</v>
      </c>
      <c r="AH3" t="n">
        <v>922114.5852381815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4.1141</v>
      </c>
      <c r="E4" t="n">
        <v>24.31</v>
      </c>
      <c r="F4" t="n">
        <v>15.24</v>
      </c>
      <c r="G4" t="n">
        <v>7.43</v>
      </c>
      <c r="H4" t="n">
        <v>0.1</v>
      </c>
      <c r="I4" t="n">
        <v>123</v>
      </c>
      <c r="J4" t="n">
        <v>264.25</v>
      </c>
      <c r="K4" t="n">
        <v>59.89</v>
      </c>
      <c r="L4" t="n">
        <v>1.5</v>
      </c>
      <c r="M4" t="n">
        <v>121</v>
      </c>
      <c r="N4" t="n">
        <v>67.87</v>
      </c>
      <c r="O4" t="n">
        <v>32825.49</v>
      </c>
      <c r="P4" t="n">
        <v>255.65</v>
      </c>
      <c r="Q4" t="n">
        <v>988.35</v>
      </c>
      <c r="R4" t="n">
        <v>114.92</v>
      </c>
      <c r="S4" t="n">
        <v>35.43</v>
      </c>
      <c r="T4" t="n">
        <v>38156.31</v>
      </c>
      <c r="U4" t="n">
        <v>0.31</v>
      </c>
      <c r="V4" t="n">
        <v>0.75</v>
      </c>
      <c r="W4" t="n">
        <v>3.17</v>
      </c>
      <c r="X4" t="n">
        <v>2.48</v>
      </c>
      <c r="Y4" t="n">
        <v>1</v>
      </c>
      <c r="Z4" t="n">
        <v>10</v>
      </c>
      <c r="AA4" t="n">
        <v>654.444758089366</v>
      </c>
      <c r="AB4" t="n">
        <v>895.4401900829101</v>
      </c>
      <c r="AC4" t="n">
        <v>809.9806350995964</v>
      </c>
      <c r="AD4" t="n">
        <v>654444.758089366</v>
      </c>
      <c r="AE4" t="n">
        <v>895440.1900829101</v>
      </c>
      <c r="AF4" t="n">
        <v>9.147062860450963e-07</v>
      </c>
      <c r="AG4" t="n">
        <v>16</v>
      </c>
      <c r="AH4" t="n">
        <v>809980.6350995963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4.3663</v>
      </c>
      <c r="E5" t="n">
        <v>22.9</v>
      </c>
      <c r="F5" t="n">
        <v>14.84</v>
      </c>
      <c r="G5" t="n">
        <v>8.65</v>
      </c>
      <c r="H5" t="n">
        <v>0.12</v>
      </c>
      <c r="I5" t="n">
        <v>103</v>
      </c>
      <c r="J5" t="n">
        <v>264.72</v>
      </c>
      <c r="K5" t="n">
        <v>59.89</v>
      </c>
      <c r="L5" t="n">
        <v>1.75</v>
      </c>
      <c r="M5" t="n">
        <v>101</v>
      </c>
      <c r="N5" t="n">
        <v>68.09</v>
      </c>
      <c r="O5" t="n">
        <v>32883.31</v>
      </c>
      <c r="P5" t="n">
        <v>248.41</v>
      </c>
      <c r="Q5" t="n">
        <v>988.47</v>
      </c>
      <c r="R5" t="n">
        <v>102.18</v>
      </c>
      <c r="S5" t="n">
        <v>35.43</v>
      </c>
      <c r="T5" t="n">
        <v>31888.55</v>
      </c>
      <c r="U5" t="n">
        <v>0.35</v>
      </c>
      <c r="V5" t="n">
        <v>0.77</v>
      </c>
      <c r="W5" t="n">
        <v>3.15</v>
      </c>
      <c r="X5" t="n">
        <v>2.08</v>
      </c>
      <c r="Y5" t="n">
        <v>1</v>
      </c>
      <c r="Z5" t="n">
        <v>10</v>
      </c>
      <c r="AA5" t="n">
        <v>604.0534514167123</v>
      </c>
      <c r="AB5" t="n">
        <v>826.4925811858341</v>
      </c>
      <c r="AC5" t="n">
        <v>747.6132892270803</v>
      </c>
      <c r="AD5" t="n">
        <v>604053.4514167123</v>
      </c>
      <c r="AE5" t="n">
        <v>826492.581185834</v>
      </c>
      <c r="AF5" t="n">
        <v>9.707790420161649e-07</v>
      </c>
      <c r="AG5" t="n">
        <v>15</v>
      </c>
      <c r="AH5" t="n">
        <v>747613.2892270803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4.5844</v>
      </c>
      <c r="E6" t="n">
        <v>21.81</v>
      </c>
      <c r="F6" t="n">
        <v>14.51</v>
      </c>
      <c r="G6" t="n">
        <v>9.890000000000001</v>
      </c>
      <c r="H6" t="n">
        <v>0.13</v>
      </c>
      <c r="I6" t="n">
        <v>88</v>
      </c>
      <c r="J6" t="n">
        <v>265.19</v>
      </c>
      <c r="K6" t="n">
        <v>59.89</v>
      </c>
      <c r="L6" t="n">
        <v>2</v>
      </c>
      <c r="M6" t="n">
        <v>86</v>
      </c>
      <c r="N6" t="n">
        <v>68.31</v>
      </c>
      <c r="O6" t="n">
        <v>32941.21</v>
      </c>
      <c r="P6" t="n">
        <v>242.19</v>
      </c>
      <c r="Q6" t="n">
        <v>988.36</v>
      </c>
      <c r="R6" t="n">
        <v>92.56</v>
      </c>
      <c r="S6" t="n">
        <v>35.43</v>
      </c>
      <c r="T6" t="n">
        <v>27151.21</v>
      </c>
      <c r="U6" t="n">
        <v>0.38</v>
      </c>
      <c r="V6" t="n">
        <v>0.79</v>
      </c>
      <c r="W6" t="n">
        <v>3.1</v>
      </c>
      <c r="X6" t="n">
        <v>1.76</v>
      </c>
      <c r="Y6" t="n">
        <v>1</v>
      </c>
      <c r="Z6" t="n">
        <v>10</v>
      </c>
      <c r="AA6" t="n">
        <v>575.1279286708987</v>
      </c>
      <c r="AB6" t="n">
        <v>786.9154048610112</v>
      </c>
      <c r="AC6" t="n">
        <v>711.8133030637829</v>
      </c>
      <c r="AD6" t="n">
        <v>575127.9286708987</v>
      </c>
      <c r="AE6" t="n">
        <v>786915.4048610112</v>
      </c>
      <c r="AF6" t="n">
        <v>1.019270192203675e-06</v>
      </c>
      <c r="AG6" t="n">
        <v>15</v>
      </c>
      <c r="AH6" t="n">
        <v>711813.3030637829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4.7535</v>
      </c>
      <c r="E7" t="n">
        <v>21.04</v>
      </c>
      <c r="F7" t="n">
        <v>14.29</v>
      </c>
      <c r="G7" t="n">
        <v>11.14</v>
      </c>
      <c r="H7" t="n">
        <v>0.15</v>
      </c>
      <c r="I7" t="n">
        <v>77</v>
      </c>
      <c r="J7" t="n">
        <v>265.66</v>
      </c>
      <c r="K7" t="n">
        <v>59.89</v>
      </c>
      <c r="L7" t="n">
        <v>2.25</v>
      </c>
      <c r="M7" t="n">
        <v>75</v>
      </c>
      <c r="N7" t="n">
        <v>68.53</v>
      </c>
      <c r="O7" t="n">
        <v>32999.19</v>
      </c>
      <c r="P7" t="n">
        <v>237.97</v>
      </c>
      <c r="Q7" t="n">
        <v>988.39</v>
      </c>
      <c r="R7" t="n">
        <v>85.59999999999999</v>
      </c>
      <c r="S7" t="n">
        <v>35.43</v>
      </c>
      <c r="T7" t="n">
        <v>23725.09</v>
      </c>
      <c r="U7" t="n">
        <v>0.41</v>
      </c>
      <c r="V7" t="n">
        <v>0.8</v>
      </c>
      <c r="W7" t="n">
        <v>3.09</v>
      </c>
      <c r="X7" t="n">
        <v>1.53</v>
      </c>
      <c r="Y7" t="n">
        <v>1</v>
      </c>
      <c r="Z7" t="n">
        <v>10</v>
      </c>
      <c r="AA7" t="n">
        <v>542.5111747947835</v>
      </c>
      <c r="AB7" t="n">
        <v>742.2877232580856</v>
      </c>
      <c r="AC7" t="n">
        <v>671.444824757696</v>
      </c>
      <c r="AD7" t="n">
        <v>542511.1747947836</v>
      </c>
      <c r="AE7" t="n">
        <v>742287.7232580857</v>
      </c>
      <c r="AF7" t="n">
        <v>1.056866952848829e-06</v>
      </c>
      <c r="AG7" t="n">
        <v>14</v>
      </c>
      <c r="AH7" t="n">
        <v>671444.824757696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4.8866</v>
      </c>
      <c r="E8" t="n">
        <v>20.46</v>
      </c>
      <c r="F8" t="n">
        <v>14.12</v>
      </c>
      <c r="G8" t="n">
        <v>12.28</v>
      </c>
      <c r="H8" t="n">
        <v>0.17</v>
      </c>
      <c r="I8" t="n">
        <v>69</v>
      </c>
      <c r="J8" t="n">
        <v>266.13</v>
      </c>
      <c r="K8" t="n">
        <v>59.89</v>
      </c>
      <c r="L8" t="n">
        <v>2.5</v>
      </c>
      <c r="M8" t="n">
        <v>67</v>
      </c>
      <c r="N8" t="n">
        <v>68.75</v>
      </c>
      <c r="O8" t="n">
        <v>33057.26</v>
      </c>
      <c r="P8" t="n">
        <v>234.48</v>
      </c>
      <c r="Q8" t="n">
        <v>988.25</v>
      </c>
      <c r="R8" t="n">
        <v>80.36</v>
      </c>
      <c r="S8" t="n">
        <v>35.43</v>
      </c>
      <c r="T8" t="n">
        <v>21145.49</v>
      </c>
      <c r="U8" t="n">
        <v>0.44</v>
      </c>
      <c r="V8" t="n">
        <v>0.8100000000000001</v>
      </c>
      <c r="W8" t="n">
        <v>3.07</v>
      </c>
      <c r="X8" t="n">
        <v>1.37</v>
      </c>
      <c r="Y8" t="n">
        <v>1</v>
      </c>
      <c r="Z8" t="n">
        <v>10</v>
      </c>
      <c r="AA8" t="n">
        <v>527.8025557005182</v>
      </c>
      <c r="AB8" t="n">
        <v>722.1627417148343</v>
      </c>
      <c r="AC8" t="n">
        <v>653.2405432073434</v>
      </c>
      <c r="AD8" t="n">
        <v>527802.5557005182</v>
      </c>
      <c r="AE8" t="n">
        <v>722162.7417148342</v>
      </c>
      <c r="AF8" t="n">
        <v>1.086459672197557e-06</v>
      </c>
      <c r="AG8" t="n">
        <v>14</v>
      </c>
      <c r="AH8" t="n">
        <v>653240.5432073434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5.0084</v>
      </c>
      <c r="E9" t="n">
        <v>19.97</v>
      </c>
      <c r="F9" t="n">
        <v>13.98</v>
      </c>
      <c r="G9" t="n">
        <v>13.53</v>
      </c>
      <c r="H9" t="n">
        <v>0.18</v>
      </c>
      <c r="I9" t="n">
        <v>62</v>
      </c>
      <c r="J9" t="n">
        <v>266.6</v>
      </c>
      <c r="K9" t="n">
        <v>59.89</v>
      </c>
      <c r="L9" t="n">
        <v>2.75</v>
      </c>
      <c r="M9" t="n">
        <v>60</v>
      </c>
      <c r="N9" t="n">
        <v>68.97</v>
      </c>
      <c r="O9" t="n">
        <v>33115.41</v>
      </c>
      <c r="P9" t="n">
        <v>231.48</v>
      </c>
      <c r="Q9" t="n">
        <v>988.3</v>
      </c>
      <c r="R9" t="n">
        <v>75.84999999999999</v>
      </c>
      <c r="S9" t="n">
        <v>35.43</v>
      </c>
      <c r="T9" t="n">
        <v>18926.51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515.328800914083</v>
      </c>
      <c r="AB9" t="n">
        <v>705.095600112811</v>
      </c>
      <c r="AC9" t="n">
        <v>637.8022656459335</v>
      </c>
      <c r="AD9" t="n">
        <v>515328.800914083</v>
      </c>
      <c r="AE9" t="n">
        <v>705095.600112811</v>
      </c>
      <c r="AF9" t="n">
        <v>1.113540011917129e-06</v>
      </c>
      <c r="AG9" t="n">
        <v>14</v>
      </c>
      <c r="AH9" t="n">
        <v>637802.2656459336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5.1165</v>
      </c>
      <c r="E10" t="n">
        <v>19.54</v>
      </c>
      <c r="F10" t="n">
        <v>13.86</v>
      </c>
      <c r="G10" t="n">
        <v>14.85</v>
      </c>
      <c r="H10" t="n">
        <v>0.2</v>
      </c>
      <c r="I10" t="n">
        <v>56</v>
      </c>
      <c r="J10" t="n">
        <v>267.08</v>
      </c>
      <c r="K10" t="n">
        <v>59.89</v>
      </c>
      <c r="L10" t="n">
        <v>3</v>
      </c>
      <c r="M10" t="n">
        <v>54</v>
      </c>
      <c r="N10" t="n">
        <v>69.19</v>
      </c>
      <c r="O10" t="n">
        <v>33173.65</v>
      </c>
      <c r="P10" t="n">
        <v>228.72</v>
      </c>
      <c r="Q10" t="n">
        <v>988.3200000000001</v>
      </c>
      <c r="R10" t="n">
        <v>72.20999999999999</v>
      </c>
      <c r="S10" t="n">
        <v>35.43</v>
      </c>
      <c r="T10" t="n">
        <v>17137.89</v>
      </c>
      <c r="U10" t="n">
        <v>0.49</v>
      </c>
      <c r="V10" t="n">
        <v>0.82</v>
      </c>
      <c r="W10" t="n">
        <v>3.05</v>
      </c>
      <c r="X10" t="n">
        <v>1.1</v>
      </c>
      <c r="Y10" t="n">
        <v>1</v>
      </c>
      <c r="Z10" t="n">
        <v>10</v>
      </c>
      <c r="AA10" t="n">
        <v>491.7496938141443</v>
      </c>
      <c r="AB10" t="n">
        <v>672.8336255418856</v>
      </c>
      <c r="AC10" t="n">
        <v>608.6193286480917</v>
      </c>
      <c r="AD10" t="n">
        <v>491749.6938141444</v>
      </c>
      <c r="AE10" t="n">
        <v>672833.6255418856</v>
      </c>
      <c r="AF10" t="n">
        <v>1.137574369254451e-06</v>
      </c>
      <c r="AG10" t="n">
        <v>13</v>
      </c>
      <c r="AH10" t="n">
        <v>608619.3286480918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5.2085</v>
      </c>
      <c r="E11" t="n">
        <v>19.2</v>
      </c>
      <c r="F11" t="n">
        <v>13.77</v>
      </c>
      <c r="G11" t="n">
        <v>16.2</v>
      </c>
      <c r="H11" t="n">
        <v>0.22</v>
      </c>
      <c r="I11" t="n">
        <v>51</v>
      </c>
      <c r="J11" t="n">
        <v>267.55</v>
      </c>
      <c r="K11" t="n">
        <v>59.89</v>
      </c>
      <c r="L11" t="n">
        <v>3.25</v>
      </c>
      <c r="M11" t="n">
        <v>49</v>
      </c>
      <c r="N11" t="n">
        <v>69.41</v>
      </c>
      <c r="O11" t="n">
        <v>33231.97</v>
      </c>
      <c r="P11" t="n">
        <v>226.5</v>
      </c>
      <c r="Q11" t="n">
        <v>988.1799999999999</v>
      </c>
      <c r="R11" t="n">
        <v>69.25</v>
      </c>
      <c r="S11" t="n">
        <v>35.43</v>
      </c>
      <c r="T11" t="n">
        <v>15678.94</v>
      </c>
      <c r="U11" t="n">
        <v>0.51</v>
      </c>
      <c r="V11" t="n">
        <v>0.83</v>
      </c>
      <c r="W11" t="n">
        <v>3.05</v>
      </c>
      <c r="X11" t="n">
        <v>1.01</v>
      </c>
      <c r="Y11" t="n">
        <v>1</v>
      </c>
      <c r="Z11" t="n">
        <v>10</v>
      </c>
      <c r="AA11" t="n">
        <v>483.2344871773147</v>
      </c>
      <c r="AB11" t="n">
        <v>661.1827441569716</v>
      </c>
      <c r="AC11" t="n">
        <v>598.0803910304392</v>
      </c>
      <c r="AD11" t="n">
        <v>483234.4871773147</v>
      </c>
      <c r="AE11" t="n">
        <v>661182.7441569716</v>
      </c>
      <c r="AF11" t="n">
        <v>1.158029141456427e-06</v>
      </c>
      <c r="AG11" t="n">
        <v>13</v>
      </c>
      <c r="AH11" t="n">
        <v>598080.3910304392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5.2841</v>
      </c>
      <c r="E12" t="n">
        <v>18.92</v>
      </c>
      <c r="F12" t="n">
        <v>13.7</v>
      </c>
      <c r="G12" t="n">
        <v>17.48</v>
      </c>
      <c r="H12" t="n">
        <v>0.23</v>
      </c>
      <c r="I12" t="n">
        <v>47</v>
      </c>
      <c r="J12" t="n">
        <v>268.02</v>
      </c>
      <c r="K12" t="n">
        <v>59.89</v>
      </c>
      <c r="L12" t="n">
        <v>3.5</v>
      </c>
      <c r="M12" t="n">
        <v>45</v>
      </c>
      <c r="N12" t="n">
        <v>69.64</v>
      </c>
      <c r="O12" t="n">
        <v>33290.38</v>
      </c>
      <c r="P12" t="n">
        <v>224.82</v>
      </c>
      <c r="Q12" t="n">
        <v>988.33</v>
      </c>
      <c r="R12" t="n">
        <v>66.91</v>
      </c>
      <c r="S12" t="n">
        <v>35.43</v>
      </c>
      <c r="T12" t="n">
        <v>14531.74</v>
      </c>
      <c r="U12" t="n">
        <v>0.53</v>
      </c>
      <c r="V12" t="n">
        <v>0.83</v>
      </c>
      <c r="W12" t="n">
        <v>3.05</v>
      </c>
      <c r="X12" t="n">
        <v>0.9399999999999999</v>
      </c>
      <c r="Y12" t="n">
        <v>1</v>
      </c>
      <c r="Z12" t="n">
        <v>10</v>
      </c>
      <c r="AA12" t="n">
        <v>476.6295469071903</v>
      </c>
      <c r="AB12" t="n">
        <v>652.145573489988</v>
      </c>
      <c r="AC12" t="n">
        <v>589.9057152481638</v>
      </c>
      <c r="AD12" t="n">
        <v>476629.5469071903</v>
      </c>
      <c r="AE12" t="n">
        <v>652145.573489988</v>
      </c>
      <c r="AF12" t="n">
        <v>1.17483762817892e-06</v>
      </c>
      <c r="AG12" t="n">
        <v>13</v>
      </c>
      <c r="AH12" t="n">
        <v>589905.7152481638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5.3475</v>
      </c>
      <c r="E13" t="n">
        <v>18.7</v>
      </c>
      <c r="F13" t="n">
        <v>13.62</v>
      </c>
      <c r="G13" t="n">
        <v>18.58</v>
      </c>
      <c r="H13" t="n">
        <v>0.25</v>
      </c>
      <c r="I13" t="n">
        <v>44</v>
      </c>
      <c r="J13" t="n">
        <v>268.5</v>
      </c>
      <c r="K13" t="n">
        <v>59.89</v>
      </c>
      <c r="L13" t="n">
        <v>3.75</v>
      </c>
      <c r="M13" t="n">
        <v>42</v>
      </c>
      <c r="N13" t="n">
        <v>69.86</v>
      </c>
      <c r="O13" t="n">
        <v>33348.87</v>
      </c>
      <c r="P13" t="n">
        <v>223.13</v>
      </c>
      <c r="Q13" t="n">
        <v>988.16</v>
      </c>
      <c r="R13" t="n">
        <v>64.86</v>
      </c>
      <c r="S13" t="n">
        <v>35.43</v>
      </c>
      <c r="T13" t="n">
        <v>13518.77</v>
      </c>
      <c r="U13" t="n">
        <v>0.55</v>
      </c>
      <c r="V13" t="n">
        <v>0.84</v>
      </c>
      <c r="W13" t="n">
        <v>3.04</v>
      </c>
      <c r="X13" t="n">
        <v>0.87</v>
      </c>
      <c r="Y13" t="n">
        <v>1</v>
      </c>
      <c r="Z13" t="n">
        <v>10</v>
      </c>
      <c r="AA13" t="n">
        <v>470.832280387883</v>
      </c>
      <c r="AB13" t="n">
        <v>644.2134976809232</v>
      </c>
      <c r="AC13" t="n">
        <v>582.7306656215777</v>
      </c>
      <c r="AD13" t="n">
        <v>470832.280387883</v>
      </c>
      <c r="AE13" t="n">
        <v>644213.4976809232</v>
      </c>
      <c r="AF13" t="n">
        <v>1.188933634239847e-06</v>
      </c>
      <c r="AG13" t="n">
        <v>13</v>
      </c>
      <c r="AH13" t="n">
        <v>582730.6656215778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5.4136</v>
      </c>
      <c r="E14" t="n">
        <v>18.47</v>
      </c>
      <c r="F14" t="n">
        <v>13.55</v>
      </c>
      <c r="G14" t="n">
        <v>19.82</v>
      </c>
      <c r="H14" t="n">
        <v>0.26</v>
      </c>
      <c r="I14" t="n">
        <v>41</v>
      </c>
      <c r="J14" t="n">
        <v>268.97</v>
      </c>
      <c r="K14" t="n">
        <v>59.89</v>
      </c>
      <c r="L14" t="n">
        <v>4</v>
      </c>
      <c r="M14" t="n">
        <v>39</v>
      </c>
      <c r="N14" t="n">
        <v>70.09</v>
      </c>
      <c r="O14" t="n">
        <v>33407.45</v>
      </c>
      <c r="P14" t="n">
        <v>221.09</v>
      </c>
      <c r="Q14" t="n">
        <v>988.34</v>
      </c>
      <c r="R14" t="n">
        <v>62.37</v>
      </c>
      <c r="S14" t="n">
        <v>35.43</v>
      </c>
      <c r="T14" t="n">
        <v>12293.34</v>
      </c>
      <c r="U14" t="n">
        <v>0.57</v>
      </c>
      <c r="V14" t="n">
        <v>0.84</v>
      </c>
      <c r="W14" t="n">
        <v>3.03</v>
      </c>
      <c r="X14" t="n">
        <v>0.79</v>
      </c>
      <c r="Y14" t="n">
        <v>1</v>
      </c>
      <c r="Z14" t="n">
        <v>10</v>
      </c>
      <c r="AA14" t="n">
        <v>464.7254269400156</v>
      </c>
      <c r="AB14" t="n">
        <v>635.8578313781915</v>
      </c>
      <c r="AC14" t="n">
        <v>575.1724523835275</v>
      </c>
      <c r="AD14" t="n">
        <v>464725.4269400156</v>
      </c>
      <c r="AE14" t="n">
        <v>635857.8313781915</v>
      </c>
      <c r="AF14" t="n">
        <v>1.203629943398005e-06</v>
      </c>
      <c r="AG14" t="n">
        <v>13</v>
      </c>
      <c r="AH14" t="n">
        <v>575172.4523835274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5.4727</v>
      </c>
      <c r="E15" t="n">
        <v>18.27</v>
      </c>
      <c r="F15" t="n">
        <v>13.5</v>
      </c>
      <c r="G15" t="n">
        <v>21.31</v>
      </c>
      <c r="H15" t="n">
        <v>0.28</v>
      </c>
      <c r="I15" t="n">
        <v>38</v>
      </c>
      <c r="J15" t="n">
        <v>269.45</v>
      </c>
      <c r="K15" t="n">
        <v>59.89</v>
      </c>
      <c r="L15" t="n">
        <v>4.25</v>
      </c>
      <c r="M15" t="n">
        <v>36</v>
      </c>
      <c r="N15" t="n">
        <v>70.31</v>
      </c>
      <c r="O15" t="n">
        <v>33466.11</v>
      </c>
      <c r="P15" t="n">
        <v>219.61</v>
      </c>
      <c r="Q15" t="n">
        <v>988.16</v>
      </c>
      <c r="R15" t="n">
        <v>60.61</v>
      </c>
      <c r="S15" t="n">
        <v>35.43</v>
      </c>
      <c r="T15" t="n">
        <v>11427.05</v>
      </c>
      <c r="U15" t="n">
        <v>0.58</v>
      </c>
      <c r="V15" t="n">
        <v>0.84</v>
      </c>
      <c r="W15" t="n">
        <v>3.03</v>
      </c>
      <c r="X15" t="n">
        <v>0.74</v>
      </c>
      <c r="Y15" t="n">
        <v>1</v>
      </c>
      <c r="Z15" t="n">
        <v>10</v>
      </c>
      <c r="AA15" t="n">
        <v>446.8728562335714</v>
      </c>
      <c r="AB15" t="n">
        <v>611.4311565378008</v>
      </c>
      <c r="AC15" t="n">
        <v>553.0770251068503</v>
      </c>
      <c r="AD15" t="n">
        <v>446872.8562335714</v>
      </c>
      <c r="AE15" t="n">
        <v>611431.1565378008</v>
      </c>
      <c r="AF15" t="n">
        <v>1.21676991119297e-06</v>
      </c>
      <c r="AG15" t="n">
        <v>12</v>
      </c>
      <c r="AH15" t="n">
        <v>553077.0251068503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5.5191</v>
      </c>
      <c r="E16" t="n">
        <v>18.12</v>
      </c>
      <c r="F16" t="n">
        <v>13.45</v>
      </c>
      <c r="G16" t="n">
        <v>22.41</v>
      </c>
      <c r="H16" t="n">
        <v>0.3</v>
      </c>
      <c r="I16" t="n">
        <v>36</v>
      </c>
      <c r="J16" t="n">
        <v>269.92</v>
      </c>
      <c r="K16" t="n">
        <v>59.89</v>
      </c>
      <c r="L16" t="n">
        <v>4.5</v>
      </c>
      <c r="M16" t="n">
        <v>34</v>
      </c>
      <c r="N16" t="n">
        <v>70.54000000000001</v>
      </c>
      <c r="O16" t="n">
        <v>33524.86</v>
      </c>
      <c r="P16" t="n">
        <v>218.12</v>
      </c>
      <c r="Q16" t="n">
        <v>988.12</v>
      </c>
      <c r="R16" t="n">
        <v>58.99</v>
      </c>
      <c r="S16" t="n">
        <v>35.43</v>
      </c>
      <c r="T16" t="n">
        <v>10624.02</v>
      </c>
      <c r="U16" t="n">
        <v>0.6</v>
      </c>
      <c r="V16" t="n">
        <v>0.85</v>
      </c>
      <c r="W16" t="n">
        <v>3.03</v>
      </c>
      <c r="X16" t="n">
        <v>0.6899999999999999</v>
      </c>
      <c r="Y16" t="n">
        <v>1</v>
      </c>
      <c r="Z16" t="n">
        <v>10</v>
      </c>
      <c r="AA16" t="n">
        <v>442.6990162243046</v>
      </c>
      <c r="AB16" t="n">
        <v>605.7203245002968</v>
      </c>
      <c r="AC16" t="n">
        <v>547.9112268638024</v>
      </c>
      <c r="AD16" t="n">
        <v>442699.0162243046</v>
      </c>
      <c r="AE16" t="n">
        <v>605720.3245002967</v>
      </c>
      <c r="AF16" t="n">
        <v>1.22708623108614e-06</v>
      </c>
      <c r="AG16" t="n">
        <v>12</v>
      </c>
      <c r="AH16" t="n">
        <v>547911.2268638024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5.557</v>
      </c>
      <c r="E17" t="n">
        <v>18</v>
      </c>
      <c r="F17" t="n">
        <v>13.42</v>
      </c>
      <c r="G17" t="n">
        <v>23.69</v>
      </c>
      <c r="H17" t="n">
        <v>0.31</v>
      </c>
      <c r="I17" t="n">
        <v>34</v>
      </c>
      <c r="J17" t="n">
        <v>270.4</v>
      </c>
      <c r="K17" t="n">
        <v>59.89</v>
      </c>
      <c r="L17" t="n">
        <v>4.75</v>
      </c>
      <c r="M17" t="n">
        <v>32</v>
      </c>
      <c r="N17" t="n">
        <v>70.76000000000001</v>
      </c>
      <c r="O17" t="n">
        <v>33583.7</v>
      </c>
      <c r="P17" t="n">
        <v>217.24</v>
      </c>
      <c r="Q17" t="n">
        <v>988.16</v>
      </c>
      <c r="R17" t="n">
        <v>58.58</v>
      </c>
      <c r="S17" t="n">
        <v>35.43</v>
      </c>
      <c r="T17" t="n">
        <v>10429.35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439.7284420845961</v>
      </c>
      <c r="AB17" t="n">
        <v>601.6558539098656</v>
      </c>
      <c r="AC17" t="n">
        <v>544.2346636420018</v>
      </c>
      <c r="AD17" t="n">
        <v>439728.442084596</v>
      </c>
      <c r="AE17" t="n">
        <v>601655.8539098656</v>
      </c>
      <c r="AF17" t="n">
        <v>1.235512707895433e-06</v>
      </c>
      <c r="AG17" t="n">
        <v>12</v>
      </c>
      <c r="AH17" t="n">
        <v>544234.6636420018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5.6044</v>
      </c>
      <c r="E18" t="n">
        <v>17.84</v>
      </c>
      <c r="F18" t="n">
        <v>13.37</v>
      </c>
      <c r="G18" t="n">
        <v>25.07</v>
      </c>
      <c r="H18" t="n">
        <v>0.33</v>
      </c>
      <c r="I18" t="n">
        <v>32</v>
      </c>
      <c r="J18" t="n">
        <v>270.88</v>
      </c>
      <c r="K18" t="n">
        <v>59.89</v>
      </c>
      <c r="L18" t="n">
        <v>5</v>
      </c>
      <c r="M18" t="n">
        <v>30</v>
      </c>
      <c r="N18" t="n">
        <v>70.98999999999999</v>
      </c>
      <c r="O18" t="n">
        <v>33642.62</v>
      </c>
      <c r="P18" t="n">
        <v>215.56</v>
      </c>
      <c r="Q18" t="n">
        <v>988.22</v>
      </c>
      <c r="R18" t="n">
        <v>56.71</v>
      </c>
      <c r="S18" t="n">
        <v>35.43</v>
      </c>
      <c r="T18" t="n">
        <v>9507.879999999999</v>
      </c>
      <c r="U18" t="n">
        <v>0.62</v>
      </c>
      <c r="V18" t="n">
        <v>0.85</v>
      </c>
      <c r="W18" t="n">
        <v>3.02</v>
      </c>
      <c r="X18" t="n">
        <v>0.62</v>
      </c>
      <c r="Y18" t="n">
        <v>1</v>
      </c>
      <c r="Z18" t="n">
        <v>10</v>
      </c>
      <c r="AA18" t="n">
        <v>435.442263233551</v>
      </c>
      <c r="AB18" t="n">
        <v>595.7913149130002</v>
      </c>
      <c r="AC18" t="n">
        <v>538.929828016065</v>
      </c>
      <c r="AD18" t="n">
        <v>435442.263233551</v>
      </c>
      <c r="AE18" t="n">
        <v>595791.3149130002</v>
      </c>
      <c r="AF18" t="n">
        <v>1.24605136226906e-06</v>
      </c>
      <c r="AG18" t="n">
        <v>12</v>
      </c>
      <c r="AH18" t="n">
        <v>538929.8280160651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5.6261</v>
      </c>
      <c r="E19" t="n">
        <v>17.77</v>
      </c>
      <c r="F19" t="n">
        <v>13.35</v>
      </c>
      <c r="G19" t="n">
        <v>25.85</v>
      </c>
      <c r="H19" t="n">
        <v>0.34</v>
      </c>
      <c r="I19" t="n">
        <v>31</v>
      </c>
      <c r="J19" t="n">
        <v>271.36</v>
      </c>
      <c r="K19" t="n">
        <v>59.89</v>
      </c>
      <c r="L19" t="n">
        <v>5.25</v>
      </c>
      <c r="M19" t="n">
        <v>29</v>
      </c>
      <c r="N19" t="n">
        <v>71.22</v>
      </c>
      <c r="O19" t="n">
        <v>33701.64</v>
      </c>
      <c r="P19" t="n">
        <v>214.86</v>
      </c>
      <c r="Q19" t="n">
        <v>988.2</v>
      </c>
      <c r="R19" t="n">
        <v>56.53</v>
      </c>
      <c r="S19" t="n">
        <v>35.43</v>
      </c>
      <c r="T19" t="n">
        <v>9419.9</v>
      </c>
      <c r="U19" t="n">
        <v>0.63</v>
      </c>
      <c r="V19" t="n">
        <v>0.85</v>
      </c>
      <c r="W19" t="n">
        <v>3.01</v>
      </c>
      <c r="X19" t="n">
        <v>0.6</v>
      </c>
      <c r="Y19" t="n">
        <v>1</v>
      </c>
      <c r="Z19" t="n">
        <v>10</v>
      </c>
      <c r="AA19" t="n">
        <v>433.585954698832</v>
      </c>
      <c r="AB19" t="n">
        <v>593.2514316812451</v>
      </c>
      <c r="AC19" t="n">
        <v>536.6323476752001</v>
      </c>
      <c r="AD19" t="n">
        <v>433585.954698832</v>
      </c>
      <c r="AE19" t="n">
        <v>593251.4316812451</v>
      </c>
      <c r="AF19" t="n">
        <v>1.250876020494961e-06</v>
      </c>
      <c r="AG19" t="n">
        <v>12</v>
      </c>
      <c r="AH19" t="n">
        <v>536632.3476752001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5.6733</v>
      </c>
      <c r="E20" t="n">
        <v>17.63</v>
      </c>
      <c r="F20" t="n">
        <v>13.31</v>
      </c>
      <c r="G20" t="n">
        <v>27.53</v>
      </c>
      <c r="H20" t="n">
        <v>0.36</v>
      </c>
      <c r="I20" t="n">
        <v>29</v>
      </c>
      <c r="J20" t="n">
        <v>271.84</v>
      </c>
      <c r="K20" t="n">
        <v>59.89</v>
      </c>
      <c r="L20" t="n">
        <v>5.5</v>
      </c>
      <c r="M20" t="n">
        <v>27</v>
      </c>
      <c r="N20" t="n">
        <v>71.45</v>
      </c>
      <c r="O20" t="n">
        <v>33760.74</v>
      </c>
      <c r="P20" t="n">
        <v>213.22</v>
      </c>
      <c r="Q20" t="n">
        <v>988.08</v>
      </c>
      <c r="R20" t="n">
        <v>55.02</v>
      </c>
      <c r="S20" t="n">
        <v>35.43</v>
      </c>
      <c r="T20" t="n">
        <v>8674.780000000001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429.5026722909835</v>
      </c>
      <c r="AB20" t="n">
        <v>587.6645045491208</v>
      </c>
      <c r="AC20" t="n">
        <v>531.5786290272642</v>
      </c>
      <c r="AD20" t="n">
        <v>429502.6722909835</v>
      </c>
      <c r="AE20" t="n">
        <v>587664.5045491208</v>
      </c>
      <c r="AF20" t="n">
        <v>1.261370207972496e-06</v>
      </c>
      <c r="AG20" t="n">
        <v>12</v>
      </c>
      <c r="AH20" t="n">
        <v>531578.6290272642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5.692</v>
      </c>
      <c r="E21" t="n">
        <v>17.57</v>
      </c>
      <c r="F21" t="n">
        <v>13.3</v>
      </c>
      <c r="G21" t="n">
        <v>28.5</v>
      </c>
      <c r="H21" t="n">
        <v>0.38</v>
      </c>
      <c r="I21" t="n">
        <v>28</v>
      </c>
      <c r="J21" t="n">
        <v>272.32</v>
      </c>
      <c r="K21" t="n">
        <v>59.89</v>
      </c>
      <c r="L21" t="n">
        <v>5.75</v>
      </c>
      <c r="M21" t="n">
        <v>26</v>
      </c>
      <c r="N21" t="n">
        <v>71.68000000000001</v>
      </c>
      <c r="O21" t="n">
        <v>33820.05</v>
      </c>
      <c r="P21" t="n">
        <v>212.55</v>
      </c>
      <c r="Q21" t="n">
        <v>988.1900000000001</v>
      </c>
      <c r="R21" t="n">
        <v>54.81</v>
      </c>
      <c r="S21" t="n">
        <v>35.43</v>
      </c>
      <c r="T21" t="n">
        <v>8577.559999999999</v>
      </c>
      <c r="U21" t="n">
        <v>0.65</v>
      </c>
      <c r="V21" t="n">
        <v>0.86</v>
      </c>
      <c r="W21" t="n">
        <v>3.01</v>
      </c>
      <c r="X21" t="n">
        <v>0.55</v>
      </c>
      <c r="Y21" t="n">
        <v>1</v>
      </c>
      <c r="Z21" t="n">
        <v>10</v>
      </c>
      <c r="AA21" t="n">
        <v>427.9142466716943</v>
      </c>
      <c r="AB21" t="n">
        <v>585.4911505404166</v>
      </c>
      <c r="AC21" t="n">
        <v>529.6126968748292</v>
      </c>
      <c r="AD21" t="n">
        <v>427914.2466716943</v>
      </c>
      <c r="AE21" t="n">
        <v>585491.1505404166</v>
      </c>
      <c r="AF21" t="n">
        <v>1.265527862757028e-06</v>
      </c>
      <c r="AG21" t="n">
        <v>12</v>
      </c>
      <c r="AH21" t="n">
        <v>529612.6968748292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5.7196</v>
      </c>
      <c r="E22" t="n">
        <v>17.48</v>
      </c>
      <c r="F22" t="n">
        <v>13.27</v>
      </c>
      <c r="G22" t="n">
        <v>29.48</v>
      </c>
      <c r="H22" t="n">
        <v>0.39</v>
      </c>
      <c r="I22" t="n">
        <v>27</v>
      </c>
      <c r="J22" t="n">
        <v>272.8</v>
      </c>
      <c r="K22" t="n">
        <v>59.89</v>
      </c>
      <c r="L22" t="n">
        <v>6</v>
      </c>
      <c r="M22" t="n">
        <v>25</v>
      </c>
      <c r="N22" t="n">
        <v>71.91</v>
      </c>
      <c r="O22" t="n">
        <v>33879.33</v>
      </c>
      <c r="P22" t="n">
        <v>211.35</v>
      </c>
      <c r="Q22" t="n">
        <v>988.13</v>
      </c>
      <c r="R22" t="n">
        <v>53.56</v>
      </c>
      <c r="S22" t="n">
        <v>35.43</v>
      </c>
      <c r="T22" t="n">
        <v>7955.44</v>
      </c>
      <c r="U22" t="n">
        <v>0.66</v>
      </c>
      <c r="V22" t="n">
        <v>0.86</v>
      </c>
      <c r="W22" t="n">
        <v>3.01</v>
      </c>
      <c r="X22" t="n">
        <v>0.51</v>
      </c>
      <c r="Y22" t="n">
        <v>1</v>
      </c>
      <c r="Z22" t="n">
        <v>10</v>
      </c>
      <c r="AA22" t="n">
        <v>425.3102506747495</v>
      </c>
      <c r="AB22" t="n">
        <v>581.9282483372011</v>
      </c>
      <c r="AC22" t="n">
        <v>526.389833057324</v>
      </c>
      <c r="AD22" t="n">
        <v>425310.2506747494</v>
      </c>
      <c r="AE22" t="n">
        <v>581928.2483372011</v>
      </c>
      <c r="AF22" t="n">
        <v>1.271664294417621e-06</v>
      </c>
      <c r="AG22" t="n">
        <v>12</v>
      </c>
      <c r="AH22" t="n">
        <v>526389.8330573241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5.7681</v>
      </c>
      <c r="E23" t="n">
        <v>17.34</v>
      </c>
      <c r="F23" t="n">
        <v>13.22</v>
      </c>
      <c r="G23" t="n">
        <v>31.73</v>
      </c>
      <c r="H23" t="n">
        <v>0.41</v>
      </c>
      <c r="I23" t="n">
        <v>25</v>
      </c>
      <c r="J23" t="n">
        <v>273.28</v>
      </c>
      <c r="K23" t="n">
        <v>59.89</v>
      </c>
      <c r="L23" t="n">
        <v>6.25</v>
      </c>
      <c r="M23" t="n">
        <v>23</v>
      </c>
      <c r="N23" t="n">
        <v>72.14</v>
      </c>
      <c r="O23" t="n">
        <v>33938.7</v>
      </c>
      <c r="P23" t="n">
        <v>209.69</v>
      </c>
      <c r="Q23" t="n">
        <v>988.16</v>
      </c>
      <c r="R23" t="n">
        <v>52.33</v>
      </c>
      <c r="S23" t="n">
        <v>35.43</v>
      </c>
      <c r="T23" t="n">
        <v>7349.4</v>
      </c>
      <c r="U23" t="n">
        <v>0.68</v>
      </c>
      <c r="V23" t="n">
        <v>0.86</v>
      </c>
      <c r="W23" t="n">
        <v>3</v>
      </c>
      <c r="X23" t="n">
        <v>0.47</v>
      </c>
      <c r="Y23" t="n">
        <v>1</v>
      </c>
      <c r="Z23" t="n">
        <v>10</v>
      </c>
      <c r="AA23" t="n">
        <v>421.2318187389008</v>
      </c>
      <c r="AB23" t="n">
        <v>576.3479578348546</v>
      </c>
      <c r="AC23" t="n">
        <v>521.3421176485346</v>
      </c>
      <c r="AD23" t="n">
        <v>421231.8187389008</v>
      </c>
      <c r="AE23" t="n">
        <v>576347.9578348546</v>
      </c>
      <c r="AF23" t="n">
        <v>1.282447516719749e-06</v>
      </c>
      <c r="AG23" t="n">
        <v>12</v>
      </c>
      <c r="AH23" t="n">
        <v>521342.1176485346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5.7632</v>
      </c>
      <c r="E24" t="n">
        <v>17.35</v>
      </c>
      <c r="F24" t="n">
        <v>13.23</v>
      </c>
      <c r="G24" t="n">
        <v>31.76</v>
      </c>
      <c r="H24" t="n">
        <v>0.42</v>
      </c>
      <c r="I24" t="n">
        <v>25</v>
      </c>
      <c r="J24" t="n">
        <v>273.76</v>
      </c>
      <c r="K24" t="n">
        <v>59.89</v>
      </c>
      <c r="L24" t="n">
        <v>6.5</v>
      </c>
      <c r="M24" t="n">
        <v>23</v>
      </c>
      <c r="N24" t="n">
        <v>72.37</v>
      </c>
      <c r="O24" t="n">
        <v>33998.16</v>
      </c>
      <c r="P24" t="n">
        <v>209.43</v>
      </c>
      <c r="Q24" t="n">
        <v>988.1900000000001</v>
      </c>
      <c r="R24" t="n">
        <v>52.57</v>
      </c>
      <c r="S24" t="n">
        <v>35.43</v>
      </c>
      <c r="T24" t="n">
        <v>7470.99</v>
      </c>
      <c r="U24" t="n">
        <v>0.67</v>
      </c>
      <c r="V24" t="n">
        <v>0.86</v>
      </c>
      <c r="W24" t="n">
        <v>3.01</v>
      </c>
      <c r="X24" t="n">
        <v>0.48</v>
      </c>
      <c r="Y24" t="n">
        <v>1</v>
      </c>
      <c r="Z24" t="n">
        <v>10</v>
      </c>
      <c r="AA24" t="n">
        <v>421.261911180174</v>
      </c>
      <c r="AB24" t="n">
        <v>576.3891316405895</v>
      </c>
      <c r="AC24" t="n">
        <v>521.379361884038</v>
      </c>
      <c r="AD24" t="n">
        <v>421261.911180174</v>
      </c>
      <c r="AE24" t="n">
        <v>576389.1316405896</v>
      </c>
      <c r="AF24" t="n">
        <v>1.281358077765514e-06</v>
      </c>
      <c r="AG24" t="n">
        <v>12</v>
      </c>
      <c r="AH24" t="n">
        <v>521379.361884038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5.7869</v>
      </c>
      <c r="E25" t="n">
        <v>17.28</v>
      </c>
      <c r="F25" t="n">
        <v>13.21</v>
      </c>
      <c r="G25" t="n">
        <v>33.04</v>
      </c>
      <c r="H25" t="n">
        <v>0.44</v>
      </c>
      <c r="I25" t="n">
        <v>24</v>
      </c>
      <c r="J25" t="n">
        <v>274.24</v>
      </c>
      <c r="K25" t="n">
        <v>59.89</v>
      </c>
      <c r="L25" t="n">
        <v>6.75</v>
      </c>
      <c r="M25" t="n">
        <v>22</v>
      </c>
      <c r="N25" t="n">
        <v>72.61</v>
      </c>
      <c r="O25" t="n">
        <v>34057.71</v>
      </c>
      <c r="P25" t="n">
        <v>208.35</v>
      </c>
      <c r="Q25" t="n">
        <v>988.15</v>
      </c>
      <c r="R25" t="n">
        <v>51.87</v>
      </c>
      <c r="S25" t="n">
        <v>35.43</v>
      </c>
      <c r="T25" t="n">
        <v>7126.34</v>
      </c>
      <c r="U25" t="n">
        <v>0.68</v>
      </c>
      <c r="V25" t="n">
        <v>0.86</v>
      </c>
      <c r="W25" t="n">
        <v>3.01</v>
      </c>
      <c r="X25" t="n">
        <v>0.46</v>
      </c>
      <c r="Y25" t="n">
        <v>1</v>
      </c>
      <c r="Z25" t="n">
        <v>10</v>
      </c>
      <c r="AA25" t="n">
        <v>419.0615322045314</v>
      </c>
      <c r="AB25" t="n">
        <v>573.3784760522458</v>
      </c>
      <c r="AC25" t="n">
        <v>518.6560390395641</v>
      </c>
      <c r="AD25" t="n">
        <v>419061.5322045314</v>
      </c>
      <c r="AE25" t="n">
        <v>573378.4760522458</v>
      </c>
      <c r="AF25" t="n">
        <v>1.286627404952327e-06</v>
      </c>
      <c r="AG25" t="n">
        <v>12</v>
      </c>
      <c r="AH25" t="n">
        <v>518656.0390395641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5.808</v>
      </c>
      <c r="E26" t="n">
        <v>17.22</v>
      </c>
      <c r="F26" t="n">
        <v>13.2</v>
      </c>
      <c r="G26" t="n">
        <v>34.44</v>
      </c>
      <c r="H26" t="n">
        <v>0.45</v>
      </c>
      <c r="I26" t="n">
        <v>23</v>
      </c>
      <c r="J26" t="n">
        <v>274.73</v>
      </c>
      <c r="K26" t="n">
        <v>59.89</v>
      </c>
      <c r="L26" t="n">
        <v>7</v>
      </c>
      <c r="M26" t="n">
        <v>21</v>
      </c>
      <c r="N26" t="n">
        <v>72.84</v>
      </c>
      <c r="O26" t="n">
        <v>34117.35</v>
      </c>
      <c r="P26" t="n">
        <v>207.81</v>
      </c>
      <c r="Q26" t="n">
        <v>988.17</v>
      </c>
      <c r="R26" t="n">
        <v>51.54</v>
      </c>
      <c r="S26" t="n">
        <v>35.43</v>
      </c>
      <c r="T26" t="n">
        <v>6964.74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417.5517918774952</v>
      </c>
      <c r="AB26" t="n">
        <v>571.3127827317526</v>
      </c>
      <c r="AC26" t="n">
        <v>516.7874925903599</v>
      </c>
      <c r="AD26" t="n">
        <v>417551.7918774952</v>
      </c>
      <c r="AE26" t="n">
        <v>571312.7827317526</v>
      </c>
      <c r="AF26" t="n">
        <v>1.291318662489954e-06</v>
      </c>
      <c r="AG26" t="n">
        <v>12</v>
      </c>
      <c r="AH26" t="n">
        <v>516787.4925903599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5.8376</v>
      </c>
      <c r="E27" t="n">
        <v>17.13</v>
      </c>
      <c r="F27" t="n">
        <v>13.16</v>
      </c>
      <c r="G27" t="n">
        <v>35.9</v>
      </c>
      <c r="H27" t="n">
        <v>0.47</v>
      </c>
      <c r="I27" t="n">
        <v>22</v>
      </c>
      <c r="J27" t="n">
        <v>275.21</v>
      </c>
      <c r="K27" t="n">
        <v>59.89</v>
      </c>
      <c r="L27" t="n">
        <v>7.25</v>
      </c>
      <c r="M27" t="n">
        <v>20</v>
      </c>
      <c r="N27" t="n">
        <v>73.08</v>
      </c>
      <c r="O27" t="n">
        <v>34177.09</v>
      </c>
      <c r="P27" t="n">
        <v>206.52</v>
      </c>
      <c r="Q27" t="n">
        <v>988.08</v>
      </c>
      <c r="R27" t="n">
        <v>50.69</v>
      </c>
      <c r="S27" t="n">
        <v>35.43</v>
      </c>
      <c r="T27" t="n">
        <v>6544.3</v>
      </c>
      <c r="U27" t="n">
        <v>0.7</v>
      </c>
      <c r="V27" t="n">
        <v>0.87</v>
      </c>
      <c r="W27" t="n">
        <v>2.99</v>
      </c>
      <c r="X27" t="n">
        <v>0.41</v>
      </c>
      <c r="Y27" t="n">
        <v>1</v>
      </c>
      <c r="Z27" t="n">
        <v>10</v>
      </c>
      <c r="AA27" t="n">
        <v>414.8261727999496</v>
      </c>
      <c r="AB27" t="n">
        <v>567.5834704640276</v>
      </c>
      <c r="AC27" t="n">
        <v>513.414100651344</v>
      </c>
      <c r="AD27" t="n">
        <v>414826.1727999497</v>
      </c>
      <c r="AE27" t="n">
        <v>567583.4704640276</v>
      </c>
      <c r="AF27" t="n">
        <v>1.297899763111459e-06</v>
      </c>
      <c r="AG27" t="n">
        <v>12</v>
      </c>
      <c r="AH27" t="n">
        <v>513414.100651344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5.8568</v>
      </c>
      <c r="E28" t="n">
        <v>17.07</v>
      </c>
      <c r="F28" t="n">
        <v>13.16</v>
      </c>
      <c r="G28" t="n">
        <v>37.6</v>
      </c>
      <c r="H28" t="n">
        <v>0.48</v>
      </c>
      <c r="I28" t="n">
        <v>21</v>
      </c>
      <c r="J28" t="n">
        <v>275.7</v>
      </c>
      <c r="K28" t="n">
        <v>59.89</v>
      </c>
      <c r="L28" t="n">
        <v>7.5</v>
      </c>
      <c r="M28" t="n">
        <v>19</v>
      </c>
      <c r="N28" t="n">
        <v>73.31</v>
      </c>
      <c r="O28" t="n">
        <v>34236.91</v>
      </c>
      <c r="P28" t="n">
        <v>205.67</v>
      </c>
      <c r="Q28" t="n">
        <v>988.16</v>
      </c>
      <c r="R28" t="n">
        <v>50.54</v>
      </c>
      <c r="S28" t="n">
        <v>35.43</v>
      </c>
      <c r="T28" t="n">
        <v>6475.99</v>
      </c>
      <c r="U28" t="n">
        <v>0.7</v>
      </c>
      <c r="V28" t="n">
        <v>0.87</v>
      </c>
      <c r="W28" t="n">
        <v>2.99</v>
      </c>
      <c r="X28" t="n">
        <v>0.41</v>
      </c>
      <c r="Y28" t="n">
        <v>1</v>
      </c>
      <c r="Z28" t="n">
        <v>10</v>
      </c>
      <c r="AA28" t="n">
        <v>413.1897838327031</v>
      </c>
      <c r="AB28" t="n">
        <v>565.3444908866547</v>
      </c>
      <c r="AC28" t="n">
        <v>511.388806142408</v>
      </c>
      <c r="AD28" t="n">
        <v>413189.7838327031</v>
      </c>
      <c r="AE28" t="n">
        <v>565344.4908866547</v>
      </c>
      <c r="AF28" t="n">
        <v>1.302168585136219e-06</v>
      </c>
      <c r="AG28" t="n">
        <v>12</v>
      </c>
      <c r="AH28" t="n">
        <v>511388.806142408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5.8849</v>
      </c>
      <c r="E29" t="n">
        <v>16.99</v>
      </c>
      <c r="F29" t="n">
        <v>13.13</v>
      </c>
      <c r="G29" t="n">
        <v>39.39</v>
      </c>
      <c r="H29" t="n">
        <v>0.5</v>
      </c>
      <c r="I29" t="n">
        <v>20</v>
      </c>
      <c r="J29" t="n">
        <v>276.18</v>
      </c>
      <c r="K29" t="n">
        <v>59.89</v>
      </c>
      <c r="L29" t="n">
        <v>7.75</v>
      </c>
      <c r="M29" t="n">
        <v>18</v>
      </c>
      <c r="N29" t="n">
        <v>73.55</v>
      </c>
      <c r="O29" t="n">
        <v>34296.82</v>
      </c>
      <c r="P29" t="n">
        <v>204.69</v>
      </c>
      <c r="Q29" t="n">
        <v>988.17</v>
      </c>
      <c r="R29" t="n">
        <v>49.36</v>
      </c>
      <c r="S29" t="n">
        <v>35.43</v>
      </c>
      <c r="T29" t="n">
        <v>5892.03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410.9096270519364</v>
      </c>
      <c r="AB29" t="n">
        <v>562.224679785792</v>
      </c>
      <c r="AC29" t="n">
        <v>508.5667454343292</v>
      </c>
      <c r="AD29" t="n">
        <v>410909.6270519363</v>
      </c>
      <c r="AE29" t="n">
        <v>562224.679785792</v>
      </c>
      <c r="AF29" t="n">
        <v>1.30841618403704e-06</v>
      </c>
      <c r="AG29" t="n">
        <v>12</v>
      </c>
      <c r="AH29" t="n">
        <v>508566.7454343292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5.8879</v>
      </c>
      <c r="E30" t="n">
        <v>16.98</v>
      </c>
      <c r="F30" t="n">
        <v>13.12</v>
      </c>
      <c r="G30" t="n">
        <v>39.36</v>
      </c>
      <c r="H30" t="n">
        <v>0.51</v>
      </c>
      <c r="I30" t="n">
        <v>20</v>
      </c>
      <c r="J30" t="n">
        <v>276.67</v>
      </c>
      <c r="K30" t="n">
        <v>59.89</v>
      </c>
      <c r="L30" t="n">
        <v>8</v>
      </c>
      <c r="M30" t="n">
        <v>18</v>
      </c>
      <c r="N30" t="n">
        <v>73.78</v>
      </c>
      <c r="O30" t="n">
        <v>34356.83</v>
      </c>
      <c r="P30" t="n">
        <v>203.93</v>
      </c>
      <c r="Q30" t="n">
        <v>988.12</v>
      </c>
      <c r="R30" t="n">
        <v>49.02</v>
      </c>
      <c r="S30" t="n">
        <v>35.43</v>
      </c>
      <c r="T30" t="n">
        <v>5720.96</v>
      </c>
      <c r="U30" t="n">
        <v>0.72</v>
      </c>
      <c r="V30" t="n">
        <v>0.87</v>
      </c>
      <c r="W30" t="n">
        <v>3</v>
      </c>
      <c r="X30" t="n">
        <v>0.37</v>
      </c>
      <c r="Y30" t="n">
        <v>1</v>
      </c>
      <c r="Z30" t="n">
        <v>10</v>
      </c>
      <c r="AA30" t="n">
        <v>410.0280868904363</v>
      </c>
      <c r="AB30" t="n">
        <v>561.0185176460205</v>
      </c>
      <c r="AC30" t="n">
        <v>507.4756977163182</v>
      </c>
      <c r="AD30" t="n">
        <v>410028.0868904362</v>
      </c>
      <c r="AE30" t="n">
        <v>561018.5176460205</v>
      </c>
      <c r="AF30" t="n">
        <v>1.309083187478409e-06</v>
      </c>
      <c r="AG30" t="n">
        <v>12</v>
      </c>
      <c r="AH30" t="n">
        <v>507475.6977163182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5.9089</v>
      </c>
      <c r="E31" t="n">
        <v>16.92</v>
      </c>
      <c r="F31" t="n">
        <v>13.11</v>
      </c>
      <c r="G31" t="n">
        <v>41.4</v>
      </c>
      <c r="H31" t="n">
        <v>0.53</v>
      </c>
      <c r="I31" t="n">
        <v>19</v>
      </c>
      <c r="J31" t="n">
        <v>277.16</v>
      </c>
      <c r="K31" t="n">
        <v>59.89</v>
      </c>
      <c r="L31" t="n">
        <v>8.25</v>
      </c>
      <c r="M31" t="n">
        <v>17</v>
      </c>
      <c r="N31" t="n">
        <v>74.02</v>
      </c>
      <c r="O31" t="n">
        <v>34416.93</v>
      </c>
      <c r="P31" t="n">
        <v>203.08</v>
      </c>
      <c r="Q31" t="n">
        <v>988.16</v>
      </c>
      <c r="R31" t="n">
        <v>48.76</v>
      </c>
      <c r="S31" t="n">
        <v>35.43</v>
      </c>
      <c r="T31" t="n">
        <v>5594.76</v>
      </c>
      <c r="U31" t="n">
        <v>0.73</v>
      </c>
      <c r="V31" t="n">
        <v>0.87</v>
      </c>
      <c r="W31" t="n">
        <v>3</v>
      </c>
      <c r="X31" t="n">
        <v>0.36</v>
      </c>
      <c r="Y31" t="n">
        <v>1</v>
      </c>
      <c r="Z31" t="n">
        <v>10</v>
      </c>
      <c r="AA31" t="n">
        <v>408.2951707114637</v>
      </c>
      <c r="AB31" t="n">
        <v>558.647465279084</v>
      </c>
      <c r="AC31" t="n">
        <v>505.3309352594895</v>
      </c>
      <c r="AD31" t="n">
        <v>408295.1707114637</v>
      </c>
      <c r="AE31" t="n">
        <v>558647.465279084</v>
      </c>
      <c r="AF31" t="n">
        <v>1.313752211567991e-06</v>
      </c>
      <c r="AG31" t="n">
        <v>12</v>
      </c>
      <c r="AH31" t="n">
        <v>505330.9352594895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5.9303</v>
      </c>
      <c r="E32" t="n">
        <v>16.86</v>
      </c>
      <c r="F32" t="n">
        <v>13.1</v>
      </c>
      <c r="G32" t="n">
        <v>43.66</v>
      </c>
      <c r="H32" t="n">
        <v>0.55</v>
      </c>
      <c r="I32" t="n">
        <v>18</v>
      </c>
      <c r="J32" t="n">
        <v>277.65</v>
      </c>
      <c r="K32" t="n">
        <v>59.89</v>
      </c>
      <c r="L32" t="n">
        <v>8.5</v>
      </c>
      <c r="M32" t="n">
        <v>16</v>
      </c>
      <c r="N32" t="n">
        <v>74.26000000000001</v>
      </c>
      <c r="O32" t="n">
        <v>34477.13</v>
      </c>
      <c r="P32" t="n">
        <v>201.76</v>
      </c>
      <c r="Q32" t="n">
        <v>988.14</v>
      </c>
      <c r="R32" t="n">
        <v>48.46</v>
      </c>
      <c r="S32" t="n">
        <v>35.43</v>
      </c>
      <c r="T32" t="n">
        <v>5449.69</v>
      </c>
      <c r="U32" t="n">
        <v>0.73</v>
      </c>
      <c r="V32" t="n">
        <v>0.87</v>
      </c>
      <c r="W32" t="n">
        <v>3</v>
      </c>
      <c r="X32" t="n">
        <v>0.35</v>
      </c>
      <c r="Y32" t="n">
        <v>1</v>
      </c>
      <c r="Z32" t="n">
        <v>10</v>
      </c>
      <c r="AA32" t="n">
        <v>393.1999377337835</v>
      </c>
      <c r="AB32" t="n">
        <v>537.9935015643437</v>
      </c>
      <c r="AC32" t="n">
        <v>486.6481568536639</v>
      </c>
      <c r="AD32" t="n">
        <v>393199.9377337835</v>
      </c>
      <c r="AE32" t="n">
        <v>537993.5015643437</v>
      </c>
      <c r="AF32" t="n">
        <v>1.318510169449754e-06</v>
      </c>
      <c r="AG32" t="n">
        <v>11</v>
      </c>
      <c r="AH32" t="n">
        <v>486648.1568536639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5.933</v>
      </c>
      <c r="E33" t="n">
        <v>16.86</v>
      </c>
      <c r="F33" t="n">
        <v>13.09</v>
      </c>
      <c r="G33" t="n">
        <v>43.64</v>
      </c>
      <c r="H33" t="n">
        <v>0.5600000000000001</v>
      </c>
      <c r="I33" t="n">
        <v>18</v>
      </c>
      <c r="J33" t="n">
        <v>278.13</v>
      </c>
      <c r="K33" t="n">
        <v>59.89</v>
      </c>
      <c r="L33" t="n">
        <v>8.75</v>
      </c>
      <c r="M33" t="n">
        <v>16</v>
      </c>
      <c r="N33" t="n">
        <v>74.5</v>
      </c>
      <c r="O33" t="n">
        <v>34537.41</v>
      </c>
      <c r="P33" t="n">
        <v>201.38</v>
      </c>
      <c r="Q33" t="n">
        <v>988.11</v>
      </c>
      <c r="R33" t="n">
        <v>48.36</v>
      </c>
      <c r="S33" t="n">
        <v>35.43</v>
      </c>
      <c r="T33" t="n">
        <v>5401.17</v>
      </c>
      <c r="U33" t="n">
        <v>0.73</v>
      </c>
      <c r="V33" t="n">
        <v>0.87</v>
      </c>
      <c r="W33" t="n">
        <v>2.99</v>
      </c>
      <c r="X33" t="n">
        <v>0.34</v>
      </c>
      <c r="Y33" t="n">
        <v>1</v>
      </c>
      <c r="Z33" t="n">
        <v>10</v>
      </c>
      <c r="AA33" t="n">
        <v>392.6886850461643</v>
      </c>
      <c r="AB33" t="n">
        <v>537.2939830822663</v>
      </c>
      <c r="AC33" t="n">
        <v>486.0153994337356</v>
      </c>
      <c r="AD33" t="n">
        <v>392688.6850461643</v>
      </c>
      <c r="AE33" t="n">
        <v>537293.9830822663</v>
      </c>
      <c r="AF33" t="n">
        <v>1.319110472546986e-06</v>
      </c>
      <c r="AG33" t="n">
        <v>11</v>
      </c>
      <c r="AH33" t="n">
        <v>486015.3994337356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5.9556</v>
      </c>
      <c r="E34" t="n">
        <v>16.79</v>
      </c>
      <c r="F34" t="n">
        <v>13.08</v>
      </c>
      <c r="G34" t="n">
        <v>46.16</v>
      </c>
      <c r="H34" t="n">
        <v>0.58</v>
      </c>
      <c r="I34" t="n">
        <v>17</v>
      </c>
      <c r="J34" t="n">
        <v>278.62</v>
      </c>
      <c r="K34" t="n">
        <v>59.89</v>
      </c>
      <c r="L34" t="n">
        <v>9</v>
      </c>
      <c r="M34" t="n">
        <v>15</v>
      </c>
      <c r="N34" t="n">
        <v>74.73999999999999</v>
      </c>
      <c r="O34" t="n">
        <v>34597.8</v>
      </c>
      <c r="P34" t="n">
        <v>199.39</v>
      </c>
      <c r="Q34" t="n">
        <v>988.09</v>
      </c>
      <c r="R34" t="n">
        <v>47.95</v>
      </c>
      <c r="S34" t="n">
        <v>35.43</v>
      </c>
      <c r="T34" t="n">
        <v>5199.49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389.8763326467114</v>
      </c>
      <c r="AB34" t="n">
        <v>533.4459984571037</v>
      </c>
      <c r="AC34" t="n">
        <v>482.534661060518</v>
      </c>
      <c r="AD34" t="n">
        <v>389876.3326467114</v>
      </c>
      <c r="AE34" t="n">
        <v>533445.9984571036</v>
      </c>
      <c r="AF34" t="n">
        <v>1.324135231805298e-06</v>
      </c>
      <c r="AG34" t="n">
        <v>11</v>
      </c>
      <c r="AH34" t="n">
        <v>482534.661060518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5.9571</v>
      </c>
      <c r="E35" t="n">
        <v>16.79</v>
      </c>
      <c r="F35" t="n">
        <v>13.07</v>
      </c>
      <c r="G35" t="n">
        <v>46.14</v>
      </c>
      <c r="H35" t="n">
        <v>0.59</v>
      </c>
      <c r="I35" t="n">
        <v>17</v>
      </c>
      <c r="J35" t="n">
        <v>279.11</v>
      </c>
      <c r="K35" t="n">
        <v>59.89</v>
      </c>
      <c r="L35" t="n">
        <v>9.25</v>
      </c>
      <c r="M35" t="n">
        <v>15</v>
      </c>
      <c r="N35" t="n">
        <v>74.98</v>
      </c>
      <c r="O35" t="n">
        <v>34658.27</v>
      </c>
      <c r="P35" t="n">
        <v>198.96</v>
      </c>
      <c r="Q35" t="n">
        <v>988.15</v>
      </c>
      <c r="R35" t="n">
        <v>47.73</v>
      </c>
      <c r="S35" t="n">
        <v>35.43</v>
      </c>
      <c r="T35" t="n">
        <v>5089.12</v>
      </c>
      <c r="U35" t="n">
        <v>0.74</v>
      </c>
      <c r="V35" t="n">
        <v>0.87</v>
      </c>
      <c r="W35" t="n">
        <v>2.99</v>
      </c>
      <c r="X35" t="n">
        <v>0.32</v>
      </c>
      <c r="Y35" t="n">
        <v>1</v>
      </c>
      <c r="Z35" t="n">
        <v>10</v>
      </c>
      <c r="AA35" t="n">
        <v>389.3725777411074</v>
      </c>
      <c r="AB35" t="n">
        <v>532.7567387711584</v>
      </c>
      <c r="AC35" t="n">
        <v>481.9111833516173</v>
      </c>
      <c r="AD35" t="n">
        <v>389372.5777411074</v>
      </c>
      <c r="AE35" t="n">
        <v>532756.7387711584</v>
      </c>
      <c r="AF35" t="n">
        <v>1.324468733525982e-06</v>
      </c>
      <c r="AG35" t="n">
        <v>11</v>
      </c>
      <c r="AH35" t="n">
        <v>481911.1833516173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5.9835</v>
      </c>
      <c r="E36" t="n">
        <v>16.71</v>
      </c>
      <c r="F36" t="n">
        <v>13.05</v>
      </c>
      <c r="G36" t="n">
        <v>48.94</v>
      </c>
      <c r="H36" t="n">
        <v>0.6</v>
      </c>
      <c r="I36" t="n">
        <v>16</v>
      </c>
      <c r="J36" t="n">
        <v>279.61</v>
      </c>
      <c r="K36" t="n">
        <v>59.89</v>
      </c>
      <c r="L36" t="n">
        <v>9.5</v>
      </c>
      <c r="M36" t="n">
        <v>14</v>
      </c>
      <c r="N36" t="n">
        <v>75.22</v>
      </c>
      <c r="O36" t="n">
        <v>34718.84</v>
      </c>
      <c r="P36" t="n">
        <v>198.24</v>
      </c>
      <c r="Q36" t="n">
        <v>988.08</v>
      </c>
      <c r="R36" t="n">
        <v>46.99</v>
      </c>
      <c r="S36" t="n">
        <v>35.43</v>
      </c>
      <c r="T36" t="n">
        <v>4727.6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387.5361458554019</v>
      </c>
      <c r="AB36" t="n">
        <v>530.2440516474792</v>
      </c>
      <c r="AC36" t="n">
        <v>479.6383035604434</v>
      </c>
      <c r="AD36" t="n">
        <v>387536.1458554019</v>
      </c>
      <c r="AE36" t="n">
        <v>530244.0516474792</v>
      </c>
      <c r="AF36" t="n">
        <v>1.330338363810028e-06</v>
      </c>
      <c r="AG36" t="n">
        <v>11</v>
      </c>
      <c r="AH36" t="n">
        <v>479638.3035604435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5.9863</v>
      </c>
      <c r="E37" t="n">
        <v>16.7</v>
      </c>
      <c r="F37" t="n">
        <v>13.04</v>
      </c>
      <c r="G37" t="n">
        <v>48.91</v>
      </c>
      <c r="H37" t="n">
        <v>0.62</v>
      </c>
      <c r="I37" t="n">
        <v>16</v>
      </c>
      <c r="J37" t="n">
        <v>280.1</v>
      </c>
      <c r="K37" t="n">
        <v>59.89</v>
      </c>
      <c r="L37" t="n">
        <v>9.75</v>
      </c>
      <c r="M37" t="n">
        <v>14</v>
      </c>
      <c r="N37" t="n">
        <v>75.45999999999999</v>
      </c>
      <c r="O37" t="n">
        <v>34779.51</v>
      </c>
      <c r="P37" t="n">
        <v>197.72</v>
      </c>
      <c r="Q37" t="n">
        <v>988.17</v>
      </c>
      <c r="R37" t="n">
        <v>46.85</v>
      </c>
      <c r="S37" t="n">
        <v>35.43</v>
      </c>
      <c r="T37" t="n">
        <v>4653.98</v>
      </c>
      <c r="U37" t="n">
        <v>0.76</v>
      </c>
      <c r="V37" t="n">
        <v>0.87</v>
      </c>
      <c r="W37" t="n">
        <v>2.99</v>
      </c>
      <c r="X37" t="n">
        <v>0.29</v>
      </c>
      <c r="Y37" t="n">
        <v>1</v>
      </c>
      <c r="Z37" t="n">
        <v>10</v>
      </c>
      <c r="AA37" t="n">
        <v>386.9006560745508</v>
      </c>
      <c r="AB37" t="n">
        <v>529.3745464934881</v>
      </c>
      <c r="AC37" t="n">
        <v>478.8517827579912</v>
      </c>
      <c r="AD37" t="n">
        <v>386900.6560745508</v>
      </c>
      <c r="AE37" t="n">
        <v>529374.5464934881</v>
      </c>
      <c r="AF37" t="n">
        <v>1.330960900355305e-06</v>
      </c>
      <c r="AG37" t="n">
        <v>11</v>
      </c>
      <c r="AH37" t="n">
        <v>478851.7827579912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5.9821</v>
      </c>
      <c r="E38" t="n">
        <v>16.72</v>
      </c>
      <c r="F38" t="n">
        <v>13.05</v>
      </c>
      <c r="G38" t="n">
        <v>48.96</v>
      </c>
      <c r="H38" t="n">
        <v>0.63</v>
      </c>
      <c r="I38" t="n">
        <v>16</v>
      </c>
      <c r="J38" t="n">
        <v>280.59</v>
      </c>
      <c r="K38" t="n">
        <v>59.89</v>
      </c>
      <c r="L38" t="n">
        <v>10</v>
      </c>
      <c r="M38" t="n">
        <v>14</v>
      </c>
      <c r="N38" t="n">
        <v>75.7</v>
      </c>
      <c r="O38" t="n">
        <v>34840.27</v>
      </c>
      <c r="P38" t="n">
        <v>196.69</v>
      </c>
      <c r="Q38" t="n">
        <v>988.08</v>
      </c>
      <c r="R38" t="n">
        <v>47.24</v>
      </c>
      <c r="S38" t="n">
        <v>35.43</v>
      </c>
      <c r="T38" t="n">
        <v>4850.57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386.1831762754003</v>
      </c>
      <c r="AB38" t="n">
        <v>528.3928589793157</v>
      </c>
      <c r="AC38" t="n">
        <v>477.9637861223645</v>
      </c>
      <c r="AD38" t="n">
        <v>386183.1762754003</v>
      </c>
      <c r="AE38" t="n">
        <v>528392.8589793157</v>
      </c>
      <c r="AF38" t="n">
        <v>1.330027095537389e-06</v>
      </c>
      <c r="AG38" t="n">
        <v>11</v>
      </c>
      <c r="AH38" t="n">
        <v>477963.7861223645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6.006</v>
      </c>
      <c r="E39" t="n">
        <v>16.65</v>
      </c>
      <c r="F39" t="n">
        <v>13.04</v>
      </c>
      <c r="G39" t="n">
        <v>52.15</v>
      </c>
      <c r="H39" t="n">
        <v>0.65</v>
      </c>
      <c r="I39" t="n">
        <v>15</v>
      </c>
      <c r="J39" t="n">
        <v>281.08</v>
      </c>
      <c r="K39" t="n">
        <v>59.89</v>
      </c>
      <c r="L39" t="n">
        <v>10.25</v>
      </c>
      <c r="M39" t="n">
        <v>13</v>
      </c>
      <c r="N39" t="n">
        <v>75.95</v>
      </c>
      <c r="O39" t="n">
        <v>34901.13</v>
      </c>
      <c r="P39" t="n">
        <v>196.18</v>
      </c>
      <c r="Q39" t="n">
        <v>988.14</v>
      </c>
      <c r="R39" t="n">
        <v>46.7</v>
      </c>
      <c r="S39" t="n">
        <v>35.43</v>
      </c>
      <c r="T39" t="n">
        <v>4588.36</v>
      </c>
      <c r="U39" t="n">
        <v>0.76</v>
      </c>
      <c r="V39" t="n">
        <v>0.87</v>
      </c>
      <c r="W39" t="n">
        <v>2.99</v>
      </c>
      <c r="X39" t="n">
        <v>0.28</v>
      </c>
      <c r="Y39" t="n">
        <v>1</v>
      </c>
      <c r="Z39" t="n">
        <v>10</v>
      </c>
      <c r="AA39" t="n">
        <v>384.7074166935644</v>
      </c>
      <c r="AB39" t="n">
        <v>526.3736596135299</v>
      </c>
      <c r="AC39" t="n">
        <v>476.1372963100851</v>
      </c>
      <c r="AD39" t="n">
        <v>384707.4166935644</v>
      </c>
      <c r="AE39" t="n">
        <v>526373.6596135299</v>
      </c>
      <c r="AF39" t="n">
        <v>1.335340889620293e-06</v>
      </c>
      <c r="AG39" t="n">
        <v>11</v>
      </c>
      <c r="AH39" t="n">
        <v>476137.2963100851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6.0121</v>
      </c>
      <c r="E40" t="n">
        <v>16.63</v>
      </c>
      <c r="F40" t="n">
        <v>13.02</v>
      </c>
      <c r="G40" t="n">
        <v>52.09</v>
      </c>
      <c r="H40" t="n">
        <v>0.66</v>
      </c>
      <c r="I40" t="n">
        <v>15</v>
      </c>
      <c r="J40" t="n">
        <v>281.58</v>
      </c>
      <c r="K40" t="n">
        <v>59.89</v>
      </c>
      <c r="L40" t="n">
        <v>10.5</v>
      </c>
      <c r="M40" t="n">
        <v>13</v>
      </c>
      <c r="N40" t="n">
        <v>76.19</v>
      </c>
      <c r="O40" t="n">
        <v>34962.08</v>
      </c>
      <c r="P40" t="n">
        <v>195.26</v>
      </c>
      <c r="Q40" t="n">
        <v>988.09</v>
      </c>
      <c r="R40" t="n">
        <v>46.17</v>
      </c>
      <c r="S40" t="n">
        <v>35.43</v>
      </c>
      <c r="T40" t="n">
        <v>4321.4</v>
      </c>
      <c r="U40" t="n">
        <v>0.77</v>
      </c>
      <c r="V40" t="n">
        <v>0.88</v>
      </c>
      <c r="W40" t="n">
        <v>2.98</v>
      </c>
      <c r="X40" t="n">
        <v>0.27</v>
      </c>
      <c r="Y40" t="n">
        <v>1</v>
      </c>
      <c r="Z40" t="n">
        <v>10</v>
      </c>
      <c r="AA40" t="n">
        <v>383.5330988570177</v>
      </c>
      <c r="AB40" t="n">
        <v>524.7669061423204</v>
      </c>
      <c r="AC40" t="n">
        <v>474.683889135075</v>
      </c>
      <c r="AD40" t="n">
        <v>383533.0988570177</v>
      </c>
      <c r="AE40" t="n">
        <v>524766.9061423204</v>
      </c>
      <c r="AF40" t="n">
        <v>1.336697129951076e-06</v>
      </c>
      <c r="AG40" t="n">
        <v>11</v>
      </c>
      <c r="AH40" t="n">
        <v>474683.889135075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6.0353</v>
      </c>
      <c r="E41" t="n">
        <v>16.57</v>
      </c>
      <c r="F41" t="n">
        <v>13.01</v>
      </c>
      <c r="G41" t="n">
        <v>55.75</v>
      </c>
      <c r="H41" t="n">
        <v>0.68</v>
      </c>
      <c r="I41" t="n">
        <v>14</v>
      </c>
      <c r="J41" t="n">
        <v>282.07</v>
      </c>
      <c r="K41" t="n">
        <v>59.89</v>
      </c>
      <c r="L41" t="n">
        <v>10.75</v>
      </c>
      <c r="M41" t="n">
        <v>12</v>
      </c>
      <c r="N41" t="n">
        <v>76.44</v>
      </c>
      <c r="O41" t="n">
        <v>35023.13</v>
      </c>
      <c r="P41" t="n">
        <v>194.18</v>
      </c>
      <c r="Q41" t="n">
        <v>988.1</v>
      </c>
      <c r="R41" t="n">
        <v>45.71</v>
      </c>
      <c r="S41" t="n">
        <v>35.43</v>
      </c>
      <c r="T41" t="n">
        <v>4097.72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381.5888582248794</v>
      </c>
      <c r="AB41" t="n">
        <v>522.1067103355856</v>
      </c>
      <c r="AC41" t="n">
        <v>472.2775786825268</v>
      </c>
      <c r="AD41" t="n">
        <v>381588.8582248794</v>
      </c>
      <c r="AE41" t="n">
        <v>522106.7103355856</v>
      </c>
      <c r="AF41" t="n">
        <v>1.341855289897662e-06</v>
      </c>
      <c r="AG41" t="n">
        <v>11</v>
      </c>
      <c r="AH41" t="n">
        <v>472277.5786825268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6.0372</v>
      </c>
      <c r="E42" t="n">
        <v>16.56</v>
      </c>
      <c r="F42" t="n">
        <v>13</v>
      </c>
      <c r="G42" t="n">
        <v>55.73</v>
      </c>
      <c r="H42" t="n">
        <v>0.6899999999999999</v>
      </c>
      <c r="I42" t="n">
        <v>14</v>
      </c>
      <c r="J42" t="n">
        <v>282.57</v>
      </c>
      <c r="K42" t="n">
        <v>59.89</v>
      </c>
      <c r="L42" t="n">
        <v>11</v>
      </c>
      <c r="M42" t="n">
        <v>12</v>
      </c>
      <c r="N42" t="n">
        <v>76.68000000000001</v>
      </c>
      <c r="O42" t="n">
        <v>35084.28</v>
      </c>
      <c r="P42" t="n">
        <v>194.1</v>
      </c>
      <c r="Q42" t="n">
        <v>988.08</v>
      </c>
      <c r="R42" t="n">
        <v>45.44</v>
      </c>
      <c r="S42" t="n">
        <v>35.43</v>
      </c>
      <c r="T42" t="n">
        <v>3961.82</v>
      </c>
      <c r="U42" t="n">
        <v>0.78</v>
      </c>
      <c r="V42" t="n">
        <v>0.88</v>
      </c>
      <c r="W42" t="n">
        <v>2.99</v>
      </c>
      <c r="X42" t="n">
        <v>0.25</v>
      </c>
      <c r="Y42" t="n">
        <v>1</v>
      </c>
      <c r="Z42" t="n">
        <v>10</v>
      </c>
      <c r="AA42" t="n">
        <v>381.3935729940279</v>
      </c>
      <c r="AB42" t="n">
        <v>521.8395124673582</v>
      </c>
      <c r="AC42" t="n">
        <v>472.0358818038284</v>
      </c>
      <c r="AD42" t="n">
        <v>381393.5729940279</v>
      </c>
      <c r="AE42" t="n">
        <v>521839.5124673582</v>
      </c>
      <c r="AF42" t="n">
        <v>1.342277725410529e-06</v>
      </c>
      <c r="AG42" t="n">
        <v>11</v>
      </c>
      <c r="AH42" t="n">
        <v>472035.8818038284</v>
      </c>
    </row>
    <row r="43">
      <c r="A43" t="n">
        <v>41</v>
      </c>
      <c r="B43" t="n">
        <v>135</v>
      </c>
      <c r="C43" t="inlineStr">
        <is>
          <t xml:space="preserve">CONCLUIDO	</t>
        </is>
      </c>
      <c r="D43" t="n">
        <v>6.0377</v>
      </c>
      <c r="E43" t="n">
        <v>16.56</v>
      </c>
      <c r="F43" t="n">
        <v>13</v>
      </c>
      <c r="G43" t="n">
        <v>55.72</v>
      </c>
      <c r="H43" t="n">
        <v>0.71</v>
      </c>
      <c r="I43" t="n">
        <v>14</v>
      </c>
      <c r="J43" t="n">
        <v>283.06</v>
      </c>
      <c r="K43" t="n">
        <v>59.89</v>
      </c>
      <c r="L43" t="n">
        <v>11.25</v>
      </c>
      <c r="M43" t="n">
        <v>12</v>
      </c>
      <c r="N43" t="n">
        <v>76.93000000000001</v>
      </c>
      <c r="O43" t="n">
        <v>35145.53</v>
      </c>
      <c r="P43" t="n">
        <v>192.9</v>
      </c>
      <c r="Q43" t="n">
        <v>988.15</v>
      </c>
      <c r="R43" t="n">
        <v>45.29</v>
      </c>
      <c r="S43" t="n">
        <v>35.43</v>
      </c>
      <c r="T43" t="n">
        <v>3883.92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380.2922892958107</v>
      </c>
      <c r="AB43" t="n">
        <v>520.3326875262496</v>
      </c>
      <c r="AC43" t="n">
        <v>470.6728661202572</v>
      </c>
      <c r="AD43" t="n">
        <v>380292.2892958107</v>
      </c>
      <c r="AE43" t="n">
        <v>520332.6875262496</v>
      </c>
      <c r="AF43" t="n">
        <v>1.342388892650757e-06</v>
      </c>
      <c r="AG43" t="n">
        <v>11</v>
      </c>
      <c r="AH43" t="n">
        <v>470672.8661202572</v>
      </c>
    </row>
    <row r="44">
      <c r="A44" t="n">
        <v>42</v>
      </c>
      <c r="B44" t="n">
        <v>135</v>
      </c>
      <c r="C44" t="inlineStr">
        <is>
          <t xml:space="preserve">CONCLUIDO	</t>
        </is>
      </c>
      <c r="D44" t="n">
        <v>6.0601</v>
      </c>
      <c r="E44" t="n">
        <v>16.5</v>
      </c>
      <c r="F44" t="n">
        <v>12.99</v>
      </c>
      <c r="G44" t="n">
        <v>59.96</v>
      </c>
      <c r="H44" t="n">
        <v>0.72</v>
      </c>
      <c r="I44" t="n">
        <v>13</v>
      </c>
      <c r="J44" t="n">
        <v>283.56</v>
      </c>
      <c r="K44" t="n">
        <v>59.89</v>
      </c>
      <c r="L44" t="n">
        <v>11.5</v>
      </c>
      <c r="M44" t="n">
        <v>11</v>
      </c>
      <c r="N44" t="n">
        <v>77.18000000000001</v>
      </c>
      <c r="O44" t="n">
        <v>35206.88</v>
      </c>
      <c r="P44" t="n">
        <v>191.3</v>
      </c>
      <c r="Q44" t="n">
        <v>988.14</v>
      </c>
      <c r="R44" t="n">
        <v>45.15</v>
      </c>
      <c r="S44" t="n">
        <v>35.43</v>
      </c>
      <c r="T44" t="n">
        <v>3819.71</v>
      </c>
      <c r="U44" t="n">
        <v>0.78</v>
      </c>
      <c r="V44" t="n">
        <v>0.88</v>
      </c>
      <c r="W44" t="n">
        <v>2.98</v>
      </c>
      <c r="X44" t="n">
        <v>0.24</v>
      </c>
      <c r="Y44" t="n">
        <v>1</v>
      </c>
      <c r="Z44" t="n">
        <v>10</v>
      </c>
      <c r="AA44" t="n">
        <v>377.9326919789183</v>
      </c>
      <c r="AB44" t="n">
        <v>517.1041823791908</v>
      </c>
      <c r="AC44" t="n">
        <v>467.7524849731981</v>
      </c>
      <c r="AD44" t="n">
        <v>377932.6919789183</v>
      </c>
      <c r="AE44" t="n">
        <v>517104.1823791908</v>
      </c>
      <c r="AF44" t="n">
        <v>1.347369185012977e-06</v>
      </c>
      <c r="AG44" t="n">
        <v>11</v>
      </c>
      <c r="AH44" t="n">
        <v>467752.4849731982</v>
      </c>
    </row>
    <row r="45">
      <c r="A45" t="n">
        <v>43</v>
      </c>
      <c r="B45" t="n">
        <v>135</v>
      </c>
      <c r="C45" t="inlineStr">
        <is>
          <t xml:space="preserve">CONCLUIDO	</t>
        </is>
      </c>
      <c r="D45" t="n">
        <v>6.0579</v>
      </c>
      <c r="E45" t="n">
        <v>16.51</v>
      </c>
      <c r="F45" t="n">
        <v>13</v>
      </c>
      <c r="G45" t="n">
        <v>59.99</v>
      </c>
      <c r="H45" t="n">
        <v>0.74</v>
      </c>
      <c r="I45" t="n">
        <v>13</v>
      </c>
      <c r="J45" t="n">
        <v>284.06</v>
      </c>
      <c r="K45" t="n">
        <v>59.89</v>
      </c>
      <c r="L45" t="n">
        <v>11.75</v>
      </c>
      <c r="M45" t="n">
        <v>11</v>
      </c>
      <c r="N45" t="n">
        <v>77.42</v>
      </c>
      <c r="O45" t="n">
        <v>35268.32</v>
      </c>
      <c r="P45" t="n">
        <v>191.09</v>
      </c>
      <c r="Q45" t="n">
        <v>988.12</v>
      </c>
      <c r="R45" t="n">
        <v>45.45</v>
      </c>
      <c r="S45" t="n">
        <v>35.43</v>
      </c>
      <c r="T45" t="n">
        <v>3971.32</v>
      </c>
      <c r="U45" t="n">
        <v>0.78</v>
      </c>
      <c r="V45" t="n">
        <v>0.88</v>
      </c>
      <c r="W45" t="n">
        <v>2.98</v>
      </c>
      <c r="X45" t="n">
        <v>0.24</v>
      </c>
      <c r="Y45" t="n">
        <v>1</v>
      </c>
      <c r="Z45" t="n">
        <v>10</v>
      </c>
      <c r="AA45" t="n">
        <v>377.8772511848698</v>
      </c>
      <c r="AB45" t="n">
        <v>517.0283258388984</v>
      </c>
      <c r="AC45" t="n">
        <v>467.6838680746459</v>
      </c>
      <c r="AD45" t="n">
        <v>377877.2511848698</v>
      </c>
      <c r="AE45" t="n">
        <v>517028.3258388983</v>
      </c>
      <c r="AF45" t="n">
        <v>1.346880049155973e-06</v>
      </c>
      <c r="AG45" t="n">
        <v>11</v>
      </c>
      <c r="AH45" t="n">
        <v>467683.8680746459</v>
      </c>
    </row>
    <row r="46">
      <c r="A46" t="n">
        <v>44</v>
      </c>
      <c r="B46" t="n">
        <v>135</v>
      </c>
      <c r="C46" t="inlineStr">
        <is>
          <t xml:space="preserve">CONCLUIDO	</t>
        </is>
      </c>
      <c r="D46" t="n">
        <v>6.0558</v>
      </c>
      <c r="E46" t="n">
        <v>16.51</v>
      </c>
      <c r="F46" t="n">
        <v>13</v>
      </c>
      <c r="G46" t="n">
        <v>60.01</v>
      </c>
      <c r="H46" t="n">
        <v>0.75</v>
      </c>
      <c r="I46" t="n">
        <v>13</v>
      </c>
      <c r="J46" t="n">
        <v>284.56</v>
      </c>
      <c r="K46" t="n">
        <v>59.89</v>
      </c>
      <c r="L46" t="n">
        <v>12</v>
      </c>
      <c r="M46" t="n">
        <v>11</v>
      </c>
      <c r="N46" t="n">
        <v>77.67</v>
      </c>
      <c r="O46" t="n">
        <v>35329.87</v>
      </c>
      <c r="P46" t="n">
        <v>191.05</v>
      </c>
      <c r="Q46" t="n">
        <v>988.17</v>
      </c>
      <c r="R46" t="n">
        <v>45.4</v>
      </c>
      <c r="S46" t="n">
        <v>35.43</v>
      </c>
      <c r="T46" t="n">
        <v>3946.86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377.9225288789647</v>
      </c>
      <c r="AB46" t="n">
        <v>517.0902767774699</v>
      </c>
      <c r="AC46" t="n">
        <v>467.739906502589</v>
      </c>
      <c r="AD46" t="n">
        <v>377922.5288789647</v>
      </c>
      <c r="AE46" t="n">
        <v>517090.2767774699</v>
      </c>
      <c r="AF46" t="n">
        <v>1.346413146747015e-06</v>
      </c>
      <c r="AG46" t="n">
        <v>11</v>
      </c>
      <c r="AH46" t="n">
        <v>467739.906502589</v>
      </c>
    </row>
    <row r="47">
      <c r="A47" t="n">
        <v>45</v>
      </c>
      <c r="B47" t="n">
        <v>135</v>
      </c>
      <c r="C47" t="inlineStr">
        <is>
          <t xml:space="preserve">CONCLUIDO	</t>
        </is>
      </c>
      <c r="D47" t="n">
        <v>6.0625</v>
      </c>
      <c r="E47" t="n">
        <v>16.49</v>
      </c>
      <c r="F47" t="n">
        <v>12.98</v>
      </c>
      <c r="G47" t="n">
        <v>59.93</v>
      </c>
      <c r="H47" t="n">
        <v>0.77</v>
      </c>
      <c r="I47" t="n">
        <v>13</v>
      </c>
      <c r="J47" t="n">
        <v>285.06</v>
      </c>
      <c r="K47" t="n">
        <v>59.89</v>
      </c>
      <c r="L47" t="n">
        <v>12.25</v>
      </c>
      <c r="M47" t="n">
        <v>11</v>
      </c>
      <c r="N47" t="n">
        <v>77.92</v>
      </c>
      <c r="O47" t="n">
        <v>35391.51</v>
      </c>
      <c r="P47" t="n">
        <v>188.98</v>
      </c>
      <c r="Q47" t="n">
        <v>988.11</v>
      </c>
      <c r="R47" t="n">
        <v>44.98</v>
      </c>
      <c r="S47" t="n">
        <v>35.43</v>
      </c>
      <c r="T47" t="n">
        <v>3738.45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375.709325985733</v>
      </c>
      <c r="AB47" t="n">
        <v>514.0620749393297</v>
      </c>
      <c r="AC47" t="n">
        <v>465.0007119977728</v>
      </c>
      <c r="AD47" t="n">
        <v>375709.325985733</v>
      </c>
      <c r="AE47" t="n">
        <v>514062.0749393297</v>
      </c>
      <c r="AF47" t="n">
        <v>1.347902787766072e-06</v>
      </c>
      <c r="AG47" t="n">
        <v>11</v>
      </c>
      <c r="AH47" t="n">
        <v>465000.7119977728</v>
      </c>
    </row>
    <row r="48">
      <c r="A48" t="n">
        <v>46</v>
      </c>
      <c r="B48" t="n">
        <v>135</v>
      </c>
      <c r="C48" t="inlineStr">
        <is>
          <t xml:space="preserve">CONCLUIDO	</t>
        </is>
      </c>
      <c r="D48" t="n">
        <v>6.087</v>
      </c>
      <c r="E48" t="n">
        <v>16.43</v>
      </c>
      <c r="F48" t="n">
        <v>12.97</v>
      </c>
      <c r="G48" t="n">
        <v>64.84</v>
      </c>
      <c r="H48" t="n">
        <v>0.78</v>
      </c>
      <c r="I48" t="n">
        <v>12</v>
      </c>
      <c r="J48" t="n">
        <v>285.56</v>
      </c>
      <c r="K48" t="n">
        <v>59.89</v>
      </c>
      <c r="L48" t="n">
        <v>12.5</v>
      </c>
      <c r="M48" t="n">
        <v>10</v>
      </c>
      <c r="N48" t="n">
        <v>78.17</v>
      </c>
      <c r="O48" t="n">
        <v>35453.26</v>
      </c>
      <c r="P48" t="n">
        <v>188.01</v>
      </c>
      <c r="Q48" t="n">
        <v>988.12</v>
      </c>
      <c r="R48" t="n">
        <v>44.44</v>
      </c>
      <c r="S48" t="n">
        <v>35.43</v>
      </c>
      <c r="T48" t="n">
        <v>3471.51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373.8602013291813</v>
      </c>
      <c r="AB48" t="n">
        <v>511.5320210066133</v>
      </c>
      <c r="AC48" t="n">
        <v>462.7121228614419</v>
      </c>
      <c r="AD48" t="n">
        <v>373860.2013291813</v>
      </c>
      <c r="AE48" t="n">
        <v>511532.0210066133</v>
      </c>
      <c r="AF48" t="n">
        <v>1.35334998253725e-06</v>
      </c>
      <c r="AG48" t="n">
        <v>11</v>
      </c>
      <c r="AH48" t="n">
        <v>462712.1228614419</v>
      </c>
    </row>
    <row r="49">
      <c r="A49" t="n">
        <v>47</v>
      </c>
      <c r="B49" t="n">
        <v>135</v>
      </c>
      <c r="C49" t="inlineStr">
        <is>
          <t xml:space="preserve">CONCLUIDO	</t>
        </is>
      </c>
      <c r="D49" t="n">
        <v>6.0878</v>
      </c>
      <c r="E49" t="n">
        <v>16.43</v>
      </c>
      <c r="F49" t="n">
        <v>12.97</v>
      </c>
      <c r="G49" t="n">
        <v>64.83</v>
      </c>
      <c r="H49" t="n">
        <v>0.79</v>
      </c>
      <c r="I49" t="n">
        <v>12</v>
      </c>
      <c r="J49" t="n">
        <v>286.06</v>
      </c>
      <c r="K49" t="n">
        <v>59.89</v>
      </c>
      <c r="L49" t="n">
        <v>12.75</v>
      </c>
      <c r="M49" t="n">
        <v>10</v>
      </c>
      <c r="N49" t="n">
        <v>78.42</v>
      </c>
      <c r="O49" t="n">
        <v>35515.1</v>
      </c>
      <c r="P49" t="n">
        <v>187.8</v>
      </c>
      <c r="Q49" t="n">
        <v>988.1799999999999</v>
      </c>
      <c r="R49" t="n">
        <v>44.34</v>
      </c>
      <c r="S49" t="n">
        <v>35.43</v>
      </c>
      <c r="T49" t="n">
        <v>3420.42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373.6422281551726</v>
      </c>
      <c r="AB49" t="n">
        <v>511.2337804936367</v>
      </c>
      <c r="AC49" t="n">
        <v>462.4423460044407</v>
      </c>
      <c r="AD49" t="n">
        <v>373642.2281551725</v>
      </c>
      <c r="AE49" t="n">
        <v>511233.7804936367</v>
      </c>
      <c r="AF49" t="n">
        <v>1.353527850121615e-06</v>
      </c>
      <c r="AG49" t="n">
        <v>11</v>
      </c>
      <c r="AH49" t="n">
        <v>462442.3460044407</v>
      </c>
    </row>
    <row r="50">
      <c r="A50" t="n">
        <v>48</v>
      </c>
      <c r="B50" t="n">
        <v>135</v>
      </c>
      <c r="C50" t="inlineStr">
        <is>
          <t xml:space="preserve">CONCLUIDO	</t>
        </is>
      </c>
      <c r="D50" t="n">
        <v>6.087</v>
      </c>
      <c r="E50" t="n">
        <v>16.43</v>
      </c>
      <c r="F50" t="n">
        <v>12.97</v>
      </c>
      <c r="G50" t="n">
        <v>64.84</v>
      </c>
      <c r="H50" t="n">
        <v>0.8100000000000001</v>
      </c>
      <c r="I50" t="n">
        <v>12</v>
      </c>
      <c r="J50" t="n">
        <v>286.56</v>
      </c>
      <c r="K50" t="n">
        <v>59.89</v>
      </c>
      <c r="L50" t="n">
        <v>13</v>
      </c>
      <c r="M50" t="n">
        <v>10</v>
      </c>
      <c r="N50" t="n">
        <v>78.68000000000001</v>
      </c>
      <c r="O50" t="n">
        <v>35577.18</v>
      </c>
      <c r="P50" t="n">
        <v>186.95</v>
      </c>
      <c r="Q50" t="n">
        <v>988.09</v>
      </c>
      <c r="R50" t="n">
        <v>44.36</v>
      </c>
      <c r="S50" t="n">
        <v>35.43</v>
      </c>
      <c r="T50" t="n">
        <v>3431.89</v>
      </c>
      <c r="U50" t="n">
        <v>0.8</v>
      </c>
      <c r="V50" t="n">
        <v>0.88</v>
      </c>
      <c r="W50" t="n">
        <v>2.99</v>
      </c>
      <c r="X50" t="n">
        <v>0.21</v>
      </c>
      <c r="Y50" t="n">
        <v>1</v>
      </c>
      <c r="Z50" t="n">
        <v>10</v>
      </c>
      <c r="AA50" t="n">
        <v>372.9125298849598</v>
      </c>
      <c r="AB50" t="n">
        <v>510.235375128316</v>
      </c>
      <c r="AC50" t="n">
        <v>461.5392270459154</v>
      </c>
      <c r="AD50" t="n">
        <v>372912.5298849598</v>
      </c>
      <c r="AE50" t="n">
        <v>510235.3751283161</v>
      </c>
      <c r="AF50" t="n">
        <v>1.35334998253725e-06</v>
      </c>
      <c r="AG50" t="n">
        <v>11</v>
      </c>
      <c r="AH50" t="n">
        <v>461539.2270459154</v>
      </c>
    </row>
    <row r="51">
      <c r="A51" t="n">
        <v>49</v>
      </c>
      <c r="B51" t="n">
        <v>135</v>
      </c>
      <c r="C51" t="inlineStr">
        <is>
          <t xml:space="preserve">CONCLUIDO	</t>
        </is>
      </c>
      <c r="D51" t="n">
        <v>6.0876</v>
      </c>
      <c r="E51" t="n">
        <v>16.43</v>
      </c>
      <c r="F51" t="n">
        <v>12.97</v>
      </c>
      <c r="G51" t="n">
        <v>64.84</v>
      </c>
      <c r="H51" t="n">
        <v>0.82</v>
      </c>
      <c r="I51" t="n">
        <v>12</v>
      </c>
      <c r="J51" t="n">
        <v>287.07</v>
      </c>
      <c r="K51" t="n">
        <v>59.89</v>
      </c>
      <c r="L51" t="n">
        <v>13.25</v>
      </c>
      <c r="M51" t="n">
        <v>10</v>
      </c>
      <c r="N51" t="n">
        <v>78.93000000000001</v>
      </c>
      <c r="O51" t="n">
        <v>35639.23</v>
      </c>
      <c r="P51" t="n">
        <v>185.71</v>
      </c>
      <c r="Q51" t="n">
        <v>988.09</v>
      </c>
      <c r="R51" t="n">
        <v>44.42</v>
      </c>
      <c r="S51" t="n">
        <v>35.43</v>
      </c>
      <c r="T51" t="n">
        <v>3459.65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371.7814463113981</v>
      </c>
      <c r="AB51" t="n">
        <v>508.6877766830834</v>
      </c>
      <c r="AC51" t="n">
        <v>460.1393292242278</v>
      </c>
      <c r="AD51" t="n">
        <v>371781.4463113981</v>
      </c>
      <c r="AE51" t="n">
        <v>508687.7766830834</v>
      </c>
      <c r="AF51" t="n">
        <v>1.353483383225524e-06</v>
      </c>
      <c r="AG51" t="n">
        <v>11</v>
      </c>
      <c r="AH51" t="n">
        <v>460139.3292242278</v>
      </c>
    </row>
    <row r="52">
      <c r="A52" t="n">
        <v>50</v>
      </c>
      <c r="B52" t="n">
        <v>135</v>
      </c>
      <c r="C52" t="inlineStr">
        <is>
          <t xml:space="preserve">CONCLUIDO	</t>
        </is>
      </c>
      <c r="D52" t="n">
        <v>6.1085</v>
      </c>
      <c r="E52" t="n">
        <v>16.37</v>
      </c>
      <c r="F52" t="n">
        <v>12.96</v>
      </c>
      <c r="G52" t="n">
        <v>70.7</v>
      </c>
      <c r="H52" t="n">
        <v>0.84</v>
      </c>
      <c r="I52" t="n">
        <v>11</v>
      </c>
      <c r="J52" t="n">
        <v>287.57</v>
      </c>
      <c r="K52" t="n">
        <v>59.89</v>
      </c>
      <c r="L52" t="n">
        <v>13.5</v>
      </c>
      <c r="M52" t="n">
        <v>9</v>
      </c>
      <c r="N52" t="n">
        <v>79.18000000000001</v>
      </c>
      <c r="O52" t="n">
        <v>35701.38</v>
      </c>
      <c r="P52" t="n">
        <v>185.3</v>
      </c>
      <c r="Q52" t="n">
        <v>988.1</v>
      </c>
      <c r="R52" t="n">
        <v>44.22</v>
      </c>
      <c r="S52" t="n">
        <v>35.43</v>
      </c>
      <c r="T52" t="n">
        <v>3367.01</v>
      </c>
      <c r="U52" t="n">
        <v>0.8</v>
      </c>
      <c r="V52" t="n">
        <v>0.88</v>
      </c>
      <c r="W52" t="n">
        <v>2.98</v>
      </c>
      <c r="X52" t="n">
        <v>0.21</v>
      </c>
      <c r="Y52" t="n">
        <v>1</v>
      </c>
      <c r="Z52" t="n">
        <v>10</v>
      </c>
      <c r="AA52" t="n">
        <v>370.587924268431</v>
      </c>
      <c r="AB52" t="n">
        <v>507.0547471694194</v>
      </c>
      <c r="AC52" t="n">
        <v>458.6621537553764</v>
      </c>
      <c r="AD52" t="n">
        <v>370587.924268431</v>
      </c>
      <c r="AE52" t="n">
        <v>507054.7471694194</v>
      </c>
      <c r="AF52" t="n">
        <v>1.35813017386706e-06</v>
      </c>
      <c r="AG52" t="n">
        <v>11</v>
      </c>
      <c r="AH52" t="n">
        <v>458662.1537553765</v>
      </c>
    </row>
    <row r="53">
      <c r="A53" t="n">
        <v>51</v>
      </c>
      <c r="B53" t="n">
        <v>135</v>
      </c>
      <c r="C53" t="inlineStr">
        <is>
          <t xml:space="preserve">CONCLUIDO	</t>
        </is>
      </c>
      <c r="D53" t="n">
        <v>6.1126</v>
      </c>
      <c r="E53" t="n">
        <v>16.36</v>
      </c>
      <c r="F53" t="n">
        <v>12.95</v>
      </c>
      <c r="G53" t="n">
        <v>70.64</v>
      </c>
      <c r="H53" t="n">
        <v>0.85</v>
      </c>
      <c r="I53" t="n">
        <v>11</v>
      </c>
      <c r="J53" t="n">
        <v>288.08</v>
      </c>
      <c r="K53" t="n">
        <v>59.89</v>
      </c>
      <c r="L53" t="n">
        <v>13.75</v>
      </c>
      <c r="M53" t="n">
        <v>9</v>
      </c>
      <c r="N53" t="n">
        <v>79.44</v>
      </c>
      <c r="O53" t="n">
        <v>35763.64</v>
      </c>
      <c r="P53" t="n">
        <v>184.73</v>
      </c>
      <c r="Q53" t="n">
        <v>988.08</v>
      </c>
      <c r="R53" t="n">
        <v>43.78</v>
      </c>
      <c r="S53" t="n">
        <v>35.43</v>
      </c>
      <c r="T53" t="n">
        <v>3144.92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369.8805508379682</v>
      </c>
      <c r="AB53" t="n">
        <v>506.086887634747</v>
      </c>
      <c r="AC53" t="n">
        <v>457.7866653762938</v>
      </c>
      <c r="AD53" t="n">
        <v>369880.5508379682</v>
      </c>
      <c r="AE53" t="n">
        <v>506086.887634747</v>
      </c>
      <c r="AF53" t="n">
        <v>1.359041745236931e-06</v>
      </c>
      <c r="AG53" t="n">
        <v>11</v>
      </c>
      <c r="AH53" t="n">
        <v>457786.6653762938</v>
      </c>
    </row>
    <row r="54">
      <c r="A54" t="n">
        <v>52</v>
      </c>
      <c r="B54" t="n">
        <v>135</v>
      </c>
      <c r="C54" t="inlineStr">
        <is>
          <t xml:space="preserve">CONCLUIDO	</t>
        </is>
      </c>
      <c r="D54" t="n">
        <v>6.1126</v>
      </c>
      <c r="E54" t="n">
        <v>16.36</v>
      </c>
      <c r="F54" t="n">
        <v>12.95</v>
      </c>
      <c r="G54" t="n">
        <v>70.64</v>
      </c>
      <c r="H54" t="n">
        <v>0.86</v>
      </c>
      <c r="I54" t="n">
        <v>11</v>
      </c>
      <c r="J54" t="n">
        <v>288.58</v>
      </c>
      <c r="K54" t="n">
        <v>59.89</v>
      </c>
      <c r="L54" t="n">
        <v>14</v>
      </c>
      <c r="M54" t="n">
        <v>9</v>
      </c>
      <c r="N54" t="n">
        <v>79.69</v>
      </c>
      <c r="O54" t="n">
        <v>35826</v>
      </c>
      <c r="P54" t="n">
        <v>183.75</v>
      </c>
      <c r="Q54" t="n">
        <v>988.14</v>
      </c>
      <c r="R54" t="n">
        <v>43.85</v>
      </c>
      <c r="S54" t="n">
        <v>35.43</v>
      </c>
      <c r="T54" t="n">
        <v>3183.49</v>
      </c>
      <c r="U54" t="n">
        <v>0.8100000000000001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369.0080711410112</v>
      </c>
      <c r="AB54" t="n">
        <v>504.8931224222827</v>
      </c>
      <c r="AC54" t="n">
        <v>456.7068314402471</v>
      </c>
      <c r="AD54" t="n">
        <v>369008.0711410112</v>
      </c>
      <c r="AE54" t="n">
        <v>504893.1224222827</v>
      </c>
      <c r="AF54" t="n">
        <v>1.359041745236931e-06</v>
      </c>
      <c r="AG54" t="n">
        <v>11</v>
      </c>
      <c r="AH54" t="n">
        <v>456706.8314402471</v>
      </c>
    </row>
    <row r="55">
      <c r="A55" t="n">
        <v>53</v>
      </c>
      <c r="B55" t="n">
        <v>135</v>
      </c>
      <c r="C55" t="inlineStr">
        <is>
          <t xml:space="preserve">CONCLUIDO	</t>
        </is>
      </c>
      <c r="D55" t="n">
        <v>6.114</v>
      </c>
      <c r="E55" t="n">
        <v>16.36</v>
      </c>
      <c r="F55" t="n">
        <v>12.95</v>
      </c>
      <c r="G55" t="n">
        <v>70.62</v>
      </c>
      <c r="H55" t="n">
        <v>0.88</v>
      </c>
      <c r="I55" t="n">
        <v>11</v>
      </c>
      <c r="J55" t="n">
        <v>289.09</v>
      </c>
      <c r="K55" t="n">
        <v>59.89</v>
      </c>
      <c r="L55" t="n">
        <v>14.25</v>
      </c>
      <c r="M55" t="n">
        <v>9</v>
      </c>
      <c r="N55" t="n">
        <v>79.95</v>
      </c>
      <c r="O55" t="n">
        <v>35888.47</v>
      </c>
      <c r="P55" t="n">
        <v>182.36</v>
      </c>
      <c r="Q55" t="n">
        <v>988.11</v>
      </c>
      <c r="R55" t="n">
        <v>43.88</v>
      </c>
      <c r="S55" t="n">
        <v>35.43</v>
      </c>
      <c r="T55" t="n">
        <v>3196.4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367.7192553808329</v>
      </c>
      <c r="AB55" t="n">
        <v>503.1297078406684</v>
      </c>
      <c r="AC55" t="n">
        <v>455.1117146713341</v>
      </c>
      <c r="AD55" t="n">
        <v>367719.2553808329</v>
      </c>
      <c r="AE55" t="n">
        <v>503129.7078406684</v>
      </c>
      <c r="AF55" t="n">
        <v>1.359353013509569e-06</v>
      </c>
      <c r="AG55" t="n">
        <v>11</v>
      </c>
      <c r="AH55" t="n">
        <v>455111.7146713341</v>
      </c>
    </row>
    <row r="56">
      <c r="A56" t="n">
        <v>54</v>
      </c>
      <c r="B56" t="n">
        <v>135</v>
      </c>
      <c r="C56" t="inlineStr">
        <is>
          <t xml:space="preserve">CONCLUIDO	</t>
        </is>
      </c>
      <c r="D56" t="n">
        <v>6.1392</v>
      </c>
      <c r="E56" t="n">
        <v>16.29</v>
      </c>
      <c r="F56" t="n">
        <v>12.93</v>
      </c>
      <c r="G56" t="n">
        <v>77.58</v>
      </c>
      <c r="H56" t="n">
        <v>0.89</v>
      </c>
      <c r="I56" t="n">
        <v>10</v>
      </c>
      <c r="J56" t="n">
        <v>289.6</v>
      </c>
      <c r="K56" t="n">
        <v>59.89</v>
      </c>
      <c r="L56" t="n">
        <v>14.5</v>
      </c>
      <c r="M56" t="n">
        <v>8</v>
      </c>
      <c r="N56" t="n">
        <v>80.20999999999999</v>
      </c>
      <c r="O56" t="n">
        <v>35951.04</v>
      </c>
      <c r="P56" t="n">
        <v>180.78</v>
      </c>
      <c r="Q56" t="n">
        <v>988.11</v>
      </c>
      <c r="R56" t="n">
        <v>43.05</v>
      </c>
      <c r="S56" t="n">
        <v>35.43</v>
      </c>
      <c r="T56" t="n">
        <v>2785.26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365.3039818442114</v>
      </c>
      <c r="AB56" t="n">
        <v>499.8250240335145</v>
      </c>
      <c r="AC56" t="n">
        <v>452.1224252485823</v>
      </c>
      <c r="AD56" t="n">
        <v>365303.9818442113</v>
      </c>
      <c r="AE56" t="n">
        <v>499825.0240335145</v>
      </c>
      <c r="AF56" t="n">
        <v>1.364955842417067e-06</v>
      </c>
      <c r="AG56" t="n">
        <v>11</v>
      </c>
      <c r="AH56" t="n">
        <v>452122.4252485823</v>
      </c>
    </row>
    <row r="57">
      <c r="A57" t="n">
        <v>55</v>
      </c>
      <c r="B57" t="n">
        <v>135</v>
      </c>
      <c r="C57" t="inlineStr">
        <is>
          <t xml:space="preserve">CONCLUIDO	</t>
        </is>
      </c>
      <c r="D57" t="n">
        <v>6.1405</v>
      </c>
      <c r="E57" t="n">
        <v>16.29</v>
      </c>
      <c r="F57" t="n">
        <v>12.93</v>
      </c>
      <c r="G57" t="n">
        <v>77.56</v>
      </c>
      <c r="H57" t="n">
        <v>0.91</v>
      </c>
      <c r="I57" t="n">
        <v>10</v>
      </c>
      <c r="J57" t="n">
        <v>290.1</v>
      </c>
      <c r="K57" t="n">
        <v>59.89</v>
      </c>
      <c r="L57" t="n">
        <v>14.75</v>
      </c>
      <c r="M57" t="n">
        <v>8</v>
      </c>
      <c r="N57" t="n">
        <v>80.47</v>
      </c>
      <c r="O57" t="n">
        <v>36013.72</v>
      </c>
      <c r="P57" t="n">
        <v>179.66</v>
      </c>
      <c r="Q57" t="n">
        <v>988.09</v>
      </c>
      <c r="R57" t="n">
        <v>43.09</v>
      </c>
      <c r="S57" t="n">
        <v>35.43</v>
      </c>
      <c r="T57" t="n">
        <v>2803.83</v>
      </c>
      <c r="U57" t="n">
        <v>0.82</v>
      </c>
      <c r="V57" t="n">
        <v>0.88</v>
      </c>
      <c r="W57" t="n">
        <v>2.98</v>
      </c>
      <c r="X57" t="n">
        <v>0.17</v>
      </c>
      <c r="Y57" t="n">
        <v>1</v>
      </c>
      <c r="Z57" t="n">
        <v>10</v>
      </c>
      <c r="AA57" t="n">
        <v>364.2644671600854</v>
      </c>
      <c r="AB57" t="n">
        <v>498.4027141825422</v>
      </c>
      <c r="AC57" t="n">
        <v>450.8358586535622</v>
      </c>
      <c r="AD57" t="n">
        <v>364264.4671600853</v>
      </c>
      <c r="AE57" t="n">
        <v>498402.7141825422</v>
      </c>
      <c r="AF57" t="n">
        <v>1.36524487724166e-06</v>
      </c>
      <c r="AG57" t="n">
        <v>11</v>
      </c>
      <c r="AH57" t="n">
        <v>450835.8586535623</v>
      </c>
    </row>
    <row r="58">
      <c r="A58" t="n">
        <v>56</v>
      </c>
      <c r="B58" t="n">
        <v>135</v>
      </c>
      <c r="C58" t="inlineStr">
        <is>
          <t xml:space="preserve">CONCLUIDO	</t>
        </is>
      </c>
      <c r="D58" t="n">
        <v>6.1388</v>
      </c>
      <c r="E58" t="n">
        <v>16.29</v>
      </c>
      <c r="F58" t="n">
        <v>12.93</v>
      </c>
      <c r="G58" t="n">
        <v>77.59</v>
      </c>
      <c r="H58" t="n">
        <v>0.92</v>
      </c>
      <c r="I58" t="n">
        <v>10</v>
      </c>
      <c r="J58" t="n">
        <v>290.61</v>
      </c>
      <c r="K58" t="n">
        <v>59.89</v>
      </c>
      <c r="L58" t="n">
        <v>15</v>
      </c>
      <c r="M58" t="n">
        <v>8</v>
      </c>
      <c r="N58" t="n">
        <v>80.73</v>
      </c>
      <c r="O58" t="n">
        <v>36076.5</v>
      </c>
      <c r="P58" t="n">
        <v>179.18</v>
      </c>
      <c r="Q58" t="n">
        <v>988.1</v>
      </c>
      <c r="R58" t="n">
        <v>43.38</v>
      </c>
      <c r="S58" t="n">
        <v>35.43</v>
      </c>
      <c r="T58" t="n">
        <v>2948.89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363.9000473130175</v>
      </c>
      <c r="AB58" t="n">
        <v>497.9040988707149</v>
      </c>
      <c r="AC58" t="n">
        <v>450.3848304872848</v>
      </c>
      <c r="AD58" t="n">
        <v>363900.0473130175</v>
      </c>
      <c r="AE58" t="n">
        <v>497904.0988707149</v>
      </c>
      <c r="AF58" t="n">
        <v>1.364866908624884e-06</v>
      </c>
      <c r="AG58" t="n">
        <v>11</v>
      </c>
      <c r="AH58" t="n">
        <v>450384.8304872848</v>
      </c>
    </row>
    <row r="59">
      <c r="A59" t="n">
        <v>57</v>
      </c>
      <c r="B59" t="n">
        <v>135</v>
      </c>
      <c r="C59" t="inlineStr">
        <is>
          <t xml:space="preserve">CONCLUIDO	</t>
        </is>
      </c>
      <c r="D59" t="n">
        <v>6.1389</v>
      </c>
      <c r="E59" t="n">
        <v>16.29</v>
      </c>
      <c r="F59" t="n">
        <v>12.93</v>
      </c>
      <c r="G59" t="n">
        <v>77.59</v>
      </c>
      <c r="H59" t="n">
        <v>0.93</v>
      </c>
      <c r="I59" t="n">
        <v>10</v>
      </c>
      <c r="J59" t="n">
        <v>291.12</v>
      </c>
      <c r="K59" t="n">
        <v>59.89</v>
      </c>
      <c r="L59" t="n">
        <v>15.25</v>
      </c>
      <c r="M59" t="n">
        <v>8</v>
      </c>
      <c r="N59" t="n">
        <v>80.98999999999999</v>
      </c>
      <c r="O59" t="n">
        <v>36139.39</v>
      </c>
      <c r="P59" t="n">
        <v>178.79</v>
      </c>
      <c r="Q59" t="n">
        <v>988.08</v>
      </c>
      <c r="R59" t="n">
        <v>43.27</v>
      </c>
      <c r="S59" t="n">
        <v>35.43</v>
      </c>
      <c r="T59" t="n">
        <v>2894.67</v>
      </c>
      <c r="U59" t="n">
        <v>0.82</v>
      </c>
      <c r="V59" t="n">
        <v>0.88</v>
      </c>
      <c r="W59" t="n">
        <v>2.98</v>
      </c>
      <c r="X59" t="n">
        <v>0.18</v>
      </c>
      <c r="Y59" t="n">
        <v>1</v>
      </c>
      <c r="Z59" t="n">
        <v>10</v>
      </c>
      <c r="AA59" t="n">
        <v>363.550735783359</v>
      </c>
      <c r="AB59" t="n">
        <v>497.426155425299</v>
      </c>
      <c r="AC59" t="n">
        <v>449.9525012935016</v>
      </c>
      <c r="AD59" t="n">
        <v>363550.735783359</v>
      </c>
      <c r="AE59" t="n">
        <v>497426.155425299</v>
      </c>
      <c r="AF59" t="n">
        <v>1.36488914207293e-06</v>
      </c>
      <c r="AG59" t="n">
        <v>11</v>
      </c>
      <c r="AH59" t="n">
        <v>449952.5012935016</v>
      </c>
    </row>
    <row r="60">
      <c r="A60" t="n">
        <v>58</v>
      </c>
      <c r="B60" t="n">
        <v>135</v>
      </c>
      <c r="C60" t="inlineStr">
        <is>
          <t xml:space="preserve">CONCLUIDO	</t>
        </is>
      </c>
      <c r="D60" t="n">
        <v>6.1418</v>
      </c>
      <c r="E60" t="n">
        <v>16.28</v>
      </c>
      <c r="F60" t="n">
        <v>12.92</v>
      </c>
      <c r="G60" t="n">
        <v>77.54000000000001</v>
      </c>
      <c r="H60" t="n">
        <v>0.95</v>
      </c>
      <c r="I60" t="n">
        <v>10</v>
      </c>
      <c r="J60" t="n">
        <v>291.63</v>
      </c>
      <c r="K60" t="n">
        <v>59.89</v>
      </c>
      <c r="L60" t="n">
        <v>15.5</v>
      </c>
      <c r="M60" t="n">
        <v>8</v>
      </c>
      <c r="N60" t="n">
        <v>81.25</v>
      </c>
      <c r="O60" t="n">
        <v>36202.38</v>
      </c>
      <c r="P60" t="n">
        <v>177.43</v>
      </c>
      <c r="Q60" t="n">
        <v>988.08</v>
      </c>
      <c r="R60" t="n">
        <v>43.03</v>
      </c>
      <c r="S60" t="n">
        <v>35.43</v>
      </c>
      <c r="T60" t="n">
        <v>2774.98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362.1944056683591</v>
      </c>
      <c r="AB60" t="n">
        <v>495.5703647248945</v>
      </c>
      <c r="AC60" t="n">
        <v>448.2738246529252</v>
      </c>
      <c r="AD60" t="n">
        <v>362194.4056683591</v>
      </c>
      <c r="AE60" t="n">
        <v>495570.3647248945</v>
      </c>
      <c r="AF60" t="n">
        <v>1.365533912066253e-06</v>
      </c>
      <c r="AG60" t="n">
        <v>11</v>
      </c>
      <c r="AH60" t="n">
        <v>448273.8246529251</v>
      </c>
    </row>
    <row r="61">
      <c r="A61" t="n">
        <v>59</v>
      </c>
      <c r="B61" t="n">
        <v>135</v>
      </c>
      <c r="C61" t="inlineStr">
        <is>
          <t xml:space="preserve">CONCLUIDO	</t>
        </is>
      </c>
      <c r="D61" t="n">
        <v>6.1644</v>
      </c>
      <c r="E61" t="n">
        <v>16.22</v>
      </c>
      <c r="F61" t="n">
        <v>12.91</v>
      </c>
      <c r="G61" t="n">
        <v>86.09</v>
      </c>
      <c r="H61" t="n">
        <v>0.96</v>
      </c>
      <c r="I61" t="n">
        <v>9</v>
      </c>
      <c r="J61" t="n">
        <v>292.15</v>
      </c>
      <c r="K61" t="n">
        <v>59.89</v>
      </c>
      <c r="L61" t="n">
        <v>15.75</v>
      </c>
      <c r="M61" t="n">
        <v>7</v>
      </c>
      <c r="N61" t="n">
        <v>81.51000000000001</v>
      </c>
      <c r="O61" t="n">
        <v>36265.48</v>
      </c>
      <c r="P61" t="n">
        <v>175.75</v>
      </c>
      <c r="Q61" t="n">
        <v>988.08</v>
      </c>
      <c r="R61" t="n">
        <v>42.7</v>
      </c>
      <c r="S61" t="n">
        <v>35.43</v>
      </c>
      <c r="T61" t="n">
        <v>2617.68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359.8627808418576</v>
      </c>
      <c r="AB61" t="n">
        <v>492.3801327732476</v>
      </c>
      <c r="AC61" t="n">
        <v>445.3880639612246</v>
      </c>
      <c r="AD61" t="n">
        <v>359862.7808418575</v>
      </c>
      <c r="AE61" t="n">
        <v>492380.1327732475</v>
      </c>
      <c r="AF61" t="n">
        <v>1.370558671324565e-06</v>
      </c>
      <c r="AG61" t="n">
        <v>11</v>
      </c>
      <c r="AH61" t="n">
        <v>445388.0639612246</v>
      </c>
    </row>
    <row r="62">
      <c r="A62" t="n">
        <v>60</v>
      </c>
      <c r="B62" t="n">
        <v>135</v>
      </c>
      <c r="C62" t="inlineStr">
        <is>
          <t xml:space="preserve">CONCLUIDO	</t>
        </is>
      </c>
      <c r="D62" t="n">
        <v>6.163</v>
      </c>
      <c r="E62" t="n">
        <v>16.23</v>
      </c>
      <c r="F62" t="n">
        <v>12.92</v>
      </c>
      <c r="G62" t="n">
        <v>86.12</v>
      </c>
      <c r="H62" t="n">
        <v>0.97</v>
      </c>
      <c r="I62" t="n">
        <v>9</v>
      </c>
      <c r="J62" t="n">
        <v>292.66</v>
      </c>
      <c r="K62" t="n">
        <v>59.89</v>
      </c>
      <c r="L62" t="n">
        <v>16</v>
      </c>
      <c r="M62" t="n">
        <v>7</v>
      </c>
      <c r="N62" t="n">
        <v>81.77</v>
      </c>
      <c r="O62" t="n">
        <v>36328.69</v>
      </c>
      <c r="P62" t="n">
        <v>175.98</v>
      </c>
      <c r="Q62" t="n">
        <v>988.08</v>
      </c>
      <c r="R62" t="n">
        <v>42.82</v>
      </c>
      <c r="S62" t="n">
        <v>35.43</v>
      </c>
      <c r="T62" t="n">
        <v>2674.25</v>
      </c>
      <c r="U62" t="n">
        <v>0.83</v>
      </c>
      <c r="V62" t="n">
        <v>0.88</v>
      </c>
      <c r="W62" t="n">
        <v>2.98</v>
      </c>
      <c r="X62" t="n">
        <v>0.16</v>
      </c>
      <c r="Y62" t="n">
        <v>1</v>
      </c>
      <c r="Z62" t="n">
        <v>10</v>
      </c>
      <c r="AA62" t="n">
        <v>360.1622916848582</v>
      </c>
      <c r="AB62" t="n">
        <v>492.7899367221271</v>
      </c>
      <c r="AC62" t="n">
        <v>445.7587567963865</v>
      </c>
      <c r="AD62" t="n">
        <v>360162.2916848583</v>
      </c>
      <c r="AE62" t="n">
        <v>492789.9367221271</v>
      </c>
      <c r="AF62" t="n">
        <v>1.370247403051926e-06</v>
      </c>
      <c r="AG62" t="n">
        <v>11</v>
      </c>
      <c r="AH62" t="n">
        <v>445758.7567963866</v>
      </c>
    </row>
    <row r="63">
      <c r="A63" t="n">
        <v>61</v>
      </c>
      <c r="B63" t="n">
        <v>135</v>
      </c>
      <c r="C63" t="inlineStr">
        <is>
          <t xml:space="preserve">CONCLUIDO	</t>
        </is>
      </c>
      <c r="D63" t="n">
        <v>6.1632</v>
      </c>
      <c r="E63" t="n">
        <v>16.23</v>
      </c>
      <c r="F63" t="n">
        <v>12.92</v>
      </c>
      <c r="G63" t="n">
        <v>86.11</v>
      </c>
      <c r="H63" t="n">
        <v>0.99</v>
      </c>
      <c r="I63" t="n">
        <v>9</v>
      </c>
      <c r="J63" t="n">
        <v>293.17</v>
      </c>
      <c r="K63" t="n">
        <v>59.89</v>
      </c>
      <c r="L63" t="n">
        <v>16.25</v>
      </c>
      <c r="M63" t="n">
        <v>6</v>
      </c>
      <c r="N63" t="n">
        <v>82.03</v>
      </c>
      <c r="O63" t="n">
        <v>36392.01</v>
      </c>
      <c r="P63" t="n">
        <v>176.08</v>
      </c>
      <c r="Q63" t="n">
        <v>988.16</v>
      </c>
      <c r="R63" t="n">
        <v>42.85</v>
      </c>
      <c r="S63" t="n">
        <v>35.43</v>
      </c>
      <c r="T63" t="n">
        <v>2692.95</v>
      </c>
      <c r="U63" t="n">
        <v>0.83</v>
      </c>
      <c r="V63" t="n">
        <v>0.88</v>
      </c>
      <c r="W63" t="n">
        <v>2.98</v>
      </c>
      <c r="X63" t="n">
        <v>0.16</v>
      </c>
      <c r="Y63" t="n">
        <v>1</v>
      </c>
      <c r="Z63" t="n">
        <v>10</v>
      </c>
      <c r="AA63" t="n">
        <v>360.2435634253839</v>
      </c>
      <c r="AB63" t="n">
        <v>492.9011363029704</v>
      </c>
      <c r="AC63" t="n">
        <v>445.8593436453037</v>
      </c>
      <c r="AD63" t="n">
        <v>360243.5634253839</v>
      </c>
      <c r="AE63" t="n">
        <v>492901.1363029703</v>
      </c>
      <c r="AF63" t="n">
        <v>1.370291869948017e-06</v>
      </c>
      <c r="AG63" t="n">
        <v>11</v>
      </c>
      <c r="AH63" t="n">
        <v>445859.3436453037</v>
      </c>
    </row>
    <row r="64">
      <c r="A64" t="n">
        <v>62</v>
      </c>
      <c r="B64" t="n">
        <v>135</v>
      </c>
      <c r="C64" t="inlineStr">
        <is>
          <t xml:space="preserve">CONCLUIDO	</t>
        </is>
      </c>
      <c r="D64" t="n">
        <v>6.1623</v>
      </c>
      <c r="E64" t="n">
        <v>16.23</v>
      </c>
      <c r="F64" t="n">
        <v>12.92</v>
      </c>
      <c r="G64" t="n">
        <v>86.13</v>
      </c>
      <c r="H64" t="n">
        <v>1</v>
      </c>
      <c r="I64" t="n">
        <v>9</v>
      </c>
      <c r="J64" t="n">
        <v>293.69</v>
      </c>
      <c r="K64" t="n">
        <v>59.89</v>
      </c>
      <c r="L64" t="n">
        <v>16.5</v>
      </c>
      <c r="M64" t="n">
        <v>4</v>
      </c>
      <c r="N64" t="n">
        <v>82.3</v>
      </c>
      <c r="O64" t="n">
        <v>36455.44</v>
      </c>
      <c r="P64" t="n">
        <v>175.78</v>
      </c>
      <c r="Q64" t="n">
        <v>988.14</v>
      </c>
      <c r="R64" t="n">
        <v>42.82</v>
      </c>
      <c r="S64" t="n">
        <v>35.43</v>
      </c>
      <c r="T64" t="n">
        <v>2674.1</v>
      </c>
      <c r="U64" t="n">
        <v>0.83</v>
      </c>
      <c r="V64" t="n">
        <v>0.88</v>
      </c>
      <c r="W64" t="n">
        <v>2.98</v>
      </c>
      <c r="X64" t="n">
        <v>0.17</v>
      </c>
      <c r="Y64" t="n">
        <v>1</v>
      </c>
      <c r="Z64" t="n">
        <v>10</v>
      </c>
      <c r="AA64" t="n">
        <v>360.0102648143421</v>
      </c>
      <c r="AB64" t="n">
        <v>492.5819268509346</v>
      </c>
      <c r="AC64" t="n">
        <v>445.570599095357</v>
      </c>
      <c r="AD64" t="n">
        <v>360010.2648143421</v>
      </c>
      <c r="AE64" t="n">
        <v>492581.9268509346</v>
      </c>
      <c r="AF64" t="n">
        <v>1.370091768915607e-06</v>
      </c>
      <c r="AG64" t="n">
        <v>11</v>
      </c>
      <c r="AH64" t="n">
        <v>445570.599095357</v>
      </c>
    </row>
    <row r="65">
      <c r="A65" t="n">
        <v>63</v>
      </c>
      <c r="B65" t="n">
        <v>135</v>
      </c>
      <c r="C65" t="inlineStr">
        <is>
          <t xml:space="preserve">CONCLUIDO	</t>
        </is>
      </c>
      <c r="D65" t="n">
        <v>6.1626</v>
      </c>
      <c r="E65" t="n">
        <v>16.23</v>
      </c>
      <c r="F65" t="n">
        <v>12.92</v>
      </c>
      <c r="G65" t="n">
        <v>86.13</v>
      </c>
      <c r="H65" t="n">
        <v>1.01</v>
      </c>
      <c r="I65" t="n">
        <v>9</v>
      </c>
      <c r="J65" t="n">
        <v>294.2</v>
      </c>
      <c r="K65" t="n">
        <v>59.89</v>
      </c>
      <c r="L65" t="n">
        <v>16.75</v>
      </c>
      <c r="M65" t="n">
        <v>4</v>
      </c>
      <c r="N65" t="n">
        <v>82.56</v>
      </c>
      <c r="O65" t="n">
        <v>36518.97</v>
      </c>
      <c r="P65" t="n">
        <v>175.94</v>
      </c>
      <c r="Q65" t="n">
        <v>988.14</v>
      </c>
      <c r="R65" t="n">
        <v>42.81</v>
      </c>
      <c r="S65" t="n">
        <v>35.43</v>
      </c>
      <c r="T65" t="n">
        <v>2669.92</v>
      </c>
      <c r="U65" t="n">
        <v>0.83</v>
      </c>
      <c r="V65" t="n">
        <v>0.88</v>
      </c>
      <c r="W65" t="n">
        <v>2.98</v>
      </c>
      <c r="X65" t="n">
        <v>0.17</v>
      </c>
      <c r="Y65" t="n">
        <v>1</v>
      </c>
      <c r="Z65" t="n">
        <v>10</v>
      </c>
      <c r="AA65" t="n">
        <v>360.1410223161338</v>
      </c>
      <c r="AB65" t="n">
        <v>492.7608350334999</v>
      </c>
      <c r="AC65" t="n">
        <v>445.7324325320774</v>
      </c>
      <c r="AD65" t="n">
        <v>360141.0223161338</v>
      </c>
      <c r="AE65" t="n">
        <v>492760.8350334999</v>
      </c>
      <c r="AF65" t="n">
        <v>1.370158469259744e-06</v>
      </c>
      <c r="AG65" t="n">
        <v>11</v>
      </c>
      <c r="AH65" t="n">
        <v>445732.4325320774</v>
      </c>
    </row>
    <row r="66">
      <c r="A66" t="n">
        <v>64</v>
      </c>
      <c r="B66" t="n">
        <v>135</v>
      </c>
      <c r="C66" t="inlineStr">
        <is>
          <t xml:space="preserve">CONCLUIDO	</t>
        </is>
      </c>
      <c r="D66" t="n">
        <v>6.1646</v>
      </c>
      <c r="E66" t="n">
        <v>16.22</v>
      </c>
      <c r="F66" t="n">
        <v>12.91</v>
      </c>
      <c r="G66" t="n">
        <v>86.09</v>
      </c>
      <c r="H66" t="n">
        <v>1.03</v>
      </c>
      <c r="I66" t="n">
        <v>9</v>
      </c>
      <c r="J66" t="n">
        <v>294.72</v>
      </c>
      <c r="K66" t="n">
        <v>59.89</v>
      </c>
      <c r="L66" t="n">
        <v>17</v>
      </c>
      <c r="M66" t="n">
        <v>2</v>
      </c>
      <c r="N66" t="n">
        <v>82.83</v>
      </c>
      <c r="O66" t="n">
        <v>36582.62</v>
      </c>
      <c r="P66" t="n">
        <v>174.68</v>
      </c>
      <c r="Q66" t="n">
        <v>988.2</v>
      </c>
      <c r="R66" t="n">
        <v>42.59</v>
      </c>
      <c r="S66" t="n">
        <v>35.43</v>
      </c>
      <c r="T66" t="n">
        <v>2561.08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358.9111963708511</v>
      </c>
      <c r="AB66" t="n">
        <v>491.0781329190727</v>
      </c>
      <c r="AC66" t="n">
        <v>444.2103251457639</v>
      </c>
      <c r="AD66" t="n">
        <v>358911.1963708511</v>
      </c>
      <c r="AE66" t="n">
        <v>491078.1329190727</v>
      </c>
      <c r="AF66" t="n">
        <v>1.370603138220656e-06</v>
      </c>
      <c r="AG66" t="n">
        <v>11</v>
      </c>
      <c r="AH66" t="n">
        <v>444210.3251457639</v>
      </c>
    </row>
    <row r="67">
      <c r="A67" t="n">
        <v>65</v>
      </c>
      <c r="B67" t="n">
        <v>135</v>
      </c>
      <c r="C67" t="inlineStr">
        <is>
          <t xml:space="preserve">CONCLUIDO	</t>
        </is>
      </c>
      <c r="D67" t="n">
        <v>6.1649</v>
      </c>
      <c r="E67" t="n">
        <v>16.22</v>
      </c>
      <c r="F67" t="n">
        <v>12.91</v>
      </c>
      <c r="G67" t="n">
        <v>86.09</v>
      </c>
      <c r="H67" t="n">
        <v>1.04</v>
      </c>
      <c r="I67" t="n">
        <v>9</v>
      </c>
      <c r="J67" t="n">
        <v>295.23</v>
      </c>
      <c r="K67" t="n">
        <v>59.89</v>
      </c>
      <c r="L67" t="n">
        <v>17.25</v>
      </c>
      <c r="M67" t="n">
        <v>1</v>
      </c>
      <c r="N67" t="n">
        <v>83.09999999999999</v>
      </c>
      <c r="O67" t="n">
        <v>36646.38</v>
      </c>
      <c r="P67" t="n">
        <v>174.71</v>
      </c>
      <c r="Q67" t="n">
        <v>988.1799999999999</v>
      </c>
      <c r="R67" t="n">
        <v>42.57</v>
      </c>
      <c r="S67" t="n">
        <v>35.43</v>
      </c>
      <c r="T67" t="n">
        <v>2549.46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358.9272033275529</v>
      </c>
      <c r="AB67" t="n">
        <v>491.100034343409</v>
      </c>
      <c r="AC67" t="n">
        <v>444.2301363289005</v>
      </c>
      <c r="AD67" t="n">
        <v>358927.2033275529</v>
      </c>
      <c r="AE67" t="n">
        <v>491100.0343434091</v>
      </c>
      <c r="AF67" t="n">
        <v>1.370669838564793e-06</v>
      </c>
      <c r="AG67" t="n">
        <v>11</v>
      </c>
      <c r="AH67" t="n">
        <v>444230.1363289005</v>
      </c>
    </row>
    <row r="68">
      <c r="A68" t="n">
        <v>66</v>
      </c>
      <c r="B68" t="n">
        <v>135</v>
      </c>
      <c r="C68" t="inlineStr">
        <is>
          <t xml:space="preserve">CONCLUIDO	</t>
        </is>
      </c>
      <c r="D68" t="n">
        <v>6.1643</v>
      </c>
      <c r="E68" t="n">
        <v>16.22</v>
      </c>
      <c r="F68" t="n">
        <v>12.91</v>
      </c>
      <c r="G68" t="n">
        <v>86.09999999999999</v>
      </c>
      <c r="H68" t="n">
        <v>1.05</v>
      </c>
      <c r="I68" t="n">
        <v>9</v>
      </c>
      <c r="J68" t="n">
        <v>295.75</v>
      </c>
      <c r="K68" t="n">
        <v>59.89</v>
      </c>
      <c r="L68" t="n">
        <v>17.5</v>
      </c>
      <c r="M68" t="n">
        <v>0</v>
      </c>
      <c r="N68" t="n">
        <v>83.36</v>
      </c>
      <c r="O68" t="n">
        <v>36710.24</v>
      </c>
      <c r="P68" t="n">
        <v>174.9</v>
      </c>
      <c r="Q68" t="n">
        <v>988.1799999999999</v>
      </c>
      <c r="R68" t="n">
        <v>42.54</v>
      </c>
      <c r="S68" t="n">
        <v>35.43</v>
      </c>
      <c r="T68" t="n">
        <v>2536.19</v>
      </c>
      <c r="U68" t="n">
        <v>0.83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359.1158925008853</v>
      </c>
      <c r="AB68" t="n">
        <v>491.3582071947413</v>
      </c>
      <c r="AC68" t="n">
        <v>444.4636695256494</v>
      </c>
      <c r="AD68" t="n">
        <v>359115.8925008853</v>
      </c>
      <c r="AE68" t="n">
        <v>491358.2071947413</v>
      </c>
      <c r="AF68" t="n">
        <v>1.370536437876519e-06</v>
      </c>
      <c r="AG68" t="n">
        <v>11</v>
      </c>
      <c r="AH68" t="n">
        <v>444463.6695256494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3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4.4993</v>
      </c>
      <c r="E2" t="n">
        <v>22.23</v>
      </c>
      <c r="F2" t="n">
        <v>15.52</v>
      </c>
      <c r="G2" t="n">
        <v>6.85</v>
      </c>
      <c r="H2" t="n">
        <v>0.11</v>
      </c>
      <c r="I2" t="n">
        <v>136</v>
      </c>
      <c r="J2" t="n">
        <v>159.12</v>
      </c>
      <c r="K2" t="n">
        <v>50.28</v>
      </c>
      <c r="L2" t="n">
        <v>1</v>
      </c>
      <c r="M2" t="n">
        <v>134</v>
      </c>
      <c r="N2" t="n">
        <v>27.84</v>
      </c>
      <c r="O2" t="n">
        <v>19859.16</v>
      </c>
      <c r="P2" t="n">
        <v>188.14</v>
      </c>
      <c r="Q2" t="n">
        <v>988.5</v>
      </c>
      <c r="R2" t="n">
        <v>123.55</v>
      </c>
      <c r="S2" t="n">
        <v>35.43</v>
      </c>
      <c r="T2" t="n">
        <v>42405.31</v>
      </c>
      <c r="U2" t="n">
        <v>0.29</v>
      </c>
      <c r="V2" t="n">
        <v>0.73</v>
      </c>
      <c r="W2" t="n">
        <v>3.19</v>
      </c>
      <c r="X2" t="n">
        <v>2.76</v>
      </c>
      <c r="Y2" t="n">
        <v>1</v>
      </c>
      <c r="Z2" t="n">
        <v>10</v>
      </c>
      <c r="AA2" t="n">
        <v>488.1828293514338</v>
      </c>
      <c r="AB2" t="n">
        <v>667.9532842250509</v>
      </c>
      <c r="AC2" t="n">
        <v>604.2047602569337</v>
      </c>
      <c r="AD2" t="n">
        <v>488182.8293514338</v>
      </c>
      <c r="AE2" t="n">
        <v>667953.2842250508</v>
      </c>
      <c r="AF2" t="n">
        <v>1.08642184907055e-06</v>
      </c>
      <c r="AG2" t="n">
        <v>15</v>
      </c>
      <c r="AH2" t="n">
        <v>604204.7602569337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4.8736</v>
      </c>
      <c r="E3" t="n">
        <v>20.52</v>
      </c>
      <c r="F3" t="n">
        <v>14.84</v>
      </c>
      <c r="G3" t="n">
        <v>8.56</v>
      </c>
      <c r="H3" t="n">
        <v>0.14</v>
      </c>
      <c r="I3" t="n">
        <v>104</v>
      </c>
      <c r="J3" t="n">
        <v>159.48</v>
      </c>
      <c r="K3" t="n">
        <v>50.28</v>
      </c>
      <c r="L3" t="n">
        <v>1.25</v>
      </c>
      <c r="M3" t="n">
        <v>102</v>
      </c>
      <c r="N3" t="n">
        <v>27.95</v>
      </c>
      <c r="O3" t="n">
        <v>19902.91</v>
      </c>
      <c r="P3" t="n">
        <v>178.58</v>
      </c>
      <c r="Q3" t="n">
        <v>988.26</v>
      </c>
      <c r="R3" t="n">
        <v>102.99</v>
      </c>
      <c r="S3" t="n">
        <v>35.43</v>
      </c>
      <c r="T3" t="n">
        <v>32286.93</v>
      </c>
      <c r="U3" t="n">
        <v>0.34</v>
      </c>
      <c r="V3" t="n">
        <v>0.77</v>
      </c>
      <c r="W3" t="n">
        <v>3.13</v>
      </c>
      <c r="X3" t="n">
        <v>2.09</v>
      </c>
      <c r="Y3" t="n">
        <v>1</v>
      </c>
      <c r="Z3" t="n">
        <v>10</v>
      </c>
      <c r="AA3" t="n">
        <v>438.6345622046143</v>
      </c>
      <c r="AB3" t="n">
        <v>600.1591591995002</v>
      </c>
      <c r="AC3" t="n">
        <v>542.8808113741693</v>
      </c>
      <c r="AD3" t="n">
        <v>438634.5622046143</v>
      </c>
      <c r="AE3" t="n">
        <v>600159.1591995002</v>
      </c>
      <c r="AF3" t="n">
        <v>1.176802063349907e-06</v>
      </c>
      <c r="AG3" t="n">
        <v>14</v>
      </c>
      <c r="AH3" t="n">
        <v>542880.8113741693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5.1354</v>
      </c>
      <c r="E4" t="n">
        <v>19.47</v>
      </c>
      <c r="F4" t="n">
        <v>14.44</v>
      </c>
      <c r="G4" t="n">
        <v>10.32</v>
      </c>
      <c r="H4" t="n">
        <v>0.17</v>
      </c>
      <c r="I4" t="n">
        <v>84</v>
      </c>
      <c r="J4" t="n">
        <v>159.83</v>
      </c>
      <c r="K4" t="n">
        <v>50.28</v>
      </c>
      <c r="L4" t="n">
        <v>1.5</v>
      </c>
      <c r="M4" t="n">
        <v>82</v>
      </c>
      <c r="N4" t="n">
        <v>28.05</v>
      </c>
      <c r="O4" t="n">
        <v>19946.71</v>
      </c>
      <c r="P4" t="n">
        <v>172.47</v>
      </c>
      <c r="Q4" t="n">
        <v>988.5</v>
      </c>
      <c r="R4" t="n">
        <v>90.40000000000001</v>
      </c>
      <c r="S4" t="n">
        <v>35.43</v>
      </c>
      <c r="T4" t="n">
        <v>26090.95</v>
      </c>
      <c r="U4" t="n">
        <v>0.39</v>
      </c>
      <c r="V4" t="n">
        <v>0.79</v>
      </c>
      <c r="W4" t="n">
        <v>3.1</v>
      </c>
      <c r="X4" t="n">
        <v>1.68</v>
      </c>
      <c r="Y4" t="n">
        <v>1</v>
      </c>
      <c r="Z4" t="n">
        <v>10</v>
      </c>
      <c r="AA4" t="n">
        <v>404.6420753925868</v>
      </c>
      <c r="AB4" t="n">
        <v>553.6491391006055</v>
      </c>
      <c r="AC4" t="n">
        <v>500.8096423162901</v>
      </c>
      <c r="AD4" t="n">
        <v>404642.0753925868</v>
      </c>
      <c r="AE4" t="n">
        <v>553649.1391006055</v>
      </c>
      <c r="AF4" t="n">
        <v>1.240017505771321e-06</v>
      </c>
      <c r="AG4" t="n">
        <v>13</v>
      </c>
      <c r="AH4" t="n">
        <v>500809.6423162901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5.3342</v>
      </c>
      <c r="E5" t="n">
        <v>18.75</v>
      </c>
      <c r="F5" t="n">
        <v>14.17</v>
      </c>
      <c r="G5" t="n">
        <v>12.14</v>
      </c>
      <c r="H5" t="n">
        <v>0.19</v>
      </c>
      <c r="I5" t="n">
        <v>70</v>
      </c>
      <c r="J5" t="n">
        <v>160.19</v>
      </c>
      <c r="K5" t="n">
        <v>50.28</v>
      </c>
      <c r="L5" t="n">
        <v>1.75</v>
      </c>
      <c r="M5" t="n">
        <v>68</v>
      </c>
      <c r="N5" t="n">
        <v>28.16</v>
      </c>
      <c r="O5" t="n">
        <v>19990.53</v>
      </c>
      <c r="P5" t="n">
        <v>168</v>
      </c>
      <c r="Q5" t="n">
        <v>988.3099999999999</v>
      </c>
      <c r="R5" t="n">
        <v>81.43000000000001</v>
      </c>
      <c r="S5" t="n">
        <v>35.43</v>
      </c>
      <c r="T5" t="n">
        <v>21675.21</v>
      </c>
      <c r="U5" t="n">
        <v>0.44</v>
      </c>
      <c r="V5" t="n">
        <v>0.8</v>
      </c>
      <c r="W5" t="n">
        <v>3.09</v>
      </c>
      <c r="X5" t="n">
        <v>1.41</v>
      </c>
      <c r="Y5" t="n">
        <v>1</v>
      </c>
      <c r="Z5" t="n">
        <v>10</v>
      </c>
      <c r="AA5" t="n">
        <v>389.6015231751343</v>
      </c>
      <c r="AB5" t="n">
        <v>533.0699920143535</v>
      </c>
      <c r="AC5" t="n">
        <v>482.1945401449356</v>
      </c>
      <c r="AD5" t="n">
        <v>389601.5231751343</v>
      </c>
      <c r="AE5" t="n">
        <v>533069.9920143535</v>
      </c>
      <c r="AF5" t="n">
        <v>1.288020675952288e-06</v>
      </c>
      <c r="AG5" t="n">
        <v>13</v>
      </c>
      <c r="AH5" t="n">
        <v>482194.5401449356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5.4932</v>
      </c>
      <c r="E6" t="n">
        <v>18.2</v>
      </c>
      <c r="F6" t="n">
        <v>13.95</v>
      </c>
      <c r="G6" t="n">
        <v>13.95</v>
      </c>
      <c r="H6" t="n">
        <v>0.22</v>
      </c>
      <c r="I6" t="n">
        <v>60</v>
      </c>
      <c r="J6" t="n">
        <v>160.54</v>
      </c>
      <c r="K6" t="n">
        <v>50.28</v>
      </c>
      <c r="L6" t="n">
        <v>2</v>
      </c>
      <c r="M6" t="n">
        <v>58</v>
      </c>
      <c r="N6" t="n">
        <v>28.26</v>
      </c>
      <c r="O6" t="n">
        <v>20034.4</v>
      </c>
      <c r="P6" t="n">
        <v>164.16</v>
      </c>
      <c r="Q6" t="n">
        <v>988.41</v>
      </c>
      <c r="R6" t="n">
        <v>74.88</v>
      </c>
      <c r="S6" t="n">
        <v>35.43</v>
      </c>
      <c r="T6" t="n">
        <v>18450.64</v>
      </c>
      <c r="U6" t="n">
        <v>0.47</v>
      </c>
      <c r="V6" t="n">
        <v>0.82</v>
      </c>
      <c r="W6" t="n">
        <v>3.06</v>
      </c>
      <c r="X6" t="n">
        <v>1.19</v>
      </c>
      <c r="Y6" t="n">
        <v>1</v>
      </c>
      <c r="Z6" t="n">
        <v>10</v>
      </c>
      <c r="AA6" t="n">
        <v>366.226918929462</v>
      </c>
      <c r="AB6" t="n">
        <v>501.0878272706651</v>
      </c>
      <c r="AC6" t="n">
        <v>453.2647083171345</v>
      </c>
      <c r="AD6" t="n">
        <v>366226.918929462</v>
      </c>
      <c r="AE6" t="n">
        <v>501087.827270665</v>
      </c>
      <c r="AF6" t="n">
        <v>1.326413553511513e-06</v>
      </c>
      <c r="AG6" t="n">
        <v>12</v>
      </c>
      <c r="AH6" t="n">
        <v>453264.7083171345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5.6099</v>
      </c>
      <c r="E7" t="n">
        <v>17.83</v>
      </c>
      <c r="F7" t="n">
        <v>13.79</v>
      </c>
      <c r="G7" t="n">
        <v>15.62</v>
      </c>
      <c r="H7" t="n">
        <v>0.25</v>
      </c>
      <c r="I7" t="n">
        <v>53</v>
      </c>
      <c r="J7" t="n">
        <v>160.9</v>
      </c>
      <c r="K7" t="n">
        <v>50.28</v>
      </c>
      <c r="L7" t="n">
        <v>2.25</v>
      </c>
      <c r="M7" t="n">
        <v>51</v>
      </c>
      <c r="N7" t="n">
        <v>28.37</v>
      </c>
      <c r="O7" t="n">
        <v>20078.3</v>
      </c>
      <c r="P7" t="n">
        <v>161.13</v>
      </c>
      <c r="Q7" t="n">
        <v>988.24</v>
      </c>
      <c r="R7" t="n">
        <v>70.31999999999999</v>
      </c>
      <c r="S7" t="n">
        <v>35.43</v>
      </c>
      <c r="T7" t="n">
        <v>16207.68</v>
      </c>
      <c r="U7" t="n">
        <v>0.5</v>
      </c>
      <c r="V7" t="n">
        <v>0.83</v>
      </c>
      <c r="W7" t="n">
        <v>3.04</v>
      </c>
      <c r="X7" t="n">
        <v>1.04</v>
      </c>
      <c r="Y7" t="n">
        <v>1</v>
      </c>
      <c r="Z7" t="n">
        <v>10</v>
      </c>
      <c r="AA7" t="n">
        <v>357.9841519958577</v>
      </c>
      <c r="AB7" t="n">
        <v>489.8097099068952</v>
      </c>
      <c r="AC7" t="n">
        <v>443.0629586456259</v>
      </c>
      <c r="AD7" t="n">
        <v>357984.1519958577</v>
      </c>
      <c r="AE7" t="n">
        <v>489809.7099068952</v>
      </c>
      <c r="AF7" t="n">
        <v>1.354592476852151e-06</v>
      </c>
      <c r="AG7" t="n">
        <v>12</v>
      </c>
      <c r="AH7" t="n">
        <v>443062.9586456259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5.7051</v>
      </c>
      <c r="E8" t="n">
        <v>17.53</v>
      </c>
      <c r="F8" t="n">
        <v>13.69</v>
      </c>
      <c r="G8" t="n">
        <v>17.48</v>
      </c>
      <c r="H8" t="n">
        <v>0.27</v>
      </c>
      <c r="I8" t="n">
        <v>47</v>
      </c>
      <c r="J8" t="n">
        <v>161.26</v>
      </c>
      <c r="K8" t="n">
        <v>50.28</v>
      </c>
      <c r="L8" t="n">
        <v>2.5</v>
      </c>
      <c r="M8" t="n">
        <v>45</v>
      </c>
      <c r="N8" t="n">
        <v>28.48</v>
      </c>
      <c r="O8" t="n">
        <v>20122.23</v>
      </c>
      <c r="P8" t="n">
        <v>158.6</v>
      </c>
      <c r="Q8" t="n">
        <v>988.3099999999999</v>
      </c>
      <c r="R8" t="n">
        <v>66.41</v>
      </c>
      <c r="S8" t="n">
        <v>35.43</v>
      </c>
      <c r="T8" t="n">
        <v>14281.93</v>
      </c>
      <c r="U8" t="n">
        <v>0.53</v>
      </c>
      <c r="V8" t="n">
        <v>0.83</v>
      </c>
      <c r="W8" t="n">
        <v>3.05</v>
      </c>
      <c r="X8" t="n">
        <v>0.93</v>
      </c>
      <c r="Y8" t="n">
        <v>1</v>
      </c>
      <c r="Z8" t="n">
        <v>10</v>
      </c>
      <c r="AA8" t="n">
        <v>351.5804835994621</v>
      </c>
      <c r="AB8" t="n">
        <v>481.0479282970356</v>
      </c>
      <c r="AC8" t="n">
        <v>435.1373891753736</v>
      </c>
      <c r="AD8" t="n">
        <v>351580.4835994621</v>
      </c>
      <c r="AE8" t="n">
        <v>481047.9282970356</v>
      </c>
      <c r="AF8" t="n">
        <v>1.377579910459938e-06</v>
      </c>
      <c r="AG8" t="n">
        <v>12</v>
      </c>
      <c r="AH8" t="n">
        <v>435137.3891753736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5.794</v>
      </c>
      <c r="E9" t="n">
        <v>17.26</v>
      </c>
      <c r="F9" t="n">
        <v>13.58</v>
      </c>
      <c r="G9" t="n">
        <v>19.4</v>
      </c>
      <c r="H9" t="n">
        <v>0.3</v>
      </c>
      <c r="I9" t="n">
        <v>42</v>
      </c>
      <c r="J9" t="n">
        <v>161.61</v>
      </c>
      <c r="K9" t="n">
        <v>50.28</v>
      </c>
      <c r="L9" t="n">
        <v>2.75</v>
      </c>
      <c r="M9" t="n">
        <v>40</v>
      </c>
      <c r="N9" t="n">
        <v>28.58</v>
      </c>
      <c r="O9" t="n">
        <v>20166.2</v>
      </c>
      <c r="P9" t="n">
        <v>156.12</v>
      </c>
      <c r="Q9" t="n">
        <v>988.26</v>
      </c>
      <c r="R9" t="n">
        <v>63.26</v>
      </c>
      <c r="S9" t="n">
        <v>35.43</v>
      </c>
      <c r="T9" t="n">
        <v>12731.96</v>
      </c>
      <c r="U9" t="n">
        <v>0.5600000000000001</v>
      </c>
      <c r="V9" t="n">
        <v>0.84</v>
      </c>
      <c r="W9" t="n">
        <v>3.04</v>
      </c>
      <c r="X9" t="n">
        <v>0.83</v>
      </c>
      <c r="Y9" t="n">
        <v>1</v>
      </c>
      <c r="Z9" t="n">
        <v>10</v>
      </c>
      <c r="AA9" t="n">
        <v>345.6125962830654</v>
      </c>
      <c r="AB9" t="n">
        <v>472.8824015861351</v>
      </c>
      <c r="AC9" t="n">
        <v>427.7511688733726</v>
      </c>
      <c r="AD9" t="n">
        <v>345612.5962830654</v>
      </c>
      <c r="AE9" t="n">
        <v>472882.4015861351</v>
      </c>
      <c r="AF9" t="n">
        <v>1.39904611684368e-06</v>
      </c>
      <c r="AG9" t="n">
        <v>12</v>
      </c>
      <c r="AH9" t="n">
        <v>427751.1688733726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5.8688</v>
      </c>
      <c r="E10" t="n">
        <v>17.04</v>
      </c>
      <c r="F10" t="n">
        <v>13.49</v>
      </c>
      <c r="G10" t="n">
        <v>21.3</v>
      </c>
      <c r="H10" t="n">
        <v>0.33</v>
      </c>
      <c r="I10" t="n">
        <v>38</v>
      </c>
      <c r="J10" t="n">
        <v>161.97</v>
      </c>
      <c r="K10" t="n">
        <v>50.28</v>
      </c>
      <c r="L10" t="n">
        <v>3</v>
      </c>
      <c r="M10" t="n">
        <v>36</v>
      </c>
      <c r="N10" t="n">
        <v>28.69</v>
      </c>
      <c r="O10" t="n">
        <v>20210.21</v>
      </c>
      <c r="P10" t="n">
        <v>153.78</v>
      </c>
      <c r="Q10" t="n">
        <v>988.3</v>
      </c>
      <c r="R10" t="n">
        <v>60.58</v>
      </c>
      <c r="S10" t="n">
        <v>35.43</v>
      </c>
      <c r="T10" t="n">
        <v>11412.2</v>
      </c>
      <c r="U10" t="n">
        <v>0.58</v>
      </c>
      <c r="V10" t="n">
        <v>0.84</v>
      </c>
      <c r="W10" t="n">
        <v>3.03</v>
      </c>
      <c r="X10" t="n">
        <v>0.74</v>
      </c>
      <c r="Y10" t="n">
        <v>1</v>
      </c>
      <c r="Z10" t="n">
        <v>10</v>
      </c>
      <c r="AA10" t="n">
        <v>340.506664391213</v>
      </c>
      <c r="AB10" t="n">
        <v>465.8962403138853</v>
      </c>
      <c r="AC10" t="n">
        <v>421.4317570278074</v>
      </c>
      <c r="AD10" t="n">
        <v>340506.664391213</v>
      </c>
      <c r="AE10" t="n">
        <v>465896.2403138853</v>
      </c>
      <c r="AF10" t="n">
        <v>1.417107671821227e-06</v>
      </c>
      <c r="AG10" t="n">
        <v>12</v>
      </c>
      <c r="AH10" t="n">
        <v>421431.7570278074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5.9229</v>
      </c>
      <c r="E11" t="n">
        <v>16.88</v>
      </c>
      <c r="F11" t="n">
        <v>13.43</v>
      </c>
      <c r="G11" t="n">
        <v>23.03</v>
      </c>
      <c r="H11" t="n">
        <v>0.35</v>
      </c>
      <c r="I11" t="n">
        <v>35</v>
      </c>
      <c r="J11" t="n">
        <v>162.33</v>
      </c>
      <c r="K11" t="n">
        <v>50.28</v>
      </c>
      <c r="L11" t="n">
        <v>3.25</v>
      </c>
      <c r="M11" t="n">
        <v>33</v>
      </c>
      <c r="N11" t="n">
        <v>28.8</v>
      </c>
      <c r="O11" t="n">
        <v>20254.26</v>
      </c>
      <c r="P11" t="n">
        <v>151.72</v>
      </c>
      <c r="Q11" t="n">
        <v>988.21</v>
      </c>
      <c r="R11" t="n">
        <v>58.76</v>
      </c>
      <c r="S11" t="n">
        <v>35.43</v>
      </c>
      <c r="T11" t="n">
        <v>10517.33</v>
      </c>
      <c r="U11" t="n">
        <v>0.6</v>
      </c>
      <c r="V11" t="n">
        <v>0.85</v>
      </c>
      <c r="W11" t="n">
        <v>3.02</v>
      </c>
      <c r="X11" t="n">
        <v>0.68</v>
      </c>
      <c r="Y11" t="n">
        <v>1</v>
      </c>
      <c r="Z11" t="n">
        <v>10</v>
      </c>
      <c r="AA11" t="n">
        <v>324.7278139636383</v>
      </c>
      <c r="AB11" t="n">
        <v>444.3069210451262</v>
      </c>
      <c r="AC11" t="n">
        <v>401.9028920892588</v>
      </c>
      <c r="AD11" t="n">
        <v>324727.8139636383</v>
      </c>
      <c r="AE11" t="n">
        <v>444306.9210451262</v>
      </c>
      <c r="AF11" t="n">
        <v>1.430170908776913e-06</v>
      </c>
      <c r="AG11" t="n">
        <v>11</v>
      </c>
      <c r="AH11" t="n">
        <v>401902.8920892588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5.9725</v>
      </c>
      <c r="E12" t="n">
        <v>16.74</v>
      </c>
      <c r="F12" t="n">
        <v>13.39</v>
      </c>
      <c r="G12" t="n">
        <v>25.1</v>
      </c>
      <c r="H12" t="n">
        <v>0.38</v>
      </c>
      <c r="I12" t="n">
        <v>32</v>
      </c>
      <c r="J12" t="n">
        <v>162.68</v>
      </c>
      <c r="K12" t="n">
        <v>50.28</v>
      </c>
      <c r="L12" t="n">
        <v>3.5</v>
      </c>
      <c r="M12" t="n">
        <v>30</v>
      </c>
      <c r="N12" t="n">
        <v>28.9</v>
      </c>
      <c r="O12" t="n">
        <v>20298.34</v>
      </c>
      <c r="P12" t="n">
        <v>149.72</v>
      </c>
      <c r="Q12" t="n">
        <v>988.11</v>
      </c>
      <c r="R12" t="n">
        <v>57.41</v>
      </c>
      <c r="S12" t="n">
        <v>35.43</v>
      </c>
      <c r="T12" t="n">
        <v>9857.34</v>
      </c>
      <c r="U12" t="n">
        <v>0.62</v>
      </c>
      <c r="V12" t="n">
        <v>0.85</v>
      </c>
      <c r="W12" t="n">
        <v>3.02</v>
      </c>
      <c r="X12" t="n">
        <v>0.63</v>
      </c>
      <c r="Y12" t="n">
        <v>1</v>
      </c>
      <c r="Z12" t="n">
        <v>10</v>
      </c>
      <c r="AA12" t="n">
        <v>321.1451573531654</v>
      </c>
      <c r="AB12" t="n">
        <v>439.4049722150224</v>
      </c>
      <c r="AC12" t="n">
        <v>397.4687783755717</v>
      </c>
      <c r="AD12" t="n">
        <v>321145.1573531654</v>
      </c>
      <c r="AE12" t="n">
        <v>439404.9722150224</v>
      </c>
      <c r="AF12" t="n">
        <v>1.442147554858281e-06</v>
      </c>
      <c r="AG12" t="n">
        <v>11</v>
      </c>
      <c r="AH12" t="n">
        <v>397468.7783755717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6.0178</v>
      </c>
      <c r="E13" t="n">
        <v>16.62</v>
      </c>
      <c r="F13" t="n">
        <v>13.33</v>
      </c>
      <c r="G13" t="n">
        <v>26.65</v>
      </c>
      <c r="H13" t="n">
        <v>0.41</v>
      </c>
      <c r="I13" t="n">
        <v>30</v>
      </c>
      <c r="J13" t="n">
        <v>163.04</v>
      </c>
      <c r="K13" t="n">
        <v>50.28</v>
      </c>
      <c r="L13" t="n">
        <v>3.75</v>
      </c>
      <c r="M13" t="n">
        <v>28</v>
      </c>
      <c r="N13" t="n">
        <v>29.01</v>
      </c>
      <c r="O13" t="n">
        <v>20342.46</v>
      </c>
      <c r="P13" t="n">
        <v>147.84</v>
      </c>
      <c r="Q13" t="n">
        <v>988.22</v>
      </c>
      <c r="R13" t="n">
        <v>55.51</v>
      </c>
      <c r="S13" t="n">
        <v>35.43</v>
      </c>
      <c r="T13" t="n">
        <v>8914.98</v>
      </c>
      <c r="U13" t="n">
        <v>0.64</v>
      </c>
      <c r="V13" t="n">
        <v>0.86</v>
      </c>
      <c r="W13" t="n">
        <v>3.01</v>
      </c>
      <c r="X13" t="n">
        <v>0.57</v>
      </c>
      <c r="Y13" t="n">
        <v>1</v>
      </c>
      <c r="Z13" t="n">
        <v>10</v>
      </c>
      <c r="AA13" t="n">
        <v>317.7843556133215</v>
      </c>
      <c r="AB13" t="n">
        <v>434.8065750064595</v>
      </c>
      <c r="AC13" t="n">
        <v>393.3092457427031</v>
      </c>
      <c r="AD13" t="n">
        <v>317784.3556133215</v>
      </c>
      <c r="AE13" t="n">
        <v>434806.5750064595</v>
      </c>
      <c r="AF13" t="n">
        <v>1.453085902993079e-06</v>
      </c>
      <c r="AG13" t="n">
        <v>11</v>
      </c>
      <c r="AH13" t="n">
        <v>393309.2457427031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6.0465</v>
      </c>
      <c r="E14" t="n">
        <v>16.54</v>
      </c>
      <c r="F14" t="n">
        <v>13.31</v>
      </c>
      <c r="G14" t="n">
        <v>28.53</v>
      </c>
      <c r="H14" t="n">
        <v>0.43</v>
      </c>
      <c r="I14" t="n">
        <v>28</v>
      </c>
      <c r="J14" t="n">
        <v>163.4</v>
      </c>
      <c r="K14" t="n">
        <v>50.28</v>
      </c>
      <c r="L14" t="n">
        <v>4</v>
      </c>
      <c r="M14" t="n">
        <v>26</v>
      </c>
      <c r="N14" t="n">
        <v>29.12</v>
      </c>
      <c r="O14" t="n">
        <v>20386.62</v>
      </c>
      <c r="P14" t="n">
        <v>146.39</v>
      </c>
      <c r="Q14" t="n">
        <v>988.3200000000001</v>
      </c>
      <c r="R14" t="n">
        <v>55.2</v>
      </c>
      <c r="S14" t="n">
        <v>35.43</v>
      </c>
      <c r="T14" t="n">
        <v>8769.549999999999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315.518461041077</v>
      </c>
      <c r="AB14" t="n">
        <v>431.7062780885012</v>
      </c>
      <c r="AC14" t="n">
        <v>390.5048368113006</v>
      </c>
      <c r="AD14" t="n">
        <v>315518.461041077</v>
      </c>
      <c r="AE14" t="n">
        <v>431706.2780885012</v>
      </c>
      <c r="AF14" t="n">
        <v>1.460015938124838e-06</v>
      </c>
      <c r="AG14" t="n">
        <v>11</v>
      </c>
      <c r="AH14" t="n">
        <v>390504.8368113006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6.0902</v>
      </c>
      <c r="E15" t="n">
        <v>16.42</v>
      </c>
      <c r="F15" t="n">
        <v>13.26</v>
      </c>
      <c r="G15" t="n">
        <v>30.59</v>
      </c>
      <c r="H15" t="n">
        <v>0.46</v>
      </c>
      <c r="I15" t="n">
        <v>26</v>
      </c>
      <c r="J15" t="n">
        <v>163.76</v>
      </c>
      <c r="K15" t="n">
        <v>50.28</v>
      </c>
      <c r="L15" t="n">
        <v>4.25</v>
      </c>
      <c r="M15" t="n">
        <v>24</v>
      </c>
      <c r="N15" t="n">
        <v>29.23</v>
      </c>
      <c r="O15" t="n">
        <v>20430.81</v>
      </c>
      <c r="P15" t="n">
        <v>144.49</v>
      </c>
      <c r="Q15" t="n">
        <v>988.13</v>
      </c>
      <c r="R15" t="n">
        <v>53.28</v>
      </c>
      <c r="S15" t="n">
        <v>35.43</v>
      </c>
      <c r="T15" t="n">
        <v>7822.76</v>
      </c>
      <c r="U15" t="n">
        <v>0.67</v>
      </c>
      <c r="V15" t="n">
        <v>0.86</v>
      </c>
      <c r="W15" t="n">
        <v>3.01</v>
      </c>
      <c r="X15" t="n">
        <v>0.5</v>
      </c>
      <c r="Y15" t="n">
        <v>1</v>
      </c>
      <c r="Z15" t="n">
        <v>10</v>
      </c>
      <c r="AA15" t="n">
        <v>312.3086214899106</v>
      </c>
      <c r="AB15" t="n">
        <v>427.3144340064685</v>
      </c>
      <c r="AC15" t="n">
        <v>386.5321441644653</v>
      </c>
      <c r="AD15" t="n">
        <v>312308.6214899106</v>
      </c>
      <c r="AE15" t="n">
        <v>427314.4340064685</v>
      </c>
      <c r="AF15" t="n">
        <v>1.470567942837656e-06</v>
      </c>
      <c r="AG15" t="n">
        <v>11</v>
      </c>
      <c r="AH15" t="n">
        <v>386532.1441644653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6.1317</v>
      </c>
      <c r="E16" t="n">
        <v>16.31</v>
      </c>
      <c r="F16" t="n">
        <v>13.21</v>
      </c>
      <c r="G16" t="n">
        <v>33.03</v>
      </c>
      <c r="H16" t="n">
        <v>0.49</v>
      </c>
      <c r="I16" t="n">
        <v>24</v>
      </c>
      <c r="J16" t="n">
        <v>164.12</v>
      </c>
      <c r="K16" t="n">
        <v>50.28</v>
      </c>
      <c r="L16" t="n">
        <v>4.5</v>
      </c>
      <c r="M16" t="n">
        <v>22</v>
      </c>
      <c r="N16" t="n">
        <v>29.34</v>
      </c>
      <c r="O16" t="n">
        <v>20475.04</v>
      </c>
      <c r="P16" t="n">
        <v>142.43</v>
      </c>
      <c r="Q16" t="n">
        <v>988.15</v>
      </c>
      <c r="R16" t="n">
        <v>51.83</v>
      </c>
      <c r="S16" t="n">
        <v>35.43</v>
      </c>
      <c r="T16" t="n">
        <v>7104.52</v>
      </c>
      <c r="U16" t="n">
        <v>0.68</v>
      </c>
      <c r="V16" t="n">
        <v>0.86</v>
      </c>
      <c r="W16" t="n">
        <v>3.01</v>
      </c>
      <c r="X16" t="n">
        <v>0.46</v>
      </c>
      <c r="Y16" t="n">
        <v>1</v>
      </c>
      <c r="Z16" t="n">
        <v>10</v>
      </c>
      <c r="AA16" t="n">
        <v>309.0661456869296</v>
      </c>
      <c r="AB16" t="n">
        <v>422.8779355648932</v>
      </c>
      <c r="AC16" t="n">
        <v>382.5190589074893</v>
      </c>
      <c r="AD16" t="n">
        <v>309066.1456869296</v>
      </c>
      <c r="AE16" t="n">
        <v>422877.9355648932</v>
      </c>
      <c r="AF16" t="n">
        <v>1.480588725345253e-06</v>
      </c>
      <c r="AG16" t="n">
        <v>11</v>
      </c>
      <c r="AH16" t="n">
        <v>382519.0589074893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6.1455</v>
      </c>
      <c r="E17" t="n">
        <v>16.27</v>
      </c>
      <c r="F17" t="n">
        <v>13.21</v>
      </c>
      <c r="G17" t="n">
        <v>34.45</v>
      </c>
      <c r="H17" t="n">
        <v>0.51</v>
      </c>
      <c r="I17" t="n">
        <v>23</v>
      </c>
      <c r="J17" t="n">
        <v>164.48</v>
      </c>
      <c r="K17" t="n">
        <v>50.28</v>
      </c>
      <c r="L17" t="n">
        <v>4.75</v>
      </c>
      <c r="M17" t="n">
        <v>21</v>
      </c>
      <c r="N17" t="n">
        <v>29.45</v>
      </c>
      <c r="O17" t="n">
        <v>20519.3</v>
      </c>
      <c r="P17" t="n">
        <v>141.03</v>
      </c>
      <c r="Q17" t="n">
        <v>988.2</v>
      </c>
      <c r="R17" t="n">
        <v>51.61</v>
      </c>
      <c r="S17" t="n">
        <v>35.43</v>
      </c>
      <c r="T17" t="n">
        <v>7001.29</v>
      </c>
      <c r="U17" t="n">
        <v>0.6899999999999999</v>
      </c>
      <c r="V17" t="n">
        <v>0.86</v>
      </c>
      <c r="W17" t="n">
        <v>3.01</v>
      </c>
      <c r="X17" t="n">
        <v>0.45</v>
      </c>
      <c r="Y17" t="n">
        <v>1</v>
      </c>
      <c r="Z17" t="n">
        <v>10</v>
      </c>
      <c r="AA17" t="n">
        <v>307.4283591577214</v>
      </c>
      <c r="AB17" t="n">
        <v>420.6370437815884</v>
      </c>
      <c r="AC17" t="n">
        <v>380.4920346908717</v>
      </c>
      <c r="AD17" t="n">
        <v>307428.3591577214</v>
      </c>
      <c r="AE17" t="n">
        <v>420637.0437815884</v>
      </c>
      <c r="AF17" t="n">
        <v>1.483920937359827e-06</v>
      </c>
      <c r="AG17" t="n">
        <v>11</v>
      </c>
      <c r="AH17" t="n">
        <v>380492.0346908717</v>
      </c>
    </row>
    <row r="18">
      <c r="A18" t="n">
        <v>16</v>
      </c>
      <c r="B18" t="n">
        <v>80</v>
      </c>
      <c r="C18" t="inlineStr">
        <is>
          <t xml:space="preserve">CONCLUIDO	</t>
        </is>
      </c>
      <c r="D18" t="n">
        <v>6.1892</v>
      </c>
      <c r="E18" t="n">
        <v>16.16</v>
      </c>
      <c r="F18" t="n">
        <v>13.16</v>
      </c>
      <c r="G18" t="n">
        <v>37.59</v>
      </c>
      <c r="H18" t="n">
        <v>0.54</v>
      </c>
      <c r="I18" t="n">
        <v>21</v>
      </c>
      <c r="J18" t="n">
        <v>164.83</v>
      </c>
      <c r="K18" t="n">
        <v>50.28</v>
      </c>
      <c r="L18" t="n">
        <v>5</v>
      </c>
      <c r="M18" t="n">
        <v>19</v>
      </c>
      <c r="N18" t="n">
        <v>29.55</v>
      </c>
      <c r="O18" t="n">
        <v>20563.61</v>
      </c>
      <c r="P18" t="n">
        <v>138.96</v>
      </c>
      <c r="Q18" t="n">
        <v>988.15</v>
      </c>
      <c r="R18" t="n">
        <v>50.44</v>
      </c>
      <c r="S18" t="n">
        <v>35.43</v>
      </c>
      <c r="T18" t="n">
        <v>6424.61</v>
      </c>
      <c r="U18" t="n">
        <v>0.7</v>
      </c>
      <c r="V18" t="n">
        <v>0.87</v>
      </c>
      <c r="W18" t="n">
        <v>2.99</v>
      </c>
      <c r="X18" t="n">
        <v>0.4</v>
      </c>
      <c r="Y18" t="n">
        <v>1</v>
      </c>
      <c r="Z18" t="n">
        <v>10</v>
      </c>
      <c r="AA18" t="n">
        <v>304.177509235503</v>
      </c>
      <c r="AB18" t="n">
        <v>416.1890875006325</v>
      </c>
      <c r="AC18" t="n">
        <v>376.4685851146244</v>
      </c>
      <c r="AD18" t="n">
        <v>304177.509235503</v>
      </c>
      <c r="AE18" t="n">
        <v>416189.0875006325</v>
      </c>
      <c r="AF18" t="n">
        <v>1.494472942072645e-06</v>
      </c>
      <c r="AG18" t="n">
        <v>11</v>
      </c>
      <c r="AH18" t="n">
        <v>376468.5851146244</v>
      </c>
    </row>
    <row r="19">
      <c r="A19" t="n">
        <v>17</v>
      </c>
      <c r="B19" t="n">
        <v>80</v>
      </c>
      <c r="C19" t="inlineStr">
        <is>
          <t xml:space="preserve">CONCLUIDO	</t>
        </is>
      </c>
      <c r="D19" t="n">
        <v>6.214</v>
      </c>
      <c r="E19" t="n">
        <v>16.09</v>
      </c>
      <c r="F19" t="n">
        <v>13.12</v>
      </c>
      <c r="G19" t="n">
        <v>39.37</v>
      </c>
      <c r="H19" t="n">
        <v>0.5600000000000001</v>
      </c>
      <c r="I19" t="n">
        <v>20</v>
      </c>
      <c r="J19" t="n">
        <v>165.19</v>
      </c>
      <c r="K19" t="n">
        <v>50.28</v>
      </c>
      <c r="L19" t="n">
        <v>5.25</v>
      </c>
      <c r="M19" t="n">
        <v>18</v>
      </c>
      <c r="N19" t="n">
        <v>29.66</v>
      </c>
      <c r="O19" t="n">
        <v>20607.95</v>
      </c>
      <c r="P19" t="n">
        <v>137.49</v>
      </c>
      <c r="Q19" t="n">
        <v>988.21</v>
      </c>
      <c r="R19" t="n">
        <v>49.14</v>
      </c>
      <c r="S19" t="n">
        <v>35.43</v>
      </c>
      <c r="T19" t="n">
        <v>5782.06</v>
      </c>
      <c r="U19" t="n">
        <v>0.72</v>
      </c>
      <c r="V19" t="n">
        <v>0.87</v>
      </c>
      <c r="W19" t="n">
        <v>3</v>
      </c>
      <c r="X19" t="n">
        <v>0.37</v>
      </c>
      <c r="Y19" t="n">
        <v>1</v>
      </c>
      <c r="Z19" t="n">
        <v>10</v>
      </c>
      <c r="AA19" t="n">
        <v>302.0502293724751</v>
      </c>
      <c r="AB19" t="n">
        <v>413.2784493430736</v>
      </c>
      <c r="AC19" t="n">
        <v>373.8357341777166</v>
      </c>
      <c r="AD19" t="n">
        <v>302050.2293724751</v>
      </c>
      <c r="AE19" t="n">
        <v>413278.4493430736</v>
      </c>
      <c r="AF19" t="n">
        <v>1.500461265113329e-06</v>
      </c>
      <c r="AG19" t="n">
        <v>11</v>
      </c>
      <c r="AH19" t="n">
        <v>373835.7341777166</v>
      </c>
    </row>
    <row r="20">
      <c r="A20" t="n">
        <v>18</v>
      </c>
      <c r="B20" t="n">
        <v>80</v>
      </c>
      <c r="C20" t="inlineStr">
        <is>
          <t xml:space="preserve">CONCLUIDO	</t>
        </is>
      </c>
      <c r="D20" t="n">
        <v>6.2309</v>
      </c>
      <c r="E20" t="n">
        <v>16.05</v>
      </c>
      <c r="F20" t="n">
        <v>13.11</v>
      </c>
      <c r="G20" t="n">
        <v>41.41</v>
      </c>
      <c r="H20" t="n">
        <v>0.59</v>
      </c>
      <c r="I20" t="n">
        <v>19</v>
      </c>
      <c r="J20" t="n">
        <v>165.55</v>
      </c>
      <c r="K20" t="n">
        <v>50.28</v>
      </c>
      <c r="L20" t="n">
        <v>5.5</v>
      </c>
      <c r="M20" t="n">
        <v>17</v>
      </c>
      <c r="N20" t="n">
        <v>29.77</v>
      </c>
      <c r="O20" t="n">
        <v>20652.33</v>
      </c>
      <c r="P20" t="n">
        <v>135.61</v>
      </c>
      <c r="Q20" t="n">
        <v>988.12</v>
      </c>
      <c r="R20" t="n">
        <v>48.91</v>
      </c>
      <c r="S20" t="n">
        <v>35.43</v>
      </c>
      <c r="T20" t="n">
        <v>5669.5</v>
      </c>
      <c r="U20" t="n">
        <v>0.72</v>
      </c>
      <c r="V20" t="n">
        <v>0.87</v>
      </c>
      <c r="W20" t="n">
        <v>3</v>
      </c>
      <c r="X20" t="n">
        <v>0.36</v>
      </c>
      <c r="Y20" t="n">
        <v>1</v>
      </c>
      <c r="Z20" t="n">
        <v>10</v>
      </c>
      <c r="AA20" t="n">
        <v>299.9086155268418</v>
      </c>
      <c r="AB20" t="n">
        <v>410.3481987981434</v>
      </c>
      <c r="AC20" t="n">
        <v>371.1851426321621</v>
      </c>
      <c r="AD20" t="n">
        <v>299908.6155268418</v>
      </c>
      <c r="AE20" t="n">
        <v>410348.1987981434</v>
      </c>
      <c r="AF20" t="n">
        <v>1.504542017507989e-06</v>
      </c>
      <c r="AG20" t="n">
        <v>11</v>
      </c>
      <c r="AH20" t="n">
        <v>371185.1426321621</v>
      </c>
    </row>
    <row r="21">
      <c r="A21" t="n">
        <v>19</v>
      </c>
      <c r="B21" t="n">
        <v>80</v>
      </c>
      <c r="C21" t="inlineStr">
        <is>
          <t xml:space="preserve">CONCLUIDO	</t>
        </is>
      </c>
      <c r="D21" t="n">
        <v>6.2488</v>
      </c>
      <c r="E21" t="n">
        <v>16</v>
      </c>
      <c r="F21" t="n">
        <v>13.1</v>
      </c>
      <c r="G21" t="n">
        <v>43.66</v>
      </c>
      <c r="H21" t="n">
        <v>0.61</v>
      </c>
      <c r="I21" t="n">
        <v>18</v>
      </c>
      <c r="J21" t="n">
        <v>165.91</v>
      </c>
      <c r="K21" t="n">
        <v>50.28</v>
      </c>
      <c r="L21" t="n">
        <v>5.75</v>
      </c>
      <c r="M21" t="n">
        <v>16</v>
      </c>
      <c r="N21" t="n">
        <v>29.88</v>
      </c>
      <c r="O21" t="n">
        <v>20696.74</v>
      </c>
      <c r="P21" t="n">
        <v>133.8</v>
      </c>
      <c r="Q21" t="n">
        <v>988.15</v>
      </c>
      <c r="R21" t="n">
        <v>48.34</v>
      </c>
      <c r="S21" t="n">
        <v>35.43</v>
      </c>
      <c r="T21" t="n">
        <v>5389.84</v>
      </c>
      <c r="U21" t="n">
        <v>0.73</v>
      </c>
      <c r="V21" t="n">
        <v>0.87</v>
      </c>
      <c r="W21" t="n">
        <v>3</v>
      </c>
      <c r="X21" t="n">
        <v>0.34</v>
      </c>
      <c r="Y21" t="n">
        <v>1</v>
      </c>
      <c r="Z21" t="n">
        <v>10</v>
      </c>
      <c r="AA21" t="n">
        <v>297.8129875470582</v>
      </c>
      <c r="AB21" t="n">
        <v>407.4808681436222</v>
      </c>
      <c r="AC21" t="n">
        <v>368.5914659909845</v>
      </c>
      <c r="AD21" t="n">
        <v>297812.9875470583</v>
      </c>
      <c r="AE21" t="n">
        <v>407480.8681436222</v>
      </c>
      <c r="AF21" t="n">
        <v>1.508864234541386e-06</v>
      </c>
      <c r="AG21" t="n">
        <v>11</v>
      </c>
      <c r="AH21" t="n">
        <v>368591.4659909845</v>
      </c>
    </row>
    <row r="22">
      <c r="A22" t="n">
        <v>20</v>
      </c>
      <c r="B22" t="n">
        <v>80</v>
      </c>
      <c r="C22" t="inlineStr">
        <is>
          <t xml:space="preserve">CONCLUIDO	</t>
        </is>
      </c>
      <c r="D22" t="n">
        <v>6.2708</v>
      </c>
      <c r="E22" t="n">
        <v>15.95</v>
      </c>
      <c r="F22" t="n">
        <v>13.07</v>
      </c>
      <c r="G22" t="n">
        <v>46.15</v>
      </c>
      <c r="H22" t="n">
        <v>0.64</v>
      </c>
      <c r="I22" t="n">
        <v>17</v>
      </c>
      <c r="J22" t="n">
        <v>166.27</v>
      </c>
      <c r="K22" t="n">
        <v>50.28</v>
      </c>
      <c r="L22" t="n">
        <v>6</v>
      </c>
      <c r="M22" t="n">
        <v>15</v>
      </c>
      <c r="N22" t="n">
        <v>29.99</v>
      </c>
      <c r="O22" t="n">
        <v>20741.2</v>
      </c>
      <c r="P22" t="n">
        <v>131.1</v>
      </c>
      <c r="Q22" t="n">
        <v>988.13</v>
      </c>
      <c r="R22" t="n">
        <v>47.78</v>
      </c>
      <c r="S22" t="n">
        <v>35.43</v>
      </c>
      <c r="T22" t="n">
        <v>5115.49</v>
      </c>
      <c r="U22" t="n">
        <v>0.74</v>
      </c>
      <c r="V22" t="n">
        <v>0.87</v>
      </c>
      <c r="W22" t="n">
        <v>2.99</v>
      </c>
      <c r="X22" t="n">
        <v>0.32</v>
      </c>
      <c r="Y22" t="n">
        <v>1</v>
      </c>
      <c r="Z22" t="n">
        <v>10</v>
      </c>
      <c r="AA22" t="n">
        <v>294.7744946536481</v>
      </c>
      <c r="AB22" t="n">
        <v>403.3234681180127</v>
      </c>
      <c r="AC22" t="n">
        <v>364.8308423888715</v>
      </c>
      <c r="AD22" t="n">
        <v>294774.4946536481</v>
      </c>
      <c r="AE22" t="n">
        <v>403323.4681180126</v>
      </c>
      <c r="AF22" t="n">
        <v>1.514176456593605e-06</v>
      </c>
      <c r="AG22" t="n">
        <v>11</v>
      </c>
      <c r="AH22" t="n">
        <v>364830.8423888715</v>
      </c>
    </row>
    <row r="23">
      <c r="A23" t="n">
        <v>21</v>
      </c>
      <c r="B23" t="n">
        <v>80</v>
      </c>
      <c r="C23" t="inlineStr">
        <is>
          <t xml:space="preserve">CONCLUIDO	</t>
        </is>
      </c>
      <c r="D23" t="n">
        <v>6.2928</v>
      </c>
      <c r="E23" t="n">
        <v>15.89</v>
      </c>
      <c r="F23" t="n">
        <v>13.05</v>
      </c>
      <c r="G23" t="n">
        <v>48.94</v>
      </c>
      <c r="H23" t="n">
        <v>0.66</v>
      </c>
      <c r="I23" t="n">
        <v>16</v>
      </c>
      <c r="J23" t="n">
        <v>166.64</v>
      </c>
      <c r="K23" t="n">
        <v>50.28</v>
      </c>
      <c r="L23" t="n">
        <v>6.25</v>
      </c>
      <c r="M23" t="n">
        <v>14</v>
      </c>
      <c r="N23" t="n">
        <v>30.11</v>
      </c>
      <c r="O23" t="n">
        <v>20785.69</v>
      </c>
      <c r="P23" t="n">
        <v>129.73</v>
      </c>
      <c r="Q23" t="n">
        <v>988.24</v>
      </c>
      <c r="R23" t="n">
        <v>46.92</v>
      </c>
      <c r="S23" t="n">
        <v>35.43</v>
      </c>
      <c r="T23" t="n">
        <v>4690.05</v>
      </c>
      <c r="U23" t="n">
        <v>0.76</v>
      </c>
      <c r="V23" t="n">
        <v>0.87</v>
      </c>
      <c r="W23" t="n">
        <v>2.99</v>
      </c>
      <c r="X23" t="n">
        <v>0.3</v>
      </c>
      <c r="Y23" t="n">
        <v>1</v>
      </c>
      <c r="Z23" t="n">
        <v>10</v>
      </c>
      <c r="AA23" t="n">
        <v>292.9449336315312</v>
      </c>
      <c r="AB23" t="n">
        <v>400.8201820130164</v>
      </c>
      <c r="AC23" t="n">
        <v>362.566466396352</v>
      </c>
      <c r="AD23" t="n">
        <v>292944.9336315312</v>
      </c>
      <c r="AE23" t="n">
        <v>400820.1820130164</v>
      </c>
      <c r="AF23" t="n">
        <v>1.519488678645825e-06</v>
      </c>
      <c r="AG23" t="n">
        <v>11</v>
      </c>
      <c r="AH23" t="n">
        <v>362566.466396352</v>
      </c>
    </row>
    <row r="24">
      <c r="A24" t="n">
        <v>22</v>
      </c>
      <c r="B24" t="n">
        <v>80</v>
      </c>
      <c r="C24" t="inlineStr">
        <is>
          <t xml:space="preserve">CONCLUIDO	</t>
        </is>
      </c>
      <c r="D24" t="n">
        <v>6.2926</v>
      </c>
      <c r="E24" t="n">
        <v>15.89</v>
      </c>
      <c r="F24" t="n">
        <v>13.05</v>
      </c>
      <c r="G24" t="n">
        <v>48.94</v>
      </c>
      <c r="H24" t="n">
        <v>0.6899999999999999</v>
      </c>
      <c r="I24" t="n">
        <v>16</v>
      </c>
      <c r="J24" t="n">
        <v>167</v>
      </c>
      <c r="K24" t="n">
        <v>50.28</v>
      </c>
      <c r="L24" t="n">
        <v>6.5</v>
      </c>
      <c r="M24" t="n">
        <v>14</v>
      </c>
      <c r="N24" t="n">
        <v>30.22</v>
      </c>
      <c r="O24" t="n">
        <v>20830.22</v>
      </c>
      <c r="P24" t="n">
        <v>127.81</v>
      </c>
      <c r="Q24" t="n">
        <v>988.14</v>
      </c>
      <c r="R24" t="n">
        <v>47.12</v>
      </c>
      <c r="S24" t="n">
        <v>35.43</v>
      </c>
      <c r="T24" t="n">
        <v>4792.56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291.2896033343025</v>
      </c>
      <c r="AB24" t="n">
        <v>398.5552860723296</v>
      </c>
      <c r="AC24" t="n">
        <v>360.517728945443</v>
      </c>
      <c r="AD24" t="n">
        <v>291289.6033343025</v>
      </c>
      <c r="AE24" t="n">
        <v>398555.2860723296</v>
      </c>
      <c r="AF24" t="n">
        <v>1.519440385718078e-06</v>
      </c>
      <c r="AG24" t="n">
        <v>11</v>
      </c>
      <c r="AH24" t="n">
        <v>360517.7289454429</v>
      </c>
    </row>
    <row r="25">
      <c r="A25" t="n">
        <v>23</v>
      </c>
      <c r="B25" t="n">
        <v>80</v>
      </c>
      <c r="C25" t="inlineStr">
        <is>
          <t xml:space="preserve">CONCLUIDO	</t>
        </is>
      </c>
      <c r="D25" t="n">
        <v>6.3134</v>
      </c>
      <c r="E25" t="n">
        <v>15.84</v>
      </c>
      <c r="F25" t="n">
        <v>13.03</v>
      </c>
      <c r="G25" t="n">
        <v>52.13</v>
      </c>
      <c r="H25" t="n">
        <v>0.71</v>
      </c>
      <c r="I25" t="n">
        <v>15</v>
      </c>
      <c r="J25" t="n">
        <v>167.36</v>
      </c>
      <c r="K25" t="n">
        <v>50.28</v>
      </c>
      <c r="L25" t="n">
        <v>6.75</v>
      </c>
      <c r="M25" t="n">
        <v>11</v>
      </c>
      <c r="N25" t="n">
        <v>30.33</v>
      </c>
      <c r="O25" t="n">
        <v>20874.78</v>
      </c>
      <c r="P25" t="n">
        <v>126.62</v>
      </c>
      <c r="Q25" t="n">
        <v>988.08</v>
      </c>
      <c r="R25" t="n">
        <v>46.39</v>
      </c>
      <c r="S25" t="n">
        <v>35.43</v>
      </c>
      <c r="T25" t="n">
        <v>4430.11</v>
      </c>
      <c r="U25" t="n">
        <v>0.76</v>
      </c>
      <c r="V25" t="n">
        <v>0.87</v>
      </c>
      <c r="W25" t="n">
        <v>2.99</v>
      </c>
      <c r="X25" t="n">
        <v>0.28</v>
      </c>
      <c r="Y25" t="n">
        <v>1</v>
      </c>
      <c r="Z25" t="n">
        <v>10</v>
      </c>
      <c r="AA25" t="n">
        <v>289.6636246660827</v>
      </c>
      <c r="AB25" t="n">
        <v>396.330550325355</v>
      </c>
      <c r="AC25" t="n">
        <v>358.5053188557234</v>
      </c>
      <c r="AD25" t="n">
        <v>289663.6246660827</v>
      </c>
      <c r="AE25" t="n">
        <v>396330.550325355</v>
      </c>
      <c r="AF25" t="n">
        <v>1.524462850203813e-06</v>
      </c>
      <c r="AG25" t="n">
        <v>11</v>
      </c>
      <c r="AH25" t="n">
        <v>358505.3188557234</v>
      </c>
    </row>
    <row r="26">
      <c r="A26" t="n">
        <v>24</v>
      </c>
      <c r="B26" t="n">
        <v>80</v>
      </c>
      <c r="C26" t="inlineStr">
        <is>
          <t xml:space="preserve">CONCLUIDO	</t>
        </is>
      </c>
      <c r="D26" t="n">
        <v>6.3257</v>
      </c>
      <c r="E26" t="n">
        <v>15.81</v>
      </c>
      <c r="F26" t="n">
        <v>13.03</v>
      </c>
      <c r="G26" t="n">
        <v>55.86</v>
      </c>
      <c r="H26" t="n">
        <v>0.74</v>
      </c>
      <c r="I26" t="n">
        <v>14</v>
      </c>
      <c r="J26" t="n">
        <v>167.72</v>
      </c>
      <c r="K26" t="n">
        <v>50.28</v>
      </c>
      <c r="L26" t="n">
        <v>7</v>
      </c>
      <c r="M26" t="n">
        <v>7</v>
      </c>
      <c r="N26" t="n">
        <v>30.44</v>
      </c>
      <c r="O26" t="n">
        <v>20919.39</v>
      </c>
      <c r="P26" t="n">
        <v>125</v>
      </c>
      <c r="Q26" t="n">
        <v>988.11</v>
      </c>
      <c r="R26" t="n">
        <v>46.1</v>
      </c>
      <c r="S26" t="n">
        <v>35.43</v>
      </c>
      <c r="T26" t="n">
        <v>4289.46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287.9629911359288</v>
      </c>
      <c r="AB26" t="n">
        <v>394.0036685027422</v>
      </c>
      <c r="AC26" t="n">
        <v>356.4005113684616</v>
      </c>
      <c r="AD26" t="n">
        <v>287962.9911359288</v>
      </c>
      <c r="AE26" t="n">
        <v>394003.6685027422</v>
      </c>
      <c r="AF26" t="n">
        <v>1.527432865260281e-06</v>
      </c>
      <c r="AG26" t="n">
        <v>11</v>
      </c>
      <c r="AH26" t="n">
        <v>356400.5113684616</v>
      </c>
    </row>
    <row r="27">
      <c r="A27" t="n">
        <v>25</v>
      </c>
      <c r="B27" t="n">
        <v>80</v>
      </c>
      <c r="C27" t="inlineStr">
        <is>
          <t xml:space="preserve">CONCLUIDO	</t>
        </is>
      </c>
      <c r="D27" t="n">
        <v>6.3277</v>
      </c>
      <c r="E27" t="n">
        <v>15.8</v>
      </c>
      <c r="F27" t="n">
        <v>13.03</v>
      </c>
      <c r="G27" t="n">
        <v>55.83</v>
      </c>
      <c r="H27" t="n">
        <v>0.76</v>
      </c>
      <c r="I27" t="n">
        <v>14</v>
      </c>
      <c r="J27" t="n">
        <v>168.08</v>
      </c>
      <c r="K27" t="n">
        <v>50.28</v>
      </c>
      <c r="L27" t="n">
        <v>7.25</v>
      </c>
      <c r="M27" t="n">
        <v>4</v>
      </c>
      <c r="N27" t="n">
        <v>30.55</v>
      </c>
      <c r="O27" t="n">
        <v>20964.03</v>
      </c>
      <c r="P27" t="n">
        <v>124.85</v>
      </c>
      <c r="Q27" t="n">
        <v>988.1799999999999</v>
      </c>
      <c r="R27" t="n">
        <v>46.06</v>
      </c>
      <c r="S27" t="n">
        <v>35.43</v>
      </c>
      <c r="T27" t="n">
        <v>4273.01</v>
      </c>
      <c r="U27" t="n">
        <v>0.77</v>
      </c>
      <c r="V27" t="n">
        <v>0.87</v>
      </c>
      <c r="W27" t="n">
        <v>3</v>
      </c>
      <c r="X27" t="n">
        <v>0.27</v>
      </c>
      <c r="Y27" t="n">
        <v>1</v>
      </c>
      <c r="Z27" t="n">
        <v>10</v>
      </c>
      <c r="AA27" t="n">
        <v>287.7846293137426</v>
      </c>
      <c r="AB27" t="n">
        <v>393.759625988859</v>
      </c>
      <c r="AC27" t="n">
        <v>356.1797599295875</v>
      </c>
      <c r="AD27" t="n">
        <v>287784.6293137426</v>
      </c>
      <c r="AE27" t="n">
        <v>393759.625988859</v>
      </c>
      <c r="AF27" t="n">
        <v>1.527915794537755e-06</v>
      </c>
      <c r="AG27" t="n">
        <v>11</v>
      </c>
      <c r="AH27" t="n">
        <v>356179.7599295875</v>
      </c>
    </row>
    <row r="28">
      <c r="A28" t="n">
        <v>26</v>
      </c>
      <c r="B28" t="n">
        <v>80</v>
      </c>
      <c r="C28" t="inlineStr">
        <is>
          <t xml:space="preserve">CONCLUIDO	</t>
        </is>
      </c>
      <c r="D28" t="n">
        <v>6.3282</v>
      </c>
      <c r="E28" t="n">
        <v>15.8</v>
      </c>
      <c r="F28" t="n">
        <v>13.03</v>
      </c>
      <c r="G28" t="n">
        <v>55.83</v>
      </c>
      <c r="H28" t="n">
        <v>0.79</v>
      </c>
      <c r="I28" t="n">
        <v>14</v>
      </c>
      <c r="J28" t="n">
        <v>168.44</v>
      </c>
      <c r="K28" t="n">
        <v>50.28</v>
      </c>
      <c r="L28" t="n">
        <v>7.5</v>
      </c>
      <c r="M28" t="n">
        <v>1</v>
      </c>
      <c r="N28" t="n">
        <v>30.66</v>
      </c>
      <c r="O28" t="n">
        <v>21008.71</v>
      </c>
      <c r="P28" t="n">
        <v>124.91</v>
      </c>
      <c r="Q28" t="n">
        <v>988.12</v>
      </c>
      <c r="R28" t="n">
        <v>45.74</v>
      </c>
      <c r="S28" t="n">
        <v>35.43</v>
      </c>
      <c r="T28" t="n">
        <v>4111.77</v>
      </c>
      <c r="U28" t="n">
        <v>0.77</v>
      </c>
      <c r="V28" t="n">
        <v>0.87</v>
      </c>
      <c r="W28" t="n">
        <v>3</v>
      </c>
      <c r="X28" t="n">
        <v>0.27</v>
      </c>
      <c r="Y28" t="n">
        <v>1</v>
      </c>
      <c r="Z28" t="n">
        <v>10</v>
      </c>
      <c r="AA28" t="n">
        <v>287.8239019529809</v>
      </c>
      <c r="AB28" t="n">
        <v>393.8133605464513</v>
      </c>
      <c r="AC28" t="n">
        <v>356.2283661364202</v>
      </c>
      <c r="AD28" t="n">
        <v>287823.9019529809</v>
      </c>
      <c r="AE28" t="n">
        <v>393813.3605464513</v>
      </c>
      <c r="AF28" t="n">
        <v>1.528036526857124e-06</v>
      </c>
      <c r="AG28" t="n">
        <v>11</v>
      </c>
      <c r="AH28" t="n">
        <v>356228.3661364202</v>
      </c>
    </row>
    <row r="29">
      <c r="A29" t="n">
        <v>27</v>
      </c>
      <c r="B29" t="n">
        <v>80</v>
      </c>
      <c r="C29" t="inlineStr">
        <is>
          <t xml:space="preserve">CONCLUIDO	</t>
        </is>
      </c>
      <c r="D29" t="n">
        <v>6.3284</v>
      </c>
      <c r="E29" t="n">
        <v>15.8</v>
      </c>
      <c r="F29" t="n">
        <v>13.03</v>
      </c>
      <c r="G29" t="n">
        <v>55.83</v>
      </c>
      <c r="H29" t="n">
        <v>0.8100000000000001</v>
      </c>
      <c r="I29" t="n">
        <v>14</v>
      </c>
      <c r="J29" t="n">
        <v>168.81</v>
      </c>
      <c r="K29" t="n">
        <v>50.28</v>
      </c>
      <c r="L29" t="n">
        <v>7.75</v>
      </c>
      <c r="M29" t="n">
        <v>1</v>
      </c>
      <c r="N29" t="n">
        <v>30.78</v>
      </c>
      <c r="O29" t="n">
        <v>21053.43</v>
      </c>
      <c r="P29" t="n">
        <v>124.95</v>
      </c>
      <c r="Q29" t="n">
        <v>988.12</v>
      </c>
      <c r="R29" t="n">
        <v>45.77</v>
      </c>
      <c r="S29" t="n">
        <v>35.43</v>
      </c>
      <c r="T29" t="n">
        <v>4124.35</v>
      </c>
      <c r="U29" t="n">
        <v>0.77</v>
      </c>
      <c r="V29" t="n">
        <v>0.87</v>
      </c>
      <c r="W29" t="n">
        <v>3</v>
      </c>
      <c r="X29" t="n">
        <v>0.27</v>
      </c>
      <c r="Y29" t="n">
        <v>1</v>
      </c>
      <c r="Z29" t="n">
        <v>10</v>
      </c>
      <c r="AA29" t="n">
        <v>287.8533680943112</v>
      </c>
      <c r="AB29" t="n">
        <v>393.8536774209738</v>
      </c>
      <c r="AC29" t="n">
        <v>356.2648352250233</v>
      </c>
      <c r="AD29" t="n">
        <v>287853.3680943112</v>
      </c>
      <c r="AE29" t="n">
        <v>393853.6774209738</v>
      </c>
      <c r="AF29" t="n">
        <v>1.528084819784872e-06</v>
      </c>
      <c r="AG29" t="n">
        <v>11</v>
      </c>
      <c r="AH29" t="n">
        <v>356264.8352250233</v>
      </c>
    </row>
    <row r="30">
      <c r="A30" t="n">
        <v>28</v>
      </c>
      <c r="B30" t="n">
        <v>80</v>
      </c>
      <c r="C30" t="inlineStr">
        <is>
          <t xml:space="preserve">CONCLUIDO	</t>
        </is>
      </c>
      <c r="D30" t="n">
        <v>6.3277</v>
      </c>
      <c r="E30" t="n">
        <v>15.8</v>
      </c>
      <c r="F30" t="n">
        <v>13.03</v>
      </c>
      <c r="G30" t="n">
        <v>55.83</v>
      </c>
      <c r="H30" t="n">
        <v>0.84</v>
      </c>
      <c r="I30" t="n">
        <v>14</v>
      </c>
      <c r="J30" t="n">
        <v>169.17</v>
      </c>
      <c r="K30" t="n">
        <v>50.28</v>
      </c>
      <c r="L30" t="n">
        <v>8</v>
      </c>
      <c r="M30" t="n">
        <v>0</v>
      </c>
      <c r="N30" t="n">
        <v>30.89</v>
      </c>
      <c r="O30" t="n">
        <v>21098.19</v>
      </c>
      <c r="P30" t="n">
        <v>125.17</v>
      </c>
      <c r="Q30" t="n">
        <v>988.12</v>
      </c>
      <c r="R30" t="n">
        <v>45.79</v>
      </c>
      <c r="S30" t="n">
        <v>35.43</v>
      </c>
      <c r="T30" t="n">
        <v>4135.74</v>
      </c>
      <c r="U30" t="n">
        <v>0.77</v>
      </c>
      <c r="V30" t="n">
        <v>0.87</v>
      </c>
      <c r="W30" t="n">
        <v>3</v>
      </c>
      <c r="X30" t="n">
        <v>0.27</v>
      </c>
      <c r="Y30" t="n">
        <v>1</v>
      </c>
      <c r="Z30" t="n">
        <v>10</v>
      </c>
      <c r="AA30" t="n">
        <v>288.059836220111</v>
      </c>
      <c r="AB30" t="n">
        <v>394.1361762194239</v>
      </c>
      <c r="AC30" t="n">
        <v>356.5203727346389</v>
      </c>
      <c r="AD30" t="n">
        <v>288059.836220111</v>
      </c>
      <c r="AE30" t="n">
        <v>394136.1762194239</v>
      </c>
      <c r="AF30" t="n">
        <v>1.527915794537755e-06</v>
      </c>
      <c r="AG30" t="n">
        <v>11</v>
      </c>
      <c r="AH30" t="n">
        <v>356520.3727346389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3.7022</v>
      </c>
      <c r="E2" t="n">
        <v>27.01</v>
      </c>
      <c r="F2" t="n">
        <v>16.45</v>
      </c>
      <c r="G2" t="n">
        <v>5.48</v>
      </c>
      <c r="H2" t="n">
        <v>0.08</v>
      </c>
      <c r="I2" t="n">
        <v>180</v>
      </c>
      <c r="J2" t="n">
        <v>222.93</v>
      </c>
      <c r="K2" t="n">
        <v>56.94</v>
      </c>
      <c r="L2" t="n">
        <v>1</v>
      </c>
      <c r="M2" t="n">
        <v>178</v>
      </c>
      <c r="N2" t="n">
        <v>49.99</v>
      </c>
      <c r="O2" t="n">
        <v>27728.69</v>
      </c>
      <c r="P2" t="n">
        <v>249.33</v>
      </c>
      <c r="Q2" t="n">
        <v>988.78</v>
      </c>
      <c r="R2" t="n">
        <v>152.7</v>
      </c>
      <c r="S2" t="n">
        <v>35.43</v>
      </c>
      <c r="T2" t="n">
        <v>56761.5</v>
      </c>
      <c r="U2" t="n">
        <v>0.23</v>
      </c>
      <c r="V2" t="n">
        <v>0.6899999999999999</v>
      </c>
      <c r="W2" t="n">
        <v>3.26</v>
      </c>
      <c r="X2" t="n">
        <v>3.69</v>
      </c>
      <c r="Y2" t="n">
        <v>1</v>
      </c>
      <c r="Z2" t="n">
        <v>10</v>
      </c>
      <c r="AA2" t="n">
        <v>715.6777300198671</v>
      </c>
      <c r="AB2" t="n">
        <v>979.2218436862876</v>
      </c>
      <c r="AC2" t="n">
        <v>885.7662852713568</v>
      </c>
      <c r="AD2" t="n">
        <v>715677.7300198671</v>
      </c>
      <c r="AE2" t="n">
        <v>979221.8436862875</v>
      </c>
      <c r="AF2" t="n">
        <v>8.451664034996192e-07</v>
      </c>
      <c r="AG2" t="n">
        <v>18</v>
      </c>
      <c r="AH2" t="n">
        <v>885766.2852713568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4.1552</v>
      </c>
      <c r="E3" t="n">
        <v>24.07</v>
      </c>
      <c r="F3" t="n">
        <v>15.48</v>
      </c>
      <c r="G3" t="n">
        <v>6.88</v>
      </c>
      <c r="H3" t="n">
        <v>0.1</v>
      </c>
      <c r="I3" t="n">
        <v>135</v>
      </c>
      <c r="J3" t="n">
        <v>223.35</v>
      </c>
      <c r="K3" t="n">
        <v>56.94</v>
      </c>
      <c r="L3" t="n">
        <v>1.25</v>
      </c>
      <c r="M3" t="n">
        <v>133</v>
      </c>
      <c r="N3" t="n">
        <v>50.15</v>
      </c>
      <c r="O3" t="n">
        <v>27780.03</v>
      </c>
      <c r="P3" t="n">
        <v>233.82</v>
      </c>
      <c r="Q3" t="n">
        <v>988.47</v>
      </c>
      <c r="R3" t="n">
        <v>122.37</v>
      </c>
      <c r="S3" t="n">
        <v>35.43</v>
      </c>
      <c r="T3" t="n">
        <v>41820.85</v>
      </c>
      <c r="U3" t="n">
        <v>0.29</v>
      </c>
      <c r="V3" t="n">
        <v>0.74</v>
      </c>
      <c r="W3" t="n">
        <v>3.19</v>
      </c>
      <c r="X3" t="n">
        <v>2.72</v>
      </c>
      <c r="Y3" t="n">
        <v>1</v>
      </c>
      <c r="Z3" t="n">
        <v>10</v>
      </c>
      <c r="AA3" t="n">
        <v>610.6481353408927</v>
      </c>
      <c r="AB3" t="n">
        <v>835.5157186678193</v>
      </c>
      <c r="AC3" t="n">
        <v>755.7752711318379</v>
      </c>
      <c r="AD3" t="n">
        <v>610648.1353408927</v>
      </c>
      <c r="AE3" t="n">
        <v>835515.7186678193</v>
      </c>
      <c r="AF3" t="n">
        <v>9.48580692512997e-07</v>
      </c>
      <c r="AG3" t="n">
        <v>16</v>
      </c>
      <c r="AH3" t="n">
        <v>755775.271131838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4.4611</v>
      </c>
      <c r="E4" t="n">
        <v>22.42</v>
      </c>
      <c r="F4" t="n">
        <v>14.97</v>
      </c>
      <c r="G4" t="n">
        <v>8.24</v>
      </c>
      <c r="H4" t="n">
        <v>0.12</v>
      </c>
      <c r="I4" t="n">
        <v>109</v>
      </c>
      <c r="J4" t="n">
        <v>223.76</v>
      </c>
      <c r="K4" t="n">
        <v>56.94</v>
      </c>
      <c r="L4" t="n">
        <v>1.5</v>
      </c>
      <c r="M4" t="n">
        <v>107</v>
      </c>
      <c r="N4" t="n">
        <v>50.32</v>
      </c>
      <c r="O4" t="n">
        <v>27831.42</v>
      </c>
      <c r="P4" t="n">
        <v>225.31</v>
      </c>
      <c r="Q4" t="n">
        <v>988.58</v>
      </c>
      <c r="R4" t="n">
        <v>105.95</v>
      </c>
      <c r="S4" t="n">
        <v>35.43</v>
      </c>
      <c r="T4" t="n">
        <v>33742.35</v>
      </c>
      <c r="U4" t="n">
        <v>0.33</v>
      </c>
      <c r="V4" t="n">
        <v>0.76</v>
      </c>
      <c r="W4" t="n">
        <v>3.16</v>
      </c>
      <c r="X4" t="n">
        <v>2.21</v>
      </c>
      <c r="Y4" t="n">
        <v>1</v>
      </c>
      <c r="Z4" t="n">
        <v>10</v>
      </c>
      <c r="AA4" t="n">
        <v>556.591719216298</v>
      </c>
      <c r="AB4" t="n">
        <v>761.5533453253801</v>
      </c>
      <c r="AC4" t="n">
        <v>688.8717628943582</v>
      </c>
      <c r="AD4" t="n">
        <v>556591.719216298</v>
      </c>
      <c r="AE4" t="n">
        <v>761553.3453253801</v>
      </c>
      <c r="AF4" t="n">
        <v>1.018413873548742e-06</v>
      </c>
      <c r="AG4" t="n">
        <v>15</v>
      </c>
      <c r="AH4" t="n">
        <v>688871.7628943583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4.7118</v>
      </c>
      <c r="E5" t="n">
        <v>21.22</v>
      </c>
      <c r="F5" t="n">
        <v>14.57</v>
      </c>
      <c r="G5" t="n">
        <v>9.609999999999999</v>
      </c>
      <c r="H5" t="n">
        <v>0.14</v>
      </c>
      <c r="I5" t="n">
        <v>91</v>
      </c>
      <c r="J5" t="n">
        <v>224.18</v>
      </c>
      <c r="K5" t="n">
        <v>56.94</v>
      </c>
      <c r="L5" t="n">
        <v>1.75</v>
      </c>
      <c r="M5" t="n">
        <v>89</v>
      </c>
      <c r="N5" t="n">
        <v>50.49</v>
      </c>
      <c r="O5" t="n">
        <v>27882.87</v>
      </c>
      <c r="P5" t="n">
        <v>218.46</v>
      </c>
      <c r="Q5" t="n">
        <v>988.4</v>
      </c>
      <c r="R5" t="n">
        <v>94.17</v>
      </c>
      <c r="S5" t="n">
        <v>35.43</v>
      </c>
      <c r="T5" t="n">
        <v>27941.8</v>
      </c>
      <c r="U5" t="n">
        <v>0.38</v>
      </c>
      <c r="V5" t="n">
        <v>0.78</v>
      </c>
      <c r="W5" t="n">
        <v>3.11</v>
      </c>
      <c r="X5" t="n">
        <v>1.81</v>
      </c>
      <c r="Y5" t="n">
        <v>1</v>
      </c>
      <c r="Z5" t="n">
        <v>10</v>
      </c>
      <c r="AA5" t="n">
        <v>514.2853470663706</v>
      </c>
      <c r="AB5" t="n">
        <v>703.6679005244359</v>
      </c>
      <c r="AC5" t="n">
        <v>636.5108237024841</v>
      </c>
      <c r="AD5" t="n">
        <v>514285.3470663706</v>
      </c>
      <c r="AE5" t="n">
        <v>703667.9005244359</v>
      </c>
      <c r="AF5" t="n">
        <v>1.075645578307359e-06</v>
      </c>
      <c r="AG5" t="n">
        <v>14</v>
      </c>
      <c r="AH5" t="n">
        <v>636510.8237024841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4.9028</v>
      </c>
      <c r="E6" t="n">
        <v>20.4</v>
      </c>
      <c r="F6" t="n">
        <v>14.31</v>
      </c>
      <c r="G6" t="n">
        <v>11.01</v>
      </c>
      <c r="H6" t="n">
        <v>0.16</v>
      </c>
      <c r="I6" t="n">
        <v>78</v>
      </c>
      <c r="J6" t="n">
        <v>224.6</v>
      </c>
      <c r="K6" t="n">
        <v>56.94</v>
      </c>
      <c r="L6" t="n">
        <v>2</v>
      </c>
      <c r="M6" t="n">
        <v>76</v>
      </c>
      <c r="N6" t="n">
        <v>50.65</v>
      </c>
      <c r="O6" t="n">
        <v>27934.37</v>
      </c>
      <c r="P6" t="n">
        <v>213.73</v>
      </c>
      <c r="Q6" t="n">
        <v>988.24</v>
      </c>
      <c r="R6" t="n">
        <v>86.02</v>
      </c>
      <c r="S6" t="n">
        <v>35.43</v>
      </c>
      <c r="T6" t="n">
        <v>23933.43</v>
      </c>
      <c r="U6" t="n">
        <v>0.41</v>
      </c>
      <c r="V6" t="n">
        <v>0.8</v>
      </c>
      <c r="W6" t="n">
        <v>3.1</v>
      </c>
      <c r="X6" t="n">
        <v>1.56</v>
      </c>
      <c r="Y6" t="n">
        <v>1</v>
      </c>
      <c r="Z6" t="n">
        <v>10</v>
      </c>
      <c r="AA6" t="n">
        <v>494.4643973117535</v>
      </c>
      <c r="AB6" t="n">
        <v>676.5480026315804</v>
      </c>
      <c r="AC6" t="n">
        <v>611.9792108015068</v>
      </c>
      <c r="AD6" t="n">
        <v>494464.3973117535</v>
      </c>
      <c r="AE6" t="n">
        <v>676548.0026315805</v>
      </c>
      <c r="AF6" t="n">
        <v>1.119248512527128e-06</v>
      </c>
      <c r="AG6" t="n">
        <v>14</v>
      </c>
      <c r="AH6" t="n">
        <v>611979.2108015069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5.0597</v>
      </c>
      <c r="E7" t="n">
        <v>19.76</v>
      </c>
      <c r="F7" t="n">
        <v>14.12</v>
      </c>
      <c r="G7" t="n">
        <v>12.46</v>
      </c>
      <c r="H7" t="n">
        <v>0.18</v>
      </c>
      <c r="I7" t="n">
        <v>68</v>
      </c>
      <c r="J7" t="n">
        <v>225.01</v>
      </c>
      <c r="K7" t="n">
        <v>56.94</v>
      </c>
      <c r="L7" t="n">
        <v>2.25</v>
      </c>
      <c r="M7" t="n">
        <v>66</v>
      </c>
      <c r="N7" t="n">
        <v>50.82</v>
      </c>
      <c r="O7" t="n">
        <v>27985.94</v>
      </c>
      <c r="P7" t="n">
        <v>210.11</v>
      </c>
      <c r="Q7" t="n">
        <v>988.27</v>
      </c>
      <c r="R7" t="n">
        <v>80.11</v>
      </c>
      <c r="S7" t="n">
        <v>35.43</v>
      </c>
      <c r="T7" t="n">
        <v>21027.78</v>
      </c>
      <c r="U7" t="n">
        <v>0.44</v>
      </c>
      <c r="V7" t="n">
        <v>0.8100000000000001</v>
      </c>
      <c r="W7" t="n">
        <v>3.08</v>
      </c>
      <c r="X7" t="n">
        <v>1.36</v>
      </c>
      <c r="Y7" t="n">
        <v>1</v>
      </c>
      <c r="Z7" t="n">
        <v>10</v>
      </c>
      <c r="AA7" t="n">
        <v>467.1429226911804</v>
      </c>
      <c r="AB7" t="n">
        <v>639.1655557173204</v>
      </c>
      <c r="AC7" t="n">
        <v>578.1644921541503</v>
      </c>
      <c r="AD7" t="n">
        <v>467142.9226911804</v>
      </c>
      <c r="AE7" t="n">
        <v>639165.5557173204</v>
      </c>
      <c r="AF7" t="n">
        <v>1.155066839119179e-06</v>
      </c>
      <c r="AG7" t="n">
        <v>13</v>
      </c>
      <c r="AH7" t="n">
        <v>578164.4921541503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5.1813</v>
      </c>
      <c r="E8" t="n">
        <v>19.3</v>
      </c>
      <c r="F8" t="n">
        <v>13.96</v>
      </c>
      <c r="G8" t="n">
        <v>13.73</v>
      </c>
      <c r="H8" t="n">
        <v>0.2</v>
      </c>
      <c r="I8" t="n">
        <v>61</v>
      </c>
      <c r="J8" t="n">
        <v>225.43</v>
      </c>
      <c r="K8" t="n">
        <v>56.94</v>
      </c>
      <c r="L8" t="n">
        <v>2.5</v>
      </c>
      <c r="M8" t="n">
        <v>59</v>
      </c>
      <c r="N8" t="n">
        <v>50.99</v>
      </c>
      <c r="O8" t="n">
        <v>28037.57</v>
      </c>
      <c r="P8" t="n">
        <v>206.85</v>
      </c>
      <c r="Q8" t="n">
        <v>988.23</v>
      </c>
      <c r="R8" t="n">
        <v>75.23999999999999</v>
      </c>
      <c r="S8" t="n">
        <v>35.43</v>
      </c>
      <c r="T8" t="n">
        <v>18628.02</v>
      </c>
      <c r="U8" t="n">
        <v>0.47</v>
      </c>
      <c r="V8" t="n">
        <v>0.82</v>
      </c>
      <c r="W8" t="n">
        <v>3.07</v>
      </c>
      <c r="X8" t="n">
        <v>1.21</v>
      </c>
      <c r="Y8" t="n">
        <v>1</v>
      </c>
      <c r="Z8" t="n">
        <v>10</v>
      </c>
      <c r="AA8" t="n">
        <v>455.781556403571</v>
      </c>
      <c r="AB8" t="n">
        <v>623.6204331345076</v>
      </c>
      <c r="AC8" t="n">
        <v>564.1029742529246</v>
      </c>
      <c r="AD8" t="n">
        <v>455781.556403571</v>
      </c>
      <c r="AE8" t="n">
        <v>623620.4331345076</v>
      </c>
      <c r="AF8" t="n">
        <v>1.182826612947052e-06</v>
      </c>
      <c r="AG8" t="n">
        <v>13</v>
      </c>
      <c r="AH8" t="n">
        <v>564102.9742529246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5.3091</v>
      </c>
      <c r="E9" t="n">
        <v>18.84</v>
      </c>
      <c r="F9" t="n">
        <v>13.8</v>
      </c>
      <c r="G9" t="n">
        <v>15.34</v>
      </c>
      <c r="H9" t="n">
        <v>0.22</v>
      </c>
      <c r="I9" t="n">
        <v>54</v>
      </c>
      <c r="J9" t="n">
        <v>225.85</v>
      </c>
      <c r="K9" t="n">
        <v>56.94</v>
      </c>
      <c r="L9" t="n">
        <v>2.75</v>
      </c>
      <c r="M9" t="n">
        <v>52</v>
      </c>
      <c r="N9" t="n">
        <v>51.16</v>
      </c>
      <c r="O9" t="n">
        <v>28089.25</v>
      </c>
      <c r="P9" t="n">
        <v>203.63</v>
      </c>
      <c r="Q9" t="n">
        <v>988.27</v>
      </c>
      <c r="R9" t="n">
        <v>70.41</v>
      </c>
      <c r="S9" t="n">
        <v>35.43</v>
      </c>
      <c r="T9" t="n">
        <v>16247.54</v>
      </c>
      <c r="U9" t="n">
        <v>0.5</v>
      </c>
      <c r="V9" t="n">
        <v>0.83</v>
      </c>
      <c r="W9" t="n">
        <v>3.05</v>
      </c>
      <c r="X9" t="n">
        <v>1.05</v>
      </c>
      <c r="Y9" t="n">
        <v>1</v>
      </c>
      <c r="Z9" t="n">
        <v>10</v>
      </c>
      <c r="AA9" t="n">
        <v>444.6552028744171</v>
      </c>
      <c r="AB9" t="n">
        <v>608.3968653758448</v>
      </c>
      <c r="AC9" t="n">
        <v>550.3323224347369</v>
      </c>
      <c r="AD9" t="n">
        <v>444655.2028744171</v>
      </c>
      <c r="AE9" t="n">
        <v>608396.8653758448</v>
      </c>
      <c r="AF9" t="n">
        <v>1.212001769979965e-06</v>
      </c>
      <c r="AG9" t="n">
        <v>13</v>
      </c>
      <c r="AH9" t="n">
        <v>550332.3224347369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5.4002</v>
      </c>
      <c r="E10" t="n">
        <v>18.52</v>
      </c>
      <c r="F10" t="n">
        <v>13.71</v>
      </c>
      <c r="G10" t="n">
        <v>16.78</v>
      </c>
      <c r="H10" t="n">
        <v>0.24</v>
      </c>
      <c r="I10" t="n">
        <v>49</v>
      </c>
      <c r="J10" t="n">
        <v>226.27</v>
      </c>
      <c r="K10" t="n">
        <v>56.94</v>
      </c>
      <c r="L10" t="n">
        <v>3</v>
      </c>
      <c r="M10" t="n">
        <v>47</v>
      </c>
      <c r="N10" t="n">
        <v>51.33</v>
      </c>
      <c r="O10" t="n">
        <v>28140.99</v>
      </c>
      <c r="P10" t="n">
        <v>201.3</v>
      </c>
      <c r="Q10" t="n">
        <v>988.12</v>
      </c>
      <c r="R10" t="n">
        <v>67.37</v>
      </c>
      <c r="S10" t="n">
        <v>35.43</v>
      </c>
      <c r="T10" t="n">
        <v>14748.83</v>
      </c>
      <c r="U10" t="n">
        <v>0.53</v>
      </c>
      <c r="V10" t="n">
        <v>0.83</v>
      </c>
      <c r="W10" t="n">
        <v>3.04</v>
      </c>
      <c r="X10" t="n">
        <v>0.95</v>
      </c>
      <c r="Y10" t="n">
        <v>1</v>
      </c>
      <c r="Z10" t="n">
        <v>10</v>
      </c>
      <c r="AA10" t="n">
        <v>437.1322484849197</v>
      </c>
      <c r="AB10" t="n">
        <v>598.1036272908103</v>
      </c>
      <c r="AC10" t="n">
        <v>541.0214565458878</v>
      </c>
      <c r="AD10" t="n">
        <v>437132.2484849197</v>
      </c>
      <c r="AE10" t="n">
        <v>598103.6272908103</v>
      </c>
      <c r="AF10" t="n">
        <v>1.232798771589499e-06</v>
      </c>
      <c r="AG10" t="n">
        <v>13</v>
      </c>
      <c r="AH10" t="n">
        <v>541021.4565458877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5.467</v>
      </c>
      <c r="E11" t="n">
        <v>18.29</v>
      </c>
      <c r="F11" t="n">
        <v>13.66</v>
      </c>
      <c r="G11" t="n">
        <v>18.21</v>
      </c>
      <c r="H11" t="n">
        <v>0.25</v>
      </c>
      <c r="I11" t="n">
        <v>45</v>
      </c>
      <c r="J11" t="n">
        <v>226.69</v>
      </c>
      <c r="K11" t="n">
        <v>56.94</v>
      </c>
      <c r="L11" t="n">
        <v>3.25</v>
      </c>
      <c r="M11" t="n">
        <v>43</v>
      </c>
      <c r="N11" t="n">
        <v>51.5</v>
      </c>
      <c r="O11" t="n">
        <v>28192.8</v>
      </c>
      <c r="P11" t="n">
        <v>199.87</v>
      </c>
      <c r="Q11" t="n">
        <v>988.22</v>
      </c>
      <c r="R11" t="n">
        <v>65.56999999999999</v>
      </c>
      <c r="S11" t="n">
        <v>35.43</v>
      </c>
      <c r="T11" t="n">
        <v>13873.26</v>
      </c>
      <c r="U11" t="n">
        <v>0.54</v>
      </c>
      <c r="V11" t="n">
        <v>0.83</v>
      </c>
      <c r="W11" t="n">
        <v>3.04</v>
      </c>
      <c r="X11" t="n">
        <v>0.9</v>
      </c>
      <c r="Y11" t="n">
        <v>1</v>
      </c>
      <c r="Z11" t="n">
        <v>10</v>
      </c>
      <c r="AA11" t="n">
        <v>419.5607070622903</v>
      </c>
      <c r="AB11" t="n">
        <v>574.0614691146721</v>
      </c>
      <c r="AC11" t="n">
        <v>519.2738482026992</v>
      </c>
      <c r="AD11" t="n">
        <v>419560.7070622903</v>
      </c>
      <c r="AE11" t="n">
        <v>574061.4691146722</v>
      </c>
      <c r="AF11" t="n">
        <v>1.248048384185732e-06</v>
      </c>
      <c r="AG11" t="n">
        <v>12</v>
      </c>
      <c r="AH11" t="n">
        <v>519273.8482026992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5.5303</v>
      </c>
      <c r="E12" t="n">
        <v>18.08</v>
      </c>
      <c r="F12" t="n">
        <v>13.58</v>
      </c>
      <c r="G12" t="n">
        <v>19.4</v>
      </c>
      <c r="H12" t="n">
        <v>0.27</v>
      </c>
      <c r="I12" t="n">
        <v>42</v>
      </c>
      <c r="J12" t="n">
        <v>227.11</v>
      </c>
      <c r="K12" t="n">
        <v>56.94</v>
      </c>
      <c r="L12" t="n">
        <v>3.5</v>
      </c>
      <c r="M12" t="n">
        <v>40</v>
      </c>
      <c r="N12" t="n">
        <v>51.67</v>
      </c>
      <c r="O12" t="n">
        <v>28244.66</v>
      </c>
      <c r="P12" t="n">
        <v>197.95</v>
      </c>
      <c r="Q12" t="n">
        <v>988.14</v>
      </c>
      <c r="R12" t="n">
        <v>63.34</v>
      </c>
      <c r="S12" t="n">
        <v>35.43</v>
      </c>
      <c r="T12" t="n">
        <v>12769.98</v>
      </c>
      <c r="U12" t="n">
        <v>0.5600000000000001</v>
      </c>
      <c r="V12" t="n">
        <v>0.84</v>
      </c>
      <c r="W12" t="n">
        <v>3.04</v>
      </c>
      <c r="X12" t="n">
        <v>0.82</v>
      </c>
      <c r="Y12" t="n">
        <v>1</v>
      </c>
      <c r="Z12" t="n">
        <v>10</v>
      </c>
      <c r="AA12" t="n">
        <v>414.2172448700925</v>
      </c>
      <c r="AB12" t="n">
        <v>566.7503084063928</v>
      </c>
      <c r="AC12" t="n">
        <v>512.6604544111395</v>
      </c>
      <c r="AD12" t="n">
        <v>414217.2448700925</v>
      </c>
      <c r="AE12" t="n">
        <v>566750.3084063928</v>
      </c>
      <c r="AF12" t="n">
        <v>1.262498990133959e-06</v>
      </c>
      <c r="AG12" t="n">
        <v>12</v>
      </c>
      <c r="AH12" t="n">
        <v>512660.4544111395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5.5875</v>
      </c>
      <c r="E13" t="n">
        <v>17.9</v>
      </c>
      <c r="F13" t="n">
        <v>13.52</v>
      </c>
      <c r="G13" t="n">
        <v>20.81</v>
      </c>
      <c r="H13" t="n">
        <v>0.29</v>
      </c>
      <c r="I13" t="n">
        <v>39</v>
      </c>
      <c r="J13" t="n">
        <v>227.53</v>
      </c>
      <c r="K13" t="n">
        <v>56.94</v>
      </c>
      <c r="L13" t="n">
        <v>3.75</v>
      </c>
      <c r="M13" t="n">
        <v>37</v>
      </c>
      <c r="N13" t="n">
        <v>51.84</v>
      </c>
      <c r="O13" t="n">
        <v>28296.58</v>
      </c>
      <c r="P13" t="n">
        <v>196.49</v>
      </c>
      <c r="Q13" t="n">
        <v>988.09</v>
      </c>
      <c r="R13" t="n">
        <v>61.65</v>
      </c>
      <c r="S13" t="n">
        <v>35.43</v>
      </c>
      <c r="T13" t="n">
        <v>11939.16</v>
      </c>
      <c r="U13" t="n">
        <v>0.57</v>
      </c>
      <c r="V13" t="n">
        <v>0.84</v>
      </c>
      <c r="W13" t="n">
        <v>3.03</v>
      </c>
      <c r="X13" t="n">
        <v>0.77</v>
      </c>
      <c r="Y13" t="n">
        <v>1</v>
      </c>
      <c r="Z13" t="n">
        <v>10</v>
      </c>
      <c r="AA13" t="n">
        <v>409.8207724850925</v>
      </c>
      <c r="AB13" t="n">
        <v>560.7348609305629</v>
      </c>
      <c r="AC13" t="n">
        <v>507.2191127996695</v>
      </c>
      <c r="AD13" t="n">
        <v>409820.7724850925</v>
      </c>
      <c r="AE13" t="n">
        <v>560734.860930563</v>
      </c>
      <c r="AF13" t="n">
        <v>1.275557041638518e-06</v>
      </c>
      <c r="AG13" t="n">
        <v>12</v>
      </c>
      <c r="AH13" t="n">
        <v>507219.1127996694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5.6548</v>
      </c>
      <c r="E14" t="n">
        <v>17.68</v>
      </c>
      <c r="F14" t="n">
        <v>13.44</v>
      </c>
      <c r="G14" t="n">
        <v>22.41</v>
      </c>
      <c r="H14" t="n">
        <v>0.31</v>
      </c>
      <c r="I14" t="n">
        <v>36</v>
      </c>
      <c r="J14" t="n">
        <v>227.95</v>
      </c>
      <c r="K14" t="n">
        <v>56.94</v>
      </c>
      <c r="L14" t="n">
        <v>4</v>
      </c>
      <c r="M14" t="n">
        <v>34</v>
      </c>
      <c r="N14" t="n">
        <v>52.01</v>
      </c>
      <c r="O14" t="n">
        <v>28348.56</v>
      </c>
      <c r="P14" t="n">
        <v>194.26</v>
      </c>
      <c r="Q14" t="n">
        <v>988.23</v>
      </c>
      <c r="R14" t="n">
        <v>59.14</v>
      </c>
      <c r="S14" t="n">
        <v>35.43</v>
      </c>
      <c r="T14" t="n">
        <v>10701.29</v>
      </c>
      <c r="U14" t="n">
        <v>0.6</v>
      </c>
      <c r="V14" t="n">
        <v>0.85</v>
      </c>
      <c r="W14" t="n">
        <v>3.02</v>
      </c>
      <c r="X14" t="n">
        <v>0.6899999999999999</v>
      </c>
      <c r="Y14" t="n">
        <v>1</v>
      </c>
      <c r="Z14" t="n">
        <v>10</v>
      </c>
      <c r="AA14" t="n">
        <v>404.2235084823634</v>
      </c>
      <c r="AB14" t="n">
        <v>553.076437388169</v>
      </c>
      <c r="AC14" t="n">
        <v>500.2915984514965</v>
      </c>
      <c r="AD14" t="n">
        <v>404223.5084823634</v>
      </c>
      <c r="AE14" t="n">
        <v>553076.437388169</v>
      </c>
      <c r="AF14" t="n">
        <v>1.290920798041609e-06</v>
      </c>
      <c r="AG14" t="n">
        <v>12</v>
      </c>
      <c r="AH14" t="n">
        <v>500291.5984514965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5.6925</v>
      </c>
      <c r="E15" t="n">
        <v>17.57</v>
      </c>
      <c r="F15" t="n">
        <v>13.41</v>
      </c>
      <c r="G15" t="n">
        <v>23.67</v>
      </c>
      <c r="H15" t="n">
        <v>0.33</v>
      </c>
      <c r="I15" t="n">
        <v>34</v>
      </c>
      <c r="J15" t="n">
        <v>228.38</v>
      </c>
      <c r="K15" t="n">
        <v>56.94</v>
      </c>
      <c r="L15" t="n">
        <v>4.25</v>
      </c>
      <c r="M15" t="n">
        <v>32</v>
      </c>
      <c r="N15" t="n">
        <v>52.18</v>
      </c>
      <c r="O15" t="n">
        <v>28400.61</v>
      </c>
      <c r="P15" t="n">
        <v>193.13</v>
      </c>
      <c r="Q15" t="n">
        <v>988.11</v>
      </c>
      <c r="R15" t="n">
        <v>58.37</v>
      </c>
      <c r="S15" t="n">
        <v>35.43</v>
      </c>
      <c r="T15" t="n">
        <v>10327.87</v>
      </c>
      <c r="U15" t="n">
        <v>0.61</v>
      </c>
      <c r="V15" t="n">
        <v>0.85</v>
      </c>
      <c r="W15" t="n">
        <v>3.02</v>
      </c>
      <c r="X15" t="n">
        <v>0.66</v>
      </c>
      <c r="Y15" t="n">
        <v>1</v>
      </c>
      <c r="Z15" t="n">
        <v>10</v>
      </c>
      <c r="AA15" t="n">
        <v>401.3309481048327</v>
      </c>
      <c r="AB15" t="n">
        <v>549.1187086688739</v>
      </c>
      <c r="AC15" t="n">
        <v>496.7115898064638</v>
      </c>
      <c r="AD15" t="n">
        <v>401330.9481048327</v>
      </c>
      <c r="AE15" t="n">
        <v>549118.7086688739</v>
      </c>
      <c r="AF15" t="n">
        <v>1.299527241078705e-06</v>
      </c>
      <c r="AG15" t="n">
        <v>12</v>
      </c>
      <c r="AH15" t="n">
        <v>496711.5898064639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5.7296</v>
      </c>
      <c r="E16" t="n">
        <v>17.45</v>
      </c>
      <c r="F16" t="n">
        <v>13.39</v>
      </c>
      <c r="G16" t="n">
        <v>25.1</v>
      </c>
      <c r="H16" t="n">
        <v>0.35</v>
      </c>
      <c r="I16" t="n">
        <v>32</v>
      </c>
      <c r="J16" t="n">
        <v>228.8</v>
      </c>
      <c r="K16" t="n">
        <v>56.94</v>
      </c>
      <c r="L16" t="n">
        <v>4.5</v>
      </c>
      <c r="M16" t="n">
        <v>30</v>
      </c>
      <c r="N16" t="n">
        <v>52.36</v>
      </c>
      <c r="O16" t="n">
        <v>28452.71</v>
      </c>
      <c r="P16" t="n">
        <v>191.75</v>
      </c>
      <c r="Q16" t="n">
        <v>988.24</v>
      </c>
      <c r="R16" t="n">
        <v>57.53</v>
      </c>
      <c r="S16" t="n">
        <v>35.43</v>
      </c>
      <c r="T16" t="n">
        <v>9913.709999999999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398.3124732539029</v>
      </c>
      <c r="AB16" t="n">
        <v>544.9886982121197</v>
      </c>
      <c r="AC16" t="n">
        <v>492.9757417511962</v>
      </c>
      <c r="AD16" t="n">
        <v>398312.4732539029</v>
      </c>
      <c r="AE16" t="n">
        <v>544988.6982121198</v>
      </c>
      <c r="AF16" t="n">
        <v>1.307996711547571e-06</v>
      </c>
      <c r="AG16" t="n">
        <v>12</v>
      </c>
      <c r="AH16" t="n">
        <v>492975.7417511962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5.7745</v>
      </c>
      <c r="E17" t="n">
        <v>17.32</v>
      </c>
      <c r="F17" t="n">
        <v>13.34</v>
      </c>
      <c r="G17" t="n">
        <v>26.68</v>
      </c>
      <c r="H17" t="n">
        <v>0.37</v>
      </c>
      <c r="I17" t="n">
        <v>30</v>
      </c>
      <c r="J17" t="n">
        <v>229.22</v>
      </c>
      <c r="K17" t="n">
        <v>56.94</v>
      </c>
      <c r="L17" t="n">
        <v>4.75</v>
      </c>
      <c r="M17" t="n">
        <v>28</v>
      </c>
      <c r="N17" t="n">
        <v>52.53</v>
      </c>
      <c r="O17" t="n">
        <v>28504.87</v>
      </c>
      <c r="P17" t="n">
        <v>190.43</v>
      </c>
      <c r="Q17" t="n">
        <v>988.1</v>
      </c>
      <c r="R17" t="n">
        <v>55.85</v>
      </c>
      <c r="S17" t="n">
        <v>35.43</v>
      </c>
      <c r="T17" t="n">
        <v>9087.15</v>
      </c>
      <c r="U17" t="n">
        <v>0.63</v>
      </c>
      <c r="V17" t="n">
        <v>0.85</v>
      </c>
      <c r="W17" t="n">
        <v>3.02</v>
      </c>
      <c r="X17" t="n">
        <v>0.59</v>
      </c>
      <c r="Y17" t="n">
        <v>1</v>
      </c>
      <c r="Z17" t="n">
        <v>10</v>
      </c>
      <c r="AA17" t="n">
        <v>394.9191556442269</v>
      </c>
      <c r="AB17" t="n">
        <v>540.3458113559537</v>
      </c>
      <c r="AC17" t="n">
        <v>488.77596550025</v>
      </c>
      <c r="AD17" t="n">
        <v>394919.1556442269</v>
      </c>
      <c r="AE17" t="n">
        <v>540345.8113559537</v>
      </c>
      <c r="AF17" t="n">
        <v>1.318246825403423e-06</v>
      </c>
      <c r="AG17" t="n">
        <v>12</v>
      </c>
      <c r="AH17" t="n">
        <v>488775.9655002501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5.8162</v>
      </c>
      <c r="E18" t="n">
        <v>17.19</v>
      </c>
      <c r="F18" t="n">
        <v>13.3</v>
      </c>
      <c r="G18" t="n">
        <v>28.51</v>
      </c>
      <c r="H18" t="n">
        <v>0.39</v>
      </c>
      <c r="I18" t="n">
        <v>28</v>
      </c>
      <c r="J18" t="n">
        <v>229.65</v>
      </c>
      <c r="K18" t="n">
        <v>56.94</v>
      </c>
      <c r="L18" t="n">
        <v>5</v>
      </c>
      <c r="M18" t="n">
        <v>26</v>
      </c>
      <c r="N18" t="n">
        <v>52.7</v>
      </c>
      <c r="O18" t="n">
        <v>28557.1</v>
      </c>
      <c r="P18" t="n">
        <v>188.6</v>
      </c>
      <c r="Q18" t="n">
        <v>988.13</v>
      </c>
      <c r="R18" t="n">
        <v>54.68</v>
      </c>
      <c r="S18" t="n">
        <v>35.43</v>
      </c>
      <c r="T18" t="n">
        <v>8511.959999999999</v>
      </c>
      <c r="U18" t="n">
        <v>0.65</v>
      </c>
      <c r="V18" t="n">
        <v>0.86</v>
      </c>
      <c r="W18" t="n">
        <v>3.02</v>
      </c>
      <c r="X18" t="n">
        <v>0.55</v>
      </c>
      <c r="Y18" t="n">
        <v>1</v>
      </c>
      <c r="Z18" t="n">
        <v>10</v>
      </c>
      <c r="AA18" t="n">
        <v>391.2796380003303</v>
      </c>
      <c r="AB18" t="n">
        <v>535.366062751388</v>
      </c>
      <c r="AC18" t="n">
        <v>484.271477113383</v>
      </c>
      <c r="AD18" t="n">
        <v>391279.6380003303</v>
      </c>
      <c r="AE18" t="n">
        <v>535366.0627513879</v>
      </c>
      <c r="AF18" t="n">
        <v>1.327766418895383e-06</v>
      </c>
      <c r="AG18" t="n">
        <v>12</v>
      </c>
      <c r="AH18" t="n">
        <v>484271.477113383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5.8424</v>
      </c>
      <c r="E19" t="n">
        <v>17.12</v>
      </c>
      <c r="F19" t="n">
        <v>13.27</v>
      </c>
      <c r="G19" t="n">
        <v>29.49</v>
      </c>
      <c r="H19" t="n">
        <v>0.41</v>
      </c>
      <c r="I19" t="n">
        <v>27</v>
      </c>
      <c r="J19" t="n">
        <v>230.07</v>
      </c>
      <c r="K19" t="n">
        <v>56.94</v>
      </c>
      <c r="L19" t="n">
        <v>5.25</v>
      </c>
      <c r="M19" t="n">
        <v>25</v>
      </c>
      <c r="N19" t="n">
        <v>52.88</v>
      </c>
      <c r="O19" t="n">
        <v>28609.38</v>
      </c>
      <c r="P19" t="n">
        <v>187.53</v>
      </c>
      <c r="Q19" t="n">
        <v>988.13</v>
      </c>
      <c r="R19" t="n">
        <v>53.83</v>
      </c>
      <c r="S19" t="n">
        <v>35.43</v>
      </c>
      <c r="T19" t="n">
        <v>8090.74</v>
      </c>
      <c r="U19" t="n">
        <v>0.66</v>
      </c>
      <c r="V19" t="n">
        <v>0.86</v>
      </c>
      <c r="W19" t="n">
        <v>3.01</v>
      </c>
      <c r="X19" t="n">
        <v>0.52</v>
      </c>
      <c r="Y19" t="n">
        <v>1</v>
      </c>
      <c r="Z19" t="n">
        <v>10</v>
      </c>
      <c r="AA19" t="n">
        <v>389.0710593904805</v>
      </c>
      <c r="AB19" t="n">
        <v>532.3441880617797</v>
      </c>
      <c r="AC19" t="n">
        <v>481.5380059029232</v>
      </c>
      <c r="AD19" t="n">
        <v>389071.0593904805</v>
      </c>
      <c r="AE19" t="n">
        <v>532344.1880617797</v>
      </c>
      <c r="AF19" t="n">
        <v>1.333747554374743e-06</v>
      </c>
      <c r="AG19" t="n">
        <v>12</v>
      </c>
      <c r="AH19" t="n">
        <v>481538.0059029232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5.8627</v>
      </c>
      <c r="E20" t="n">
        <v>17.06</v>
      </c>
      <c r="F20" t="n">
        <v>13.26</v>
      </c>
      <c r="G20" t="n">
        <v>30.59</v>
      </c>
      <c r="H20" t="n">
        <v>0.42</v>
      </c>
      <c r="I20" t="n">
        <v>26</v>
      </c>
      <c r="J20" t="n">
        <v>230.49</v>
      </c>
      <c r="K20" t="n">
        <v>56.94</v>
      </c>
      <c r="L20" t="n">
        <v>5.5</v>
      </c>
      <c r="M20" t="n">
        <v>24</v>
      </c>
      <c r="N20" t="n">
        <v>53.05</v>
      </c>
      <c r="O20" t="n">
        <v>28661.73</v>
      </c>
      <c r="P20" t="n">
        <v>186.67</v>
      </c>
      <c r="Q20" t="n">
        <v>988.11</v>
      </c>
      <c r="R20" t="n">
        <v>53.38</v>
      </c>
      <c r="S20" t="n">
        <v>35.43</v>
      </c>
      <c r="T20" t="n">
        <v>7869.38</v>
      </c>
      <c r="U20" t="n">
        <v>0.66</v>
      </c>
      <c r="V20" t="n">
        <v>0.86</v>
      </c>
      <c r="W20" t="n">
        <v>3</v>
      </c>
      <c r="X20" t="n">
        <v>0.5</v>
      </c>
      <c r="Y20" t="n">
        <v>1</v>
      </c>
      <c r="Z20" t="n">
        <v>10</v>
      </c>
      <c r="AA20" t="n">
        <v>387.4064087177862</v>
      </c>
      <c r="AB20" t="n">
        <v>530.0665395721949</v>
      </c>
      <c r="AC20" t="n">
        <v>479.4777329884845</v>
      </c>
      <c r="AD20" t="n">
        <v>387406.4087177862</v>
      </c>
      <c r="AE20" t="n">
        <v>530066.5395721949</v>
      </c>
      <c r="AF20" t="n">
        <v>1.33838179293318e-06</v>
      </c>
      <c r="AG20" t="n">
        <v>12</v>
      </c>
      <c r="AH20" t="n">
        <v>479477.7329884846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5.9092</v>
      </c>
      <c r="E21" t="n">
        <v>16.92</v>
      </c>
      <c r="F21" t="n">
        <v>13.21</v>
      </c>
      <c r="G21" t="n">
        <v>33.02</v>
      </c>
      <c r="H21" t="n">
        <v>0.44</v>
      </c>
      <c r="I21" t="n">
        <v>24</v>
      </c>
      <c r="J21" t="n">
        <v>230.92</v>
      </c>
      <c r="K21" t="n">
        <v>56.94</v>
      </c>
      <c r="L21" t="n">
        <v>5.75</v>
      </c>
      <c r="M21" t="n">
        <v>22</v>
      </c>
      <c r="N21" t="n">
        <v>53.23</v>
      </c>
      <c r="O21" t="n">
        <v>28714.14</v>
      </c>
      <c r="P21" t="n">
        <v>184.83</v>
      </c>
      <c r="Q21" t="n">
        <v>988.21</v>
      </c>
      <c r="R21" t="n">
        <v>51.9</v>
      </c>
      <c r="S21" t="n">
        <v>35.43</v>
      </c>
      <c r="T21" t="n">
        <v>7141.91</v>
      </c>
      <c r="U21" t="n">
        <v>0.68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383.6307738091975</v>
      </c>
      <c r="AB21" t="n">
        <v>524.9005493210075</v>
      </c>
      <c r="AC21" t="n">
        <v>474.8047775963575</v>
      </c>
      <c r="AD21" t="n">
        <v>383630.7738091975</v>
      </c>
      <c r="AE21" t="n">
        <v>524900.5493210074</v>
      </c>
      <c r="AF21" t="n">
        <v>1.348997166970977e-06</v>
      </c>
      <c r="AG21" t="n">
        <v>12</v>
      </c>
      <c r="AH21" t="n">
        <v>474804.7775963575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5.928</v>
      </c>
      <c r="E22" t="n">
        <v>16.87</v>
      </c>
      <c r="F22" t="n">
        <v>13.2</v>
      </c>
      <c r="G22" t="n">
        <v>34.43</v>
      </c>
      <c r="H22" t="n">
        <v>0.46</v>
      </c>
      <c r="I22" t="n">
        <v>23</v>
      </c>
      <c r="J22" t="n">
        <v>231.34</v>
      </c>
      <c r="K22" t="n">
        <v>56.94</v>
      </c>
      <c r="L22" t="n">
        <v>6</v>
      </c>
      <c r="M22" t="n">
        <v>21</v>
      </c>
      <c r="N22" t="n">
        <v>53.4</v>
      </c>
      <c r="O22" t="n">
        <v>28766.61</v>
      </c>
      <c r="P22" t="n">
        <v>184</v>
      </c>
      <c r="Q22" t="n">
        <v>988.1</v>
      </c>
      <c r="R22" t="n">
        <v>51.61</v>
      </c>
      <c r="S22" t="n">
        <v>35.43</v>
      </c>
      <c r="T22" t="n">
        <v>6998.96</v>
      </c>
      <c r="U22" t="n">
        <v>0.6899999999999999</v>
      </c>
      <c r="V22" t="n">
        <v>0.86</v>
      </c>
      <c r="W22" t="n">
        <v>3</v>
      </c>
      <c r="X22" t="n">
        <v>0.45</v>
      </c>
      <c r="Y22" t="n">
        <v>1</v>
      </c>
      <c r="Z22" t="n">
        <v>10</v>
      </c>
      <c r="AA22" t="n">
        <v>369.51740970298</v>
      </c>
      <c r="AB22" t="n">
        <v>505.5900219131999</v>
      </c>
      <c r="AC22" t="n">
        <v>457.3372198218559</v>
      </c>
      <c r="AD22" t="n">
        <v>369517.40970298</v>
      </c>
      <c r="AE22" t="n">
        <v>505590.0219131999</v>
      </c>
      <c r="AF22" t="n">
        <v>1.353288974108839e-06</v>
      </c>
      <c r="AG22" t="n">
        <v>11</v>
      </c>
      <c r="AH22" t="n">
        <v>457337.2198218558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5.9543</v>
      </c>
      <c r="E23" t="n">
        <v>16.79</v>
      </c>
      <c r="F23" t="n">
        <v>13.17</v>
      </c>
      <c r="G23" t="n">
        <v>35.91</v>
      </c>
      <c r="H23" t="n">
        <v>0.48</v>
      </c>
      <c r="I23" t="n">
        <v>22</v>
      </c>
      <c r="J23" t="n">
        <v>231.77</v>
      </c>
      <c r="K23" t="n">
        <v>56.94</v>
      </c>
      <c r="L23" t="n">
        <v>6.25</v>
      </c>
      <c r="M23" t="n">
        <v>20</v>
      </c>
      <c r="N23" t="n">
        <v>53.58</v>
      </c>
      <c r="O23" t="n">
        <v>28819.14</v>
      </c>
      <c r="P23" t="n">
        <v>182.86</v>
      </c>
      <c r="Q23" t="n">
        <v>988.11</v>
      </c>
      <c r="R23" t="n">
        <v>50.57</v>
      </c>
      <c r="S23" t="n">
        <v>35.43</v>
      </c>
      <c r="T23" t="n">
        <v>6486.99</v>
      </c>
      <c r="U23" t="n">
        <v>0.7</v>
      </c>
      <c r="V23" t="n">
        <v>0.87</v>
      </c>
      <c r="W23" t="n">
        <v>3</v>
      </c>
      <c r="X23" t="n">
        <v>0.41</v>
      </c>
      <c r="Y23" t="n">
        <v>1</v>
      </c>
      <c r="Z23" t="n">
        <v>10</v>
      </c>
      <c r="AA23" t="n">
        <v>367.3229413645452</v>
      </c>
      <c r="AB23" t="n">
        <v>502.587453519443</v>
      </c>
      <c r="AC23" t="n">
        <v>454.621212341468</v>
      </c>
      <c r="AD23" t="n">
        <v>367322.9413645452</v>
      </c>
      <c r="AE23" t="n">
        <v>502587.4535194431</v>
      </c>
      <c r="AF23" t="n">
        <v>1.359292938349571e-06</v>
      </c>
      <c r="AG23" t="n">
        <v>11</v>
      </c>
      <c r="AH23" t="n">
        <v>454621.212341468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5.9735</v>
      </c>
      <c r="E24" t="n">
        <v>16.74</v>
      </c>
      <c r="F24" t="n">
        <v>13.16</v>
      </c>
      <c r="G24" t="n">
        <v>37.59</v>
      </c>
      <c r="H24" t="n">
        <v>0.5</v>
      </c>
      <c r="I24" t="n">
        <v>21</v>
      </c>
      <c r="J24" t="n">
        <v>232.2</v>
      </c>
      <c r="K24" t="n">
        <v>56.94</v>
      </c>
      <c r="L24" t="n">
        <v>6.5</v>
      </c>
      <c r="M24" t="n">
        <v>19</v>
      </c>
      <c r="N24" t="n">
        <v>53.75</v>
      </c>
      <c r="O24" t="n">
        <v>28871.74</v>
      </c>
      <c r="P24" t="n">
        <v>181.69</v>
      </c>
      <c r="Q24" t="n">
        <v>988.09</v>
      </c>
      <c r="R24" t="n">
        <v>50.21</v>
      </c>
      <c r="S24" t="n">
        <v>35.43</v>
      </c>
      <c r="T24" t="n">
        <v>6309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365.4798433889202</v>
      </c>
      <c r="AB24" t="n">
        <v>500.065645557449</v>
      </c>
      <c r="AC24" t="n">
        <v>452.3400821919868</v>
      </c>
      <c r="AD24" t="n">
        <v>365479.8433889202</v>
      </c>
      <c r="AE24" t="n">
        <v>500065.645557449</v>
      </c>
      <c r="AF24" t="n">
        <v>1.36367606053292e-06</v>
      </c>
      <c r="AG24" t="n">
        <v>11</v>
      </c>
      <c r="AH24" t="n">
        <v>452340.0821919868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5.975</v>
      </c>
      <c r="E25" t="n">
        <v>16.74</v>
      </c>
      <c r="F25" t="n">
        <v>13.15</v>
      </c>
      <c r="G25" t="n">
        <v>37.58</v>
      </c>
      <c r="H25" t="n">
        <v>0.52</v>
      </c>
      <c r="I25" t="n">
        <v>21</v>
      </c>
      <c r="J25" t="n">
        <v>232.62</v>
      </c>
      <c r="K25" t="n">
        <v>56.94</v>
      </c>
      <c r="L25" t="n">
        <v>6.75</v>
      </c>
      <c r="M25" t="n">
        <v>19</v>
      </c>
      <c r="N25" t="n">
        <v>53.93</v>
      </c>
      <c r="O25" t="n">
        <v>28924.39</v>
      </c>
      <c r="P25" t="n">
        <v>180.62</v>
      </c>
      <c r="Q25" t="n">
        <v>988.08</v>
      </c>
      <c r="R25" t="n">
        <v>50.07</v>
      </c>
      <c r="S25" t="n">
        <v>35.43</v>
      </c>
      <c r="T25" t="n">
        <v>6242.53</v>
      </c>
      <c r="U25" t="n">
        <v>0.71</v>
      </c>
      <c r="V25" t="n">
        <v>0.87</v>
      </c>
      <c r="W25" t="n">
        <v>3</v>
      </c>
      <c r="X25" t="n">
        <v>0.4</v>
      </c>
      <c r="Y25" t="n">
        <v>1</v>
      </c>
      <c r="Z25" t="n">
        <v>10</v>
      </c>
      <c r="AA25" t="n">
        <v>364.4028944095955</v>
      </c>
      <c r="AB25" t="n">
        <v>498.592116452301</v>
      </c>
      <c r="AC25" t="n">
        <v>451.0071846365232</v>
      </c>
      <c r="AD25" t="n">
        <v>364402.8944095955</v>
      </c>
      <c r="AE25" t="n">
        <v>498592.116452301</v>
      </c>
      <c r="AF25" t="n">
        <v>1.364018491953494e-06</v>
      </c>
      <c r="AG25" t="n">
        <v>11</v>
      </c>
      <c r="AH25" t="n">
        <v>451007.1846365232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6.0026</v>
      </c>
      <c r="E26" t="n">
        <v>16.66</v>
      </c>
      <c r="F26" t="n">
        <v>13.12</v>
      </c>
      <c r="G26" t="n">
        <v>39.36</v>
      </c>
      <c r="H26" t="n">
        <v>0.53</v>
      </c>
      <c r="I26" t="n">
        <v>20</v>
      </c>
      <c r="J26" t="n">
        <v>233.05</v>
      </c>
      <c r="K26" t="n">
        <v>56.94</v>
      </c>
      <c r="L26" t="n">
        <v>7</v>
      </c>
      <c r="M26" t="n">
        <v>18</v>
      </c>
      <c r="N26" t="n">
        <v>54.11</v>
      </c>
      <c r="O26" t="n">
        <v>28977.11</v>
      </c>
      <c r="P26" t="n">
        <v>179.64</v>
      </c>
      <c r="Q26" t="n">
        <v>988.2</v>
      </c>
      <c r="R26" t="n">
        <v>48.98</v>
      </c>
      <c r="S26" t="n">
        <v>35.43</v>
      </c>
      <c r="T26" t="n">
        <v>5702.32</v>
      </c>
      <c r="U26" t="n">
        <v>0.72</v>
      </c>
      <c r="V26" t="n">
        <v>0.87</v>
      </c>
      <c r="W26" t="n">
        <v>3</v>
      </c>
      <c r="X26" t="n">
        <v>0.37</v>
      </c>
      <c r="Y26" t="n">
        <v>1</v>
      </c>
      <c r="Z26" t="n">
        <v>10</v>
      </c>
      <c r="AA26" t="n">
        <v>362.3448954490304</v>
      </c>
      <c r="AB26" t="n">
        <v>495.7762714819496</v>
      </c>
      <c r="AC26" t="n">
        <v>448.4600799580787</v>
      </c>
      <c r="AD26" t="n">
        <v>362344.8954490304</v>
      </c>
      <c r="AE26" t="n">
        <v>495776.2714819496</v>
      </c>
      <c r="AF26" t="n">
        <v>1.370319230092057e-06</v>
      </c>
      <c r="AG26" t="n">
        <v>11</v>
      </c>
      <c r="AH26" t="n">
        <v>448460.0799580787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6.0214</v>
      </c>
      <c r="E27" t="n">
        <v>16.61</v>
      </c>
      <c r="F27" t="n">
        <v>13.11</v>
      </c>
      <c r="G27" t="n">
        <v>41.41</v>
      </c>
      <c r="H27" t="n">
        <v>0.55</v>
      </c>
      <c r="I27" t="n">
        <v>19</v>
      </c>
      <c r="J27" t="n">
        <v>233.48</v>
      </c>
      <c r="K27" t="n">
        <v>56.94</v>
      </c>
      <c r="L27" t="n">
        <v>7.25</v>
      </c>
      <c r="M27" t="n">
        <v>17</v>
      </c>
      <c r="N27" t="n">
        <v>54.29</v>
      </c>
      <c r="O27" t="n">
        <v>29029.89</v>
      </c>
      <c r="P27" t="n">
        <v>178.58</v>
      </c>
      <c r="Q27" t="n">
        <v>988.17</v>
      </c>
      <c r="R27" t="n">
        <v>48.81</v>
      </c>
      <c r="S27" t="n">
        <v>35.43</v>
      </c>
      <c r="T27" t="n">
        <v>5621.75</v>
      </c>
      <c r="U27" t="n">
        <v>0.73</v>
      </c>
      <c r="V27" t="n">
        <v>0.87</v>
      </c>
      <c r="W27" t="n">
        <v>3</v>
      </c>
      <c r="X27" t="n">
        <v>0.36</v>
      </c>
      <c r="Y27" t="n">
        <v>1</v>
      </c>
      <c r="Z27" t="n">
        <v>10</v>
      </c>
      <c r="AA27" t="n">
        <v>360.6465338617024</v>
      </c>
      <c r="AB27" t="n">
        <v>493.4524982317423</v>
      </c>
      <c r="AC27" t="n">
        <v>446.358084365435</v>
      </c>
      <c r="AD27" t="n">
        <v>360646.5338617024</v>
      </c>
      <c r="AE27" t="n">
        <v>493452.4982317423</v>
      </c>
      <c r="AF27" t="n">
        <v>1.374611037229919e-06</v>
      </c>
      <c r="AG27" t="n">
        <v>11</v>
      </c>
      <c r="AH27" t="n">
        <v>446358.084365435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6.0428</v>
      </c>
      <c r="E28" t="n">
        <v>16.55</v>
      </c>
      <c r="F28" t="n">
        <v>13.1</v>
      </c>
      <c r="G28" t="n">
        <v>43.66</v>
      </c>
      <c r="H28" t="n">
        <v>0.57</v>
      </c>
      <c r="I28" t="n">
        <v>18</v>
      </c>
      <c r="J28" t="n">
        <v>233.91</v>
      </c>
      <c r="K28" t="n">
        <v>56.94</v>
      </c>
      <c r="L28" t="n">
        <v>7.5</v>
      </c>
      <c r="M28" t="n">
        <v>16</v>
      </c>
      <c r="N28" t="n">
        <v>54.46</v>
      </c>
      <c r="O28" t="n">
        <v>29082.74</v>
      </c>
      <c r="P28" t="n">
        <v>177.42</v>
      </c>
      <c r="Q28" t="n">
        <v>988.15</v>
      </c>
      <c r="R28" t="n">
        <v>48.36</v>
      </c>
      <c r="S28" t="n">
        <v>35.43</v>
      </c>
      <c r="T28" t="n">
        <v>5403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358.7743705772126</v>
      </c>
      <c r="AB28" t="n">
        <v>490.8909218318882</v>
      </c>
      <c r="AC28" t="n">
        <v>444.040981221988</v>
      </c>
      <c r="AD28" t="n">
        <v>358774.3705772125</v>
      </c>
      <c r="AE28" t="n">
        <v>490890.9218318883</v>
      </c>
      <c r="AF28" t="n">
        <v>1.379496392163443e-06</v>
      </c>
      <c r="AG28" t="n">
        <v>11</v>
      </c>
      <c r="AH28" t="n">
        <v>444040.981221988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6.0437</v>
      </c>
      <c r="E29" t="n">
        <v>16.55</v>
      </c>
      <c r="F29" t="n">
        <v>13.1</v>
      </c>
      <c r="G29" t="n">
        <v>43.65</v>
      </c>
      <c r="H29" t="n">
        <v>0.59</v>
      </c>
      <c r="I29" t="n">
        <v>18</v>
      </c>
      <c r="J29" t="n">
        <v>234.34</v>
      </c>
      <c r="K29" t="n">
        <v>56.94</v>
      </c>
      <c r="L29" t="n">
        <v>7.75</v>
      </c>
      <c r="M29" t="n">
        <v>16</v>
      </c>
      <c r="N29" t="n">
        <v>54.64</v>
      </c>
      <c r="O29" t="n">
        <v>29135.65</v>
      </c>
      <c r="P29" t="n">
        <v>176.2</v>
      </c>
      <c r="Q29" t="n">
        <v>988.11</v>
      </c>
      <c r="R29" t="n">
        <v>48.38</v>
      </c>
      <c r="S29" t="n">
        <v>35.43</v>
      </c>
      <c r="T29" t="n">
        <v>5409.24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357.6432240833073</v>
      </c>
      <c r="AB29" t="n">
        <v>489.3432372962658</v>
      </c>
      <c r="AC29" t="n">
        <v>442.6410055262565</v>
      </c>
      <c r="AD29" t="n">
        <v>357643.2240833073</v>
      </c>
      <c r="AE29" t="n">
        <v>489343.2372962658</v>
      </c>
      <c r="AF29" t="n">
        <v>1.379701851015788e-06</v>
      </c>
      <c r="AG29" t="n">
        <v>11</v>
      </c>
      <c r="AH29" t="n">
        <v>442641.0055262565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6.0708</v>
      </c>
      <c r="E30" t="n">
        <v>16.47</v>
      </c>
      <c r="F30" t="n">
        <v>13.07</v>
      </c>
      <c r="G30" t="n">
        <v>46.11</v>
      </c>
      <c r="H30" t="n">
        <v>0.61</v>
      </c>
      <c r="I30" t="n">
        <v>17</v>
      </c>
      <c r="J30" t="n">
        <v>234.77</v>
      </c>
      <c r="K30" t="n">
        <v>56.94</v>
      </c>
      <c r="L30" t="n">
        <v>8</v>
      </c>
      <c r="M30" t="n">
        <v>15</v>
      </c>
      <c r="N30" t="n">
        <v>54.82</v>
      </c>
      <c r="O30" t="n">
        <v>29188.62</v>
      </c>
      <c r="P30" t="n">
        <v>174.63</v>
      </c>
      <c r="Q30" t="n">
        <v>988.17</v>
      </c>
      <c r="R30" t="n">
        <v>47.64</v>
      </c>
      <c r="S30" t="n">
        <v>35.43</v>
      </c>
      <c r="T30" t="n">
        <v>5044.25</v>
      </c>
      <c r="U30" t="n">
        <v>0.74</v>
      </c>
      <c r="V30" t="n">
        <v>0.87</v>
      </c>
      <c r="W30" t="n">
        <v>2.99</v>
      </c>
      <c r="X30" t="n">
        <v>0.31</v>
      </c>
      <c r="Y30" t="n">
        <v>1</v>
      </c>
      <c r="Z30" t="n">
        <v>10</v>
      </c>
      <c r="AA30" t="n">
        <v>355.1281375485053</v>
      </c>
      <c r="AB30" t="n">
        <v>485.9019849415629</v>
      </c>
      <c r="AC30" t="n">
        <v>439.5281814664583</v>
      </c>
      <c r="AD30" t="n">
        <v>355128.1375485053</v>
      </c>
      <c r="AE30" t="n">
        <v>485901.9849415629</v>
      </c>
      <c r="AF30" t="n">
        <v>1.385888445347493e-06</v>
      </c>
      <c r="AG30" t="n">
        <v>11</v>
      </c>
      <c r="AH30" t="n">
        <v>439528.1814664583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6.0669</v>
      </c>
      <c r="E31" t="n">
        <v>16.48</v>
      </c>
      <c r="F31" t="n">
        <v>13.08</v>
      </c>
      <c r="G31" t="n">
        <v>46.15</v>
      </c>
      <c r="H31" t="n">
        <v>0.62</v>
      </c>
      <c r="I31" t="n">
        <v>17</v>
      </c>
      <c r="J31" t="n">
        <v>235.2</v>
      </c>
      <c r="K31" t="n">
        <v>56.94</v>
      </c>
      <c r="L31" t="n">
        <v>8.25</v>
      </c>
      <c r="M31" t="n">
        <v>15</v>
      </c>
      <c r="N31" t="n">
        <v>55</v>
      </c>
      <c r="O31" t="n">
        <v>29241.66</v>
      </c>
      <c r="P31" t="n">
        <v>173.63</v>
      </c>
      <c r="Q31" t="n">
        <v>988.08</v>
      </c>
      <c r="R31" t="n">
        <v>47.62</v>
      </c>
      <c r="S31" t="n">
        <v>35.43</v>
      </c>
      <c r="T31" t="n">
        <v>5036.95</v>
      </c>
      <c r="U31" t="n">
        <v>0.74</v>
      </c>
      <c r="V31" t="n">
        <v>0.87</v>
      </c>
      <c r="W31" t="n">
        <v>3</v>
      </c>
      <c r="X31" t="n">
        <v>0.32</v>
      </c>
      <c r="Y31" t="n">
        <v>1</v>
      </c>
      <c r="Z31" t="n">
        <v>10</v>
      </c>
      <c r="AA31" t="n">
        <v>354.4146417548104</v>
      </c>
      <c r="AB31" t="n">
        <v>484.9257485194167</v>
      </c>
      <c r="AC31" t="n">
        <v>438.6451156782854</v>
      </c>
      <c r="AD31" t="n">
        <v>354414.6417548104</v>
      </c>
      <c r="AE31" t="n">
        <v>484925.7485194167</v>
      </c>
      <c r="AF31" t="n">
        <v>1.384998123654e-06</v>
      </c>
      <c r="AG31" t="n">
        <v>11</v>
      </c>
      <c r="AH31" t="n">
        <v>438645.1156782854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6.0925</v>
      </c>
      <c r="E32" t="n">
        <v>16.41</v>
      </c>
      <c r="F32" t="n">
        <v>13.05</v>
      </c>
      <c r="G32" t="n">
        <v>48.94</v>
      </c>
      <c r="H32" t="n">
        <v>0.64</v>
      </c>
      <c r="I32" t="n">
        <v>16</v>
      </c>
      <c r="J32" t="n">
        <v>235.63</v>
      </c>
      <c r="K32" t="n">
        <v>56.94</v>
      </c>
      <c r="L32" t="n">
        <v>8.5</v>
      </c>
      <c r="M32" t="n">
        <v>14</v>
      </c>
      <c r="N32" t="n">
        <v>55.18</v>
      </c>
      <c r="O32" t="n">
        <v>29294.76</v>
      </c>
      <c r="P32" t="n">
        <v>172.89</v>
      </c>
      <c r="Q32" t="n">
        <v>988.12</v>
      </c>
      <c r="R32" t="n">
        <v>47</v>
      </c>
      <c r="S32" t="n">
        <v>35.43</v>
      </c>
      <c r="T32" t="n">
        <v>4733.25</v>
      </c>
      <c r="U32" t="n">
        <v>0.75</v>
      </c>
      <c r="V32" t="n">
        <v>0.87</v>
      </c>
      <c r="W32" t="n">
        <v>2.99</v>
      </c>
      <c r="X32" t="n">
        <v>0.3</v>
      </c>
      <c r="Y32" t="n">
        <v>1</v>
      </c>
      <c r="Z32" t="n">
        <v>10</v>
      </c>
      <c r="AA32" t="n">
        <v>352.7171001247479</v>
      </c>
      <c r="AB32" t="n">
        <v>482.6030971709138</v>
      </c>
      <c r="AC32" t="n">
        <v>436.5441349146221</v>
      </c>
      <c r="AD32" t="n">
        <v>352717.1001247479</v>
      </c>
      <c r="AE32" t="n">
        <v>482603.0971709138</v>
      </c>
      <c r="AF32" t="n">
        <v>1.390842286565132e-06</v>
      </c>
      <c r="AG32" t="n">
        <v>11</v>
      </c>
      <c r="AH32" t="n">
        <v>436544.1349146221</v>
      </c>
    </row>
    <row r="33">
      <c r="A33" t="n">
        <v>31</v>
      </c>
      <c r="B33" t="n">
        <v>115</v>
      </c>
      <c r="C33" t="inlineStr">
        <is>
          <t xml:space="preserve">CONCLUIDO	</t>
        </is>
      </c>
      <c r="D33" t="n">
        <v>6.1158</v>
      </c>
      <c r="E33" t="n">
        <v>16.35</v>
      </c>
      <c r="F33" t="n">
        <v>13.03</v>
      </c>
      <c r="G33" t="n">
        <v>52.13</v>
      </c>
      <c r="H33" t="n">
        <v>0.66</v>
      </c>
      <c r="I33" t="n">
        <v>15</v>
      </c>
      <c r="J33" t="n">
        <v>236.06</v>
      </c>
      <c r="K33" t="n">
        <v>56.94</v>
      </c>
      <c r="L33" t="n">
        <v>8.75</v>
      </c>
      <c r="M33" t="n">
        <v>13</v>
      </c>
      <c r="N33" t="n">
        <v>55.36</v>
      </c>
      <c r="O33" t="n">
        <v>29347.92</v>
      </c>
      <c r="P33" t="n">
        <v>171</v>
      </c>
      <c r="Q33" t="n">
        <v>988.08</v>
      </c>
      <c r="R33" t="n">
        <v>46.61</v>
      </c>
      <c r="S33" t="n">
        <v>35.43</v>
      </c>
      <c r="T33" t="n">
        <v>4540.49</v>
      </c>
      <c r="U33" t="n">
        <v>0.76</v>
      </c>
      <c r="V33" t="n">
        <v>0.87</v>
      </c>
      <c r="W33" t="n">
        <v>2.98</v>
      </c>
      <c r="X33" t="n">
        <v>0.28</v>
      </c>
      <c r="Y33" t="n">
        <v>1</v>
      </c>
      <c r="Z33" t="n">
        <v>10</v>
      </c>
      <c r="AA33" t="n">
        <v>350.1346146296804</v>
      </c>
      <c r="AB33" t="n">
        <v>479.0696265853434</v>
      </c>
      <c r="AC33" t="n">
        <v>433.3478938024813</v>
      </c>
      <c r="AD33" t="n">
        <v>350134.6146296804</v>
      </c>
      <c r="AE33" t="n">
        <v>479069.6265853434</v>
      </c>
      <c r="AF33" t="n">
        <v>1.396161387964716e-06</v>
      </c>
      <c r="AG33" t="n">
        <v>11</v>
      </c>
      <c r="AH33" t="n">
        <v>433347.8938024813</v>
      </c>
    </row>
    <row r="34">
      <c r="A34" t="n">
        <v>32</v>
      </c>
      <c r="B34" t="n">
        <v>115</v>
      </c>
      <c r="C34" t="inlineStr">
        <is>
          <t xml:space="preserve">CONCLUIDO	</t>
        </is>
      </c>
      <c r="D34" t="n">
        <v>6.1126</v>
      </c>
      <c r="E34" t="n">
        <v>16.36</v>
      </c>
      <c r="F34" t="n">
        <v>13.04</v>
      </c>
      <c r="G34" t="n">
        <v>52.16</v>
      </c>
      <c r="H34" t="n">
        <v>0.68</v>
      </c>
      <c r="I34" t="n">
        <v>15</v>
      </c>
      <c r="J34" t="n">
        <v>236.49</v>
      </c>
      <c r="K34" t="n">
        <v>56.94</v>
      </c>
      <c r="L34" t="n">
        <v>9</v>
      </c>
      <c r="M34" t="n">
        <v>13</v>
      </c>
      <c r="N34" t="n">
        <v>55.55</v>
      </c>
      <c r="O34" t="n">
        <v>29401.15</v>
      </c>
      <c r="P34" t="n">
        <v>170.71</v>
      </c>
      <c r="Q34" t="n">
        <v>988.1799999999999</v>
      </c>
      <c r="R34" t="n">
        <v>46.53</v>
      </c>
      <c r="S34" t="n">
        <v>35.43</v>
      </c>
      <c r="T34" t="n">
        <v>4503.22</v>
      </c>
      <c r="U34" t="n">
        <v>0.76</v>
      </c>
      <c r="V34" t="n">
        <v>0.87</v>
      </c>
      <c r="W34" t="n">
        <v>2.99</v>
      </c>
      <c r="X34" t="n">
        <v>0.29</v>
      </c>
      <c r="Y34" t="n">
        <v>1</v>
      </c>
      <c r="Z34" t="n">
        <v>10</v>
      </c>
      <c r="AA34" t="n">
        <v>350.0312772624083</v>
      </c>
      <c r="AB34" t="n">
        <v>478.9282358405186</v>
      </c>
      <c r="AC34" t="n">
        <v>433.2199971918994</v>
      </c>
      <c r="AD34" t="n">
        <v>350031.2772624082</v>
      </c>
      <c r="AE34" t="n">
        <v>478928.2358405186</v>
      </c>
      <c r="AF34" t="n">
        <v>1.395430867600824e-06</v>
      </c>
      <c r="AG34" t="n">
        <v>11</v>
      </c>
      <c r="AH34" t="n">
        <v>433219.9971918995</v>
      </c>
    </row>
    <row r="35">
      <c r="A35" t="n">
        <v>33</v>
      </c>
      <c r="B35" t="n">
        <v>115</v>
      </c>
      <c r="C35" t="inlineStr">
        <is>
          <t xml:space="preserve">CONCLUIDO	</t>
        </is>
      </c>
      <c r="D35" t="n">
        <v>6.1104</v>
      </c>
      <c r="E35" t="n">
        <v>16.37</v>
      </c>
      <c r="F35" t="n">
        <v>13.05</v>
      </c>
      <c r="G35" t="n">
        <v>52.19</v>
      </c>
      <c r="H35" t="n">
        <v>0.6899999999999999</v>
      </c>
      <c r="I35" t="n">
        <v>15</v>
      </c>
      <c r="J35" t="n">
        <v>236.92</v>
      </c>
      <c r="K35" t="n">
        <v>56.94</v>
      </c>
      <c r="L35" t="n">
        <v>9.25</v>
      </c>
      <c r="M35" t="n">
        <v>13</v>
      </c>
      <c r="N35" t="n">
        <v>55.73</v>
      </c>
      <c r="O35" t="n">
        <v>29454.44</v>
      </c>
      <c r="P35" t="n">
        <v>169.68</v>
      </c>
      <c r="Q35" t="n">
        <v>988.1</v>
      </c>
      <c r="R35" t="n">
        <v>46.77</v>
      </c>
      <c r="S35" t="n">
        <v>35.43</v>
      </c>
      <c r="T35" t="n">
        <v>4622.29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349.2343867444526</v>
      </c>
      <c r="AB35" t="n">
        <v>477.8378950775233</v>
      </c>
      <c r="AC35" t="n">
        <v>432.2337170210215</v>
      </c>
      <c r="AD35" t="n">
        <v>349234.3867444526</v>
      </c>
      <c r="AE35" t="n">
        <v>477837.8950775233</v>
      </c>
      <c r="AF35" t="n">
        <v>1.394928634850649e-06</v>
      </c>
      <c r="AG35" t="n">
        <v>11</v>
      </c>
      <c r="AH35" t="n">
        <v>432233.7170210215</v>
      </c>
    </row>
    <row r="36">
      <c r="A36" t="n">
        <v>34</v>
      </c>
      <c r="B36" t="n">
        <v>115</v>
      </c>
      <c r="C36" t="inlineStr">
        <is>
          <t xml:space="preserve">CONCLUIDO	</t>
        </is>
      </c>
      <c r="D36" t="n">
        <v>6.1403</v>
      </c>
      <c r="E36" t="n">
        <v>16.29</v>
      </c>
      <c r="F36" t="n">
        <v>13.01</v>
      </c>
      <c r="G36" t="n">
        <v>55.76</v>
      </c>
      <c r="H36" t="n">
        <v>0.71</v>
      </c>
      <c r="I36" t="n">
        <v>14</v>
      </c>
      <c r="J36" t="n">
        <v>237.35</v>
      </c>
      <c r="K36" t="n">
        <v>56.94</v>
      </c>
      <c r="L36" t="n">
        <v>9.5</v>
      </c>
      <c r="M36" t="n">
        <v>12</v>
      </c>
      <c r="N36" t="n">
        <v>55.91</v>
      </c>
      <c r="O36" t="n">
        <v>29507.8</v>
      </c>
      <c r="P36" t="n">
        <v>168.63</v>
      </c>
      <c r="Q36" t="n">
        <v>988.11</v>
      </c>
      <c r="R36" t="n">
        <v>45.85</v>
      </c>
      <c r="S36" t="n">
        <v>35.43</v>
      </c>
      <c r="T36" t="n">
        <v>4164.71</v>
      </c>
      <c r="U36" t="n">
        <v>0.77</v>
      </c>
      <c r="V36" t="n">
        <v>0.88</v>
      </c>
      <c r="W36" t="n">
        <v>2.98</v>
      </c>
      <c r="X36" t="n">
        <v>0.26</v>
      </c>
      <c r="Y36" t="n">
        <v>1</v>
      </c>
      <c r="Z36" t="n">
        <v>10</v>
      </c>
      <c r="AA36" t="n">
        <v>347.1057084250322</v>
      </c>
      <c r="AB36" t="n">
        <v>474.9253434902326</v>
      </c>
      <c r="AC36" t="n">
        <v>429.5991352694301</v>
      </c>
      <c r="AD36" t="n">
        <v>347105.7084250321</v>
      </c>
      <c r="AE36" t="n">
        <v>474925.3434902326</v>
      </c>
      <c r="AF36" t="n">
        <v>1.401754434500759e-06</v>
      </c>
      <c r="AG36" t="n">
        <v>11</v>
      </c>
      <c r="AH36" t="n">
        <v>429599.1352694301</v>
      </c>
    </row>
    <row r="37">
      <c r="A37" t="n">
        <v>35</v>
      </c>
      <c r="B37" t="n">
        <v>115</v>
      </c>
      <c r="C37" t="inlineStr">
        <is>
          <t xml:space="preserve">CONCLUIDO	</t>
        </is>
      </c>
      <c r="D37" t="n">
        <v>6.1445</v>
      </c>
      <c r="E37" t="n">
        <v>16.27</v>
      </c>
      <c r="F37" t="n">
        <v>13</v>
      </c>
      <c r="G37" t="n">
        <v>55.71</v>
      </c>
      <c r="H37" t="n">
        <v>0.73</v>
      </c>
      <c r="I37" t="n">
        <v>14</v>
      </c>
      <c r="J37" t="n">
        <v>237.79</v>
      </c>
      <c r="K37" t="n">
        <v>56.94</v>
      </c>
      <c r="L37" t="n">
        <v>9.75</v>
      </c>
      <c r="M37" t="n">
        <v>12</v>
      </c>
      <c r="N37" t="n">
        <v>56.09</v>
      </c>
      <c r="O37" t="n">
        <v>29561.22</v>
      </c>
      <c r="P37" t="n">
        <v>167.37</v>
      </c>
      <c r="Q37" t="n">
        <v>988.11</v>
      </c>
      <c r="R37" t="n">
        <v>45.3</v>
      </c>
      <c r="S37" t="n">
        <v>35.43</v>
      </c>
      <c r="T37" t="n">
        <v>3890.9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345.8035621918956</v>
      </c>
      <c r="AB37" t="n">
        <v>473.1436895674178</v>
      </c>
      <c r="AC37" t="n">
        <v>427.9875198964417</v>
      </c>
      <c r="AD37" t="n">
        <v>345803.5621918956</v>
      </c>
      <c r="AE37" t="n">
        <v>473143.6895674178</v>
      </c>
      <c r="AF37" t="n">
        <v>1.402713242478367e-06</v>
      </c>
      <c r="AG37" t="n">
        <v>11</v>
      </c>
      <c r="AH37" t="n">
        <v>427987.5198964417</v>
      </c>
    </row>
    <row r="38">
      <c r="A38" t="n">
        <v>36</v>
      </c>
      <c r="B38" t="n">
        <v>115</v>
      </c>
      <c r="C38" t="inlineStr">
        <is>
          <t xml:space="preserve">CONCLUIDO	</t>
        </is>
      </c>
      <c r="D38" t="n">
        <v>6.1624</v>
      </c>
      <c r="E38" t="n">
        <v>16.23</v>
      </c>
      <c r="F38" t="n">
        <v>13</v>
      </c>
      <c r="G38" t="n">
        <v>59.98</v>
      </c>
      <c r="H38" t="n">
        <v>0.75</v>
      </c>
      <c r="I38" t="n">
        <v>13</v>
      </c>
      <c r="J38" t="n">
        <v>238.22</v>
      </c>
      <c r="K38" t="n">
        <v>56.94</v>
      </c>
      <c r="L38" t="n">
        <v>10</v>
      </c>
      <c r="M38" t="n">
        <v>11</v>
      </c>
      <c r="N38" t="n">
        <v>56.28</v>
      </c>
      <c r="O38" t="n">
        <v>29614.71</v>
      </c>
      <c r="P38" t="n">
        <v>165.9</v>
      </c>
      <c r="Q38" t="n">
        <v>988.08</v>
      </c>
      <c r="R38" t="n">
        <v>45.29</v>
      </c>
      <c r="S38" t="n">
        <v>35.43</v>
      </c>
      <c r="T38" t="n">
        <v>3892.71</v>
      </c>
      <c r="U38" t="n">
        <v>0.78</v>
      </c>
      <c r="V38" t="n">
        <v>0.88</v>
      </c>
      <c r="W38" t="n">
        <v>2.98</v>
      </c>
      <c r="X38" t="n">
        <v>0.24</v>
      </c>
      <c r="Y38" t="n">
        <v>1</v>
      </c>
      <c r="Z38" t="n">
        <v>10</v>
      </c>
      <c r="AA38" t="n">
        <v>343.9068966714084</v>
      </c>
      <c r="AB38" t="n">
        <v>470.5485881273099</v>
      </c>
      <c r="AC38" t="n">
        <v>425.64009129553</v>
      </c>
      <c r="AD38" t="n">
        <v>343906.8966714084</v>
      </c>
      <c r="AE38" t="n">
        <v>470548.5881273099</v>
      </c>
      <c r="AF38" t="n">
        <v>1.406799590763885e-06</v>
      </c>
      <c r="AG38" t="n">
        <v>11</v>
      </c>
      <c r="AH38" t="n">
        <v>425640.09129553</v>
      </c>
    </row>
    <row r="39">
      <c r="A39" t="n">
        <v>37</v>
      </c>
      <c r="B39" t="n">
        <v>115</v>
      </c>
      <c r="C39" t="inlineStr">
        <is>
          <t xml:space="preserve">CONCLUIDO	</t>
        </is>
      </c>
      <c r="D39" t="n">
        <v>6.163</v>
      </c>
      <c r="E39" t="n">
        <v>16.23</v>
      </c>
      <c r="F39" t="n">
        <v>12.99</v>
      </c>
      <c r="G39" t="n">
        <v>59.97</v>
      </c>
      <c r="H39" t="n">
        <v>0.76</v>
      </c>
      <c r="I39" t="n">
        <v>13</v>
      </c>
      <c r="J39" t="n">
        <v>238.66</v>
      </c>
      <c r="K39" t="n">
        <v>56.94</v>
      </c>
      <c r="L39" t="n">
        <v>10.25</v>
      </c>
      <c r="M39" t="n">
        <v>11</v>
      </c>
      <c r="N39" t="n">
        <v>56.46</v>
      </c>
      <c r="O39" t="n">
        <v>29668.27</v>
      </c>
      <c r="P39" t="n">
        <v>165.11</v>
      </c>
      <c r="Q39" t="n">
        <v>988.12</v>
      </c>
      <c r="R39" t="n">
        <v>45.16</v>
      </c>
      <c r="S39" t="n">
        <v>35.43</v>
      </c>
      <c r="T39" t="n">
        <v>3828.14</v>
      </c>
      <c r="U39" t="n">
        <v>0.78</v>
      </c>
      <c r="V39" t="n">
        <v>0.88</v>
      </c>
      <c r="W39" t="n">
        <v>2.99</v>
      </c>
      <c r="X39" t="n">
        <v>0.24</v>
      </c>
      <c r="Y39" t="n">
        <v>1</v>
      </c>
      <c r="Z39" t="n">
        <v>10</v>
      </c>
      <c r="AA39" t="n">
        <v>343.1451049391951</v>
      </c>
      <c r="AB39" t="n">
        <v>469.5062710714164</v>
      </c>
      <c r="AC39" t="n">
        <v>424.6972515165498</v>
      </c>
      <c r="AD39" t="n">
        <v>343145.1049391951</v>
      </c>
      <c r="AE39" t="n">
        <v>469506.2710714164</v>
      </c>
      <c r="AF39" t="n">
        <v>1.406936563332114e-06</v>
      </c>
      <c r="AG39" t="n">
        <v>11</v>
      </c>
      <c r="AH39" t="n">
        <v>424697.2515165498</v>
      </c>
    </row>
    <row r="40">
      <c r="A40" t="n">
        <v>38</v>
      </c>
      <c r="B40" t="n">
        <v>115</v>
      </c>
      <c r="C40" t="inlineStr">
        <is>
          <t xml:space="preserve">CONCLUIDO	</t>
        </is>
      </c>
      <c r="D40" t="n">
        <v>6.1665</v>
      </c>
      <c r="E40" t="n">
        <v>16.22</v>
      </c>
      <c r="F40" t="n">
        <v>12.99</v>
      </c>
      <c r="G40" t="n">
        <v>59.93</v>
      </c>
      <c r="H40" t="n">
        <v>0.78</v>
      </c>
      <c r="I40" t="n">
        <v>13</v>
      </c>
      <c r="J40" t="n">
        <v>239.09</v>
      </c>
      <c r="K40" t="n">
        <v>56.94</v>
      </c>
      <c r="L40" t="n">
        <v>10.5</v>
      </c>
      <c r="M40" t="n">
        <v>11</v>
      </c>
      <c r="N40" t="n">
        <v>56.65</v>
      </c>
      <c r="O40" t="n">
        <v>29721.89</v>
      </c>
      <c r="P40" t="n">
        <v>163.58</v>
      </c>
      <c r="Q40" t="n">
        <v>988.13</v>
      </c>
      <c r="R40" t="n">
        <v>44.84</v>
      </c>
      <c r="S40" t="n">
        <v>35.43</v>
      </c>
      <c r="T40" t="n">
        <v>3666.61</v>
      </c>
      <c r="U40" t="n">
        <v>0.79</v>
      </c>
      <c r="V40" t="n">
        <v>0.88</v>
      </c>
      <c r="W40" t="n">
        <v>2.99</v>
      </c>
      <c r="X40" t="n">
        <v>0.23</v>
      </c>
      <c r="Y40" t="n">
        <v>1</v>
      </c>
      <c r="Z40" t="n">
        <v>10</v>
      </c>
      <c r="AA40" t="n">
        <v>341.6794316494158</v>
      </c>
      <c r="AB40" t="n">
        <v>467.5008722153985</v>
      </c>
      <c r="AC40" t="n">
        <v>422.8832451127552</v>
      </c>
      <c r="AD40" t="n">
        <v>341679.4316494159</v>
      </c>
      <c r="AE40" t="n">
        <v>467500.8722153985</v>
      </c>
      <c r="AF40" t="n">
        <v>1.407735569980121e-06</v>
      </c>
      <c r="AG40" t="n">
        <v>11</v>
      </c>
      <c r="AH40" t="n">
        <v>422883.2451127552</v>
      </c>
    </row>
    <row r="41">
      <c r="A41" t="n">
        <v>39</v>
      </c>
      <c r="B41" t="n">
        <v>115</v>
      </c>
      <c r="C41" t="inlineStr">
        <is>
          <t xml:space="preserve">CONCLUIDO	</t>
        </is>
      </c>
      <c r="D41" t="n">
        <v>6.1905</v>
      </c>
      <c r="E41" t="n">
        <v>16.15</v>
      </c>
      <c r="F41" t="n">
        <v>12.97</v>
      </c>
      <c r="G41" t="n">
        <v>64.83</v>
      </c>
      <c r="H41" t="n">
        <v>0.8</v>
      </c>
      <c r="I41" t="n">
        <v>12</v>
      </c>
      <c r="J41" t="n">
        <v>239.53</v>
      </c>
      <c r="K41" t="n">
        <v>56.94</v>
      </c>
      <c r="L41" t="n">
        <v>10.75</v>
      </c>
      <c r="M41" t="n">
        <v>10</v>
      </c>
      <c r="N41" t="n">
        <v>56.83</v>
      </c>
      <c r="O41" t="n">
        <v>29775.57</v>
      </c>
      <c r="P41" t="n">
        <v>162.32</v>
      </c>
      <c r="Q41" t="n">
        <v>988.09</v>
      </c>
      <c r="R41" t="n">
        <v>44.38</v>
      </c>
      <c r="S41" t="n">
        <v>35.43</v>
      </c>
      <c r="T41" t="n">
        <v>3441.29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339.7006411165723</v>
      </c>
      <c r="AB41" t="n">
        <v>464.793403710285</v>
      </c>
      <c r="AC41" t="n">
        <v>420.4341736018138</v>
      </c>
      <c r="AD41" t="n">
        <v>339700.6411165724</v>
      </c>
      <c r="AE41" t="n">
        <v>464793.403710285</v>
      </c>
      <c r="AF41" t="n">
        <v>1.413214472709306e-06</v>
      </c>
      <c r="AG41" t="n">
        <v>11</v>
      </c>
      <c r="AH41" t="n">
        <v>420434.1736018138</v>
      </c>
    </row>
    <row r="42">
      <c r="A42" t="n">
        <v>40</v>
      </c>
      <c r="B42" t="n">
        <v>115</v>
      </c>
      <c r="C42" t="inlineStr">
        <is>
          <t xml:space="preserve">CONCLUIDO	</t>
        </is>
      </c>
      <c r="D42" t="n">
        <v>6.191</v>
      </c>
      <c r="E42" t="n">
        <v>16.15</v>
      </c>
      <c r="F42" t="n">
        <v>12.96</v>
      </c>
      <c r="G42" t="n">
        <v>64.83</v>
      </c>
      <c r="H42" t="n">
        <v>0.82</v>
      </c>
      <c r="I42" t="n">
        <v>12</v>
      </c>
      <c r="J42" t="n">
        <v>239.96</v>
      </c>
      <c r="K42" t="n">
        <v>56.94</v>
      </c>
      <c r="L42" t="n">
        <v>11</v>
      </c>
      <c r="M42" t="n">
        <v>10</v>
      </c>
      <c r="N42" t="n">
        <v>57.02</v>
      </c>
      <c r="O42" t="n">
        <v>29829.32</v>
      </c>
      <c r="P42" t="n">
        <v>161.74</v>
      </c>
      <c r="Q42" t="n">
        <v>988.16</v>
      </c>
      <c r="R42" t="n">
        <v>44.39</v>
      </c>
      <c r="S42" t="n">
        <v>35.43</v>
      </c>
      <c r="T42" t="n">
        <v>3445.3</v>
      </c>
      <c r="U42" t="n">
        <v>0.8</v>
      </c>
      <c r="V42" t="n">
        <v>0.88</v>
      </c>
      <c r="W42" t="n">
        <v>2.98</v>
      </c>
      <c r="X42" t="n">
        <v>0.21</v>
      </c>
      <c r="Y42" t="n">
        <v>1</v>
      </c>
      <c r="Z42" t="n">
        <v>10</v>
      </c>
      <c r="AA42" t="n">
        <v>339.1305244188192</v>
      </c>
      <c r="AB42" t="n">
        <v>464.0133448926454</v>
      </c>
      <c r="AC42" t="n">
        <v>419.7285625029103</v>
      </c>
      <c r="AD42" t="n">
        <v>339130.5244188192</v>
      </c>
      <c r="AE42" t="n">
        <v>464013.3448926454</v>
      </c>
      <c r="AF42" t="n">
        <v>1.413328616516164e-06</v>
      </c>
      <c r="AG42" t="n">
        <v>11</v>
      </c>
      <c r="AH42" t="n">
        <v>419728.5625029103</v>
      </c>
    </row>
    <row r="43">
      <c r="A43" t="n">
        <v>41</v>
      </c>
      <c r="B43" t="n">
        <v>115</v>
      </c>
      <c r="C43" t="inlineStr">
        <is>
          <t xml:space="preserve">CONCLUIDO	</t>
        </is>
      </c>
      <c r="D43" t="n">
        <v>6.1877</v>
      </c>
      <c r="E43" t="n">
        <v>16.16</v>
      </c>
      <c r="F43" t="n">
        <v>12.97</v>
      </c>
      <c r="G43" t="n">
        <v>64.87</v>
      </c>
      <c r="H43" t="n">
        <v>0.83</v>
      </c>
      <c r="I43" t="n">
        <v>12</v>
      </c>
      <c r="J43" t="n">
        <v>240.4</v>
      </c>
      <c r="K43" t="n">
        <v>56.94</v>
      </c>
      <c r="L43" t="n">
        <v>11.25</v>
      </c>
      <c r="M43" t="n">
        <v>10</v>
      </c>
      <c r="N43" t="n">
        <v>57.21</v>
      </c>
      <c r="O43" t="n">
        <v>29883.27</v>
      </c>
      <c r="P43" t="n">
        <v>160.5</v>
      </c>
      <c r="Q43" t="n">
        <v>988.08</v>
      </c>
      <c r="R43" t="n">
        <v>44.48</v>
      </c>
      <c r="S43" t="n">
        <v>35.43</v>
      </c>
      <c r="T43" t="n">
        <v>3492.58</v>
      </c>
      <c r="U43" t="n">
        <v>0.8</v>
      </c>
      <c r="V43" t="n">
        <v>0.88</v>
      </c>
      <c r="W43" t="n">
        <v>2.99</v>
      </c>
      <c r="X43" t="n">
        <v>0.22</v>
      </c>
      <c r="Y43" t="n">
        <v>1</v>
      </c>
      <c r="Z43" t="n">
        <v>10</v>
      </c>
      <c r="AA43" t="n">
        <v>338.1904665923735</v>
      </c>
      <c r="AB43" t="n">
        <v>462.727116302078</v>
      </c>
      <c r="AC43" t="n">
        <v>418.5650897637936</v>
      </c>
      <c r="AD43" t="n">
        <v>338190.4665923734</v>
      </c>
      <c r="AE43" t="n">
        <v>462727.116302078</v>
      </c>
      <c r="AF43" t="n">
        <v>1.412575267390901e-06</v>
      </c>
      <c r="AG43" t="n">
        <v>11</v>
      </c>
      <c r="AH43" t="n">
        <v>418565.0897637936</v>
      </c>
    </row>
    <row r="44">
      <c r="A44" t="n">
        <v>42</v>
      </c>
      <c r="B44" t="n">
        <v>115</v>
      </c>
      <c r="C44" t="inlineStr">
        <is>
          <t xml:space="preserve">CONCLUIDO	</t>
        </is>
      </c>
      <c r="D44" t="n">
        <v>6.2133</v>
      </c>
      <c r="E44" t="n">
        <v>16.09</v>
      </c>
      <c r="F44" t="n">
        <v>12.95</v>
      </c>
      <c r="G44" t="n">
        <v>70.64</v>
      </c>
      <c r="H44" t="n">
        <v>0.85</v>
      </c>
      <c r="I44" t="n">
        <v>11</v>
      </c>
      <c r="J44" t="n">
        <v>240.84</v>
      </c>
      <c r="K44" t="n">
        <v>56.94</v>
      </c>
      <c r="L44" t="n">
        <v>11.5</v>
      </c>
      <c r="M44" t="n">
        <v>9</v>
      </c>
      <c r="N44" t="n">
        <v>57.39</v>
      </c>
      <c r="O44" t="n">
        <v>29937.16</v>
      </c>
      <c r="P44" t="n">
        <v>159.18</v>
      </c>
      <c r="Q44" t="n">
        <v>988.08</v>
      </c>
      <c r="R44" t="n">
        <v>43.99</v>
      </c>
      <c r="S44" t="n">
        <v>35.43</v>
      </c>
      <c r="T44" t="n">
        <v>3249.4</v>
      </c>
      <c r="U44" t="n">
        <v>0.8100000000000001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336.1287622571398</v>
      </c>
      <c r="AB44" t="n">
        <v>459.9062014746354</v>
      </c>
      <c r="AC44" t="n">
        <v>416.0133990883032</v>
      </c>
      <c r="AD44" t="n">
        <v>336128.7622571398</v>
      </c>
      <c r="AE44" t="n">
        <v>459906.2014746354</v>
      </c>
      <c r="AF44" t="n">
        <v>1.418419430302032e-06</v>
      </c>
      <c r="AG44" t="n">
        <v>11</v>
      </c>
      <c r="AH44" t="n">
        <v>416013.3990883032</v>
      </c>
    </row>
    <row r="45">
      <c r="A45" t="n">
        <v>43</v>
      </c>
      <c r="B45" t="n">
        <v>115</v>
      </c>
      <c r="C45" t="inlineStr">
        <is>
          <t xml:space="preserve">CONCLUIDO	</t>
        </is>
      </c>
      <c r="D45" t="n">
        <v>6.2153</v>
      </c>
      <c r="E45" t="n">
        <v>16.09</v>
      </c>
      <c r="F45" t="n">
        <v>12.95</v>
      </c>
      <c r="G45" t="n">
        <v>70.61</v>
      </c>
      <c r="H45" t="n">
        <v>0.87</v>
      </c>
      <c r="I45" t="n">
        <v>11</v>
      </c>
      <c r="J45" t="n">
        <v>241.27</v>
      </c>
      <c r="K45" t="n">
        <v>56.94</v>
      </c>
      <c r="L45" t="n">
        <v>11.75</v>
      </c>
      <c r="M45" t="n">
        <v>9</v>
      </c>
      <c r="N45" t="n">
        <v>57.58</v>
      </c>
      <c r="O45" t="n">
        <v>29991.11</v>
      </c>
      <c r="P45" t="n">
        <v>158.46</v>
      </c>
      <c r="Q45" t="n">
        <v>988.21</v>
      </c>
      <c r="R45" t="n">
        <v>43.73</v>
      </c>
      <c r="S45" t="n">
        <v>35.43</v>
      </c>
      <c r="T45" t="n">
        <v>3118.67</v>
      </c>
      <c r="U45" t="n">
        <v>0.8100000000000001</v>
      </c>
      <c r="V45" t="n">
        <v>0.88</v>
      </c>
      <c r="W45" t="n">
        <v>2.98</v>
      </c>
      <c r="X45" t="n">
        <v>0.19</v>
      </c>
      <c r="Y45" t="n">
        <v>1</v>
      </c>
      <c r="Z45" t="n">
        <v>10</v>
      </c>
      <c r="AA45" t="n">
        <v>335.4351569992432</v>
      </c>
      <c r="AB45" t="n">
        <v>458.957180161077</v>
      </c>
      <c r="AC45" t="n">
        <v>415.154951036951</v>
      </c>
      <c r="AD45" t="n">
        <v>335435.1569992432</v>
      </c>
      <c r="AE45" t="n">
        <v>458957.1801610769</v>
      </c>
      <c r="AF45" t="n">
        <v>1.418876005529464e-06</v>
      </c>
      <c r="AG45" t="n">
        <v>11</v>
      </c>
      <c r="AH45" t="n">
        <v>415154.951036951</v>
      </c>
    </row>
    <row r="46">
      <c r="A46" t="n">
        <v>44</v>
      </c>
      <c r="B46" t="n">
        <v>115</v>
      </c>
      <c r="C46" t="inlineStr">
        <is>
          <t xml:space="preserve">CONCLUIDO	</t>
        </is>
      </c>
      <c r="D46" t="n">
        <v>6.2135</v>
      </c>
      <c r="E46" t="n">
        <v>16.09</v>
      </c>
      <c r="F46" t="n">
        <v>12.95</v>
      </c>
      <c r="G46" t="n">
        <v>70.64</v>
      </c>
      <c r="H46" t="n">
        <v>0.88</v>
      </c>
      <c r="I46" t="n">
        <v>11</v>
      </c>
      <c r="J46" t="n">
        <v>241.71</v>
      </c>
      <c r="K46" t="n">
        <v>56.94</v>
      </c>
      <c r="L46" t="n">
        <v>12</v>
      </c>
      <c r="M46" t="n">
        <v>9</v>
      </c>
      <c r="N46" t="n">
        <v>57.77</v>
      </c>
      <c r="O46" t="n">
        <v>30045.13</v>
      </c>
      <c r="P46" t="n">
        <v>157.29</v>
      </c>
      <c r="Q46" t="n">
        <v>988.08</v>
      </c>
      <c r="R46" t="n">
        <v>43.82</v>
      </c>
      <c r="S46" t="n">
        <v>35.43</v>
      </c>
      <c r="T46" t="n">
        <v>3164.45</v>
      </c>
      <c r="U46" t="n">
        <v>0.8100000000000001</v>
      </c>
      <c r="V46" t="n">
        <v>0.88</v>
      </c>
      <c r="W46" t="n">
        <v>2.98</v>
      </c>
      <c r="X46" t="n">
        <v>0.2</v>
      </c>
      <c r="Y46" t="n">
        <v>1</v>
      </c>
      <c r="Z46" t="n">
        <v>10</v>
      </c>
      <c r="AA46" t="n">
        <v>334.4671259570397</v>
      </c>
      <c r="AB46" t="n">
        <v>457.6326773826187</v>
      </c>
      <c r="AC46" t="n">
        <v>413.9568569447175</v>
      </c>
      <c r="AD46" t="n">
        <v>334467.1259570398</v>
      </c>
      <c r="AE46" t="n">
        <v>457632.6773826187</v>
      </c>
      <c r="AF46" t="n">
        <v>1.418465087824776e-06</v>
      </c>
      <c r="AG46" t="n">
        <v>11</v>
      </c>
      <c r="AH46" t="n">
        <v>413956.8569447175</v>
      </c>
    </row>
    <row r="47">
      <c r="A47" t="n">
        <v>45</v>
      </c>
      <c r="B47" t="n">
        <v>115</v>
      </c>
      <c r="C47" t="inlineStr">
        <is>
          <t xml:space="preserve">CONCLUIDO	</t>
        </is>
      </c>
      <c r="D47" t="n">
        <v>6.2144</v>
      </c>
      <c r="E47" t="n">
        <v>16.09</v>
      </c>
      <c r="F47" t="n">
        <v>12.95</v>
      </c>
      <c r="G47" t="n">
        <v>70.63</v>
      </c>
      <c r="H47" t="n">
        <v>0.9</v>
      </c>
      <c r="I47" t="n">
        <v>11</v>
      </c>
      <c r="J47" t="n">
        <v>242.15</v>
      </c>
      <c r="K47" t="n">
        <v>56.94</v>
      </c>
      <c r="L47" t="n">
        <v>12.25</v>
      </c>
      <c r="M47" t="n">
        <v>7</v>
      </c>
      <c r="N47" t="n">
        <v>57.96</v>
      </c>
      <c r="O47" t="n">
        <v>30099.23</v>
      </c>
      <c r="P47" t="n">
        <v>154.83</v>
      </c>
      <c r="Q47" t="n">
        <v>988.12</v>
      </c>
      <c r="R47" t="n">
        <v>43.76</v>
      </c>
      <c r="S47" t="n">
        <v>35.43</v>
      </c>
      <c r="T47" t="n">
        <v>3133.7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332.2847009171188</v>
      </c>
      <c r="AB47" t="n">
        <v>454.6465871612013</v>
      </c>
      <c r="AC47" t="n">
        <v>411.2557549830282</v>
      </c>
      <c r="AD47" t="n">
        <v>332284.7009171188</v>
      </c>
      <c r="AE47" t="n">
        <v>454646.5871612013</v>
      </c>
      <c r="AF47" t="n">
        <v>1.41867054667712e-06</v>
      </c>
      <c r="AG47" t="n">
        <v>11</v>
      </c>
      <c r="AH47" t="n">
        <v>411255.7549830282</v>
      </c>
    </row>
    <row r="48">
      <c r="A48" t="n">
        <v>46</v>
      </c>
      <c r="B48" t="n">
        <v>115</v>
      </c>
      <c r="C48" t="inlineStr">
        <is>
          <t xml:space="preserve">CONCLUIDO	</t>
        </is>
      </c>
      <c r="D48" t="n">
        <v>6.2397</v>
      </c>
      <c r="E48" t="n">
        <v>16.03</v>
      </c>
      <c r="F48" t="n">
        <v>12.93</v>
      </c>
      <c r="G48" t="n">
        <v>77.56</v>
      </c>
      <c r="H48" t="n">
        <v>0.92</v>
      </c>
      <c r="I48" t="n">
        <v>10</v>
      </c>
      <c r="J48" t="n">
        <v>242.59</v>
      </c>
      <c r="K48" t="n">
        <v>56.94</v>
      </c>
      <c r="L48" t="n">
        <v>12.5</v>
      </c>
      <c r="M48" t="n">
        <v>5</v>
      </c>
      <c r="N48" t="n">
        <v>58.15</v>
      </c>
      <c r="O48" t="n">
        <v>30153.38</v>
      </c>
      <c r="P48" t="n">
        <v>154.3</v>
      </c>
      <c r="Q48" t="n">
        <v>988.11</v>
      </c>
      <c r="R48" t="n">
        <v>42.95</v>
      </c>
      <c r="S48" t="n">
        <v>35.43</v>
      </c>
      <c r="T48" t="n">
        <v>2736.46</v>
      </c>
      <c r="U48" t="n">
        <v>0.83</v>
      </c>
      <c r="V48" t="n">
        <v>0.88</v>
      </c>
      <c r="W48" t="n">
        <v>2.99</v>
      </c>
      <c r="X48" t="n">
        <v>0.17</v>
      </c>
      <c r="Y48" t="n">
        <v>1</v>
      </c>
      <c r="Z48" t="n">
        <v>10</v>
      </c>
      <c r="AA48" t="n">
        <v>330.9542054274884</v>
      </c>
      <c r="AB48" t="n">
        <v>452.8261445349706</v>
      </c>
      <c r="AC48" t="n">
        <v>409.6090528460378</v>
      </c>
      <c r="AD48" t="n">
        <v>330954.2054274884</v>
      </c>
      <c r="AE48" t="n">
        <v>452826.1445349706</v>
      </c>
      <c r="AF48" t="n">
        <v>1.424446223304136e-06</v>
      </c>
      <c r="AG48" t="n">
        <v>11</v>
      </c>
      <c r="AH48" t="n">
        <v>409609.0528460378</v>
      </c>
    </row>
    <row r="49">
      <c r="A49" t="n">
        <v>47</v>
      </c>
      <c r="B49" t="n">
        <v>115</v>
      </c>
      <c r="C49" t="inlineStr">
        <is>
          <t xml:space="preserve">CONCLUIDO	</t>
        </is>
      </c>
      <c r="D49" t="n">
        <v>6.2372</v>
      </c>
      <c r="E49" t="n">
        <v>16.03</v>
      </c>
      <c r="F49" t="n">
        <v>12.93</v>
      </c>
      <c r="G49" t="n">
        <v>77.59999999999999</v>
      </c>
      <c r="H49" t="n">
        <v>0.93</v>
      </c>
      <c r="I49" t="n">
        <v>10</v>
      </c>
      <c r="J49" t="n">
        <v>243.03</v>
      </c>
      <c r="K49" t="n">
        <v>56.94</v>
      </c>
      <c r="L49" t="n">
        <v>12.75</v>
      </c>
      <c r="M49" t="n">
        <v>3</v>
      </c>
      <c r="N49" t="n">
        <v>58.34</v>
      </c>
      <c r="O49" t="n">
        <v>30207.61</v>
      </c>
      <c r="P49" t="n">
        <v>154.32</v>
      </c>
      <c r="Q49" t="n">
        <v>988.08</v>
      </c>
      <c r="R49" t="n">
        <v>43.12</v>
      </c>
      <c r="S49" t="n">
        <v>35.43</v>
      </c>
      <c r="T49" t="n">
        <v>2821.57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331.0482934827469</v>
      </c>
      <c r="AB49" t="n">
        <v>452.9548799630472</v>
      </c>
      <c r="AC49" t="n">
        <v>409.7255019455401</v>
      </c>
      <c r="AD49" t="n">
        <v>331048.2934827469</v>
      </c>
      <c r="AE49" t="n">
        <v>452954.8799630472</v>
      </c>
      <c r="AF49" t="n">
        <v>1.423875504269846e-06</v>
      </c>
      <c r="AG49" t="n">
        <v>11</v>
      </c>
      <c r="AH49" t="n">
        <v>409725.5019455401</v>
      </c>
    </row>
    <row r="50">
      <c r="A50" t="n">
        <v>48</v>
      </c>
      <c r="B50" t="n">
        <v>115</v>
      </c>
      <c r="C50" t="inlineStr">
        <is>
          <t xml:space="preserve">CONCLUIDO	</t>
        </is>
      </c>
      <c r="D50" t="n">
        <v>6.2373</v>
      </c>
      <c r="E50" t="n">
        <v>16.03</v>
      </c>
      <c r="F50" t="n">
        <v>12.93</v>
      </c>
      <c r="G50" t="n">
        <v>77.59999999999999</v>
      </c>
      <c r="H50" t="n">
        <v>0.95</v>
      </c>
      <c r="I50" t="n">
        <v>10</v>
      </c>
      <c r="J50" t="n">
        <v>243.47</v>
      </c>
      <c r="K50" t="n">
        <v>56.94</v>
      </c>
      <c r="L50" t="n">
        <v>13</v>
      </c>
      <c r="M50" t="n">
        <v>2</v>
      </c>
      <c r="N50" t="n">
        <v>58.53</v>
      </c>
      <c r="O50" t="n">
        <v>30261.91</v>
      </c>
      <c r="P50" t="n">
        <v>154.54</v>
      </c>
      <c r="Q50" t="n">
        <v>988.08</v>
      </c>
      <c r="R50" t="n">
        <v>43.08</v>
      </c>
      <c r="S50" t="n">
        <v>35.43</v>
      </c>
      <c r="T50" t="n">
        <v>2800.81</v>
      </c>
      <c r="U50" t="n">
        <v>0.82</v>
      </c>
      <c r="V50" t="n">
        <v>0.88</v>
      </c>
      <c r="W50" t="n">
        <v>2.99</v>
      </c>
      <c r="X50" t="n">
        <v>0.18</v>
      </c>
      <c r="Y50" t="n">
        <v>1</v>
      </c>
      <c r="Z50" t="n">
        <v>10</v>
      </c>
      <c r="AA50" t="n">
        <v>331.2371734792275</v>
      </c>
      <c r="AB50" t="n">
        <v>453.2133139070293</v>
      </c>
      <c r="AC50" t="n">
        <v>409.9592713166228</v>
      </c>
      <c r="AD50" t="n">
        <v>331237.1734792275</v>
      </c>
      <c r="AE50" t="n">
        <v>453213.3139070293</v>
      </c>
      <c r="AF50" t="n">
        <v>1.423898333031218e-06</v>
      </c>
      <c r="AG50" t="n">
        <v>11</v>
      </c>
      <c r="AH50" t="n">
        <v>409959.2713166228</v>
      </c>
    </row>
    <row r="51">
      <c r="A51" t="n">
        <v>49</v>
      </c>
      <c r="B51" t="n">
        <v>115</v>
      </c>
      <c r="C51" t="inlineStr">
        <is>
          <t xml:space="preserve">CONCLUIDO	</t>
        </is>
      </c>
      <c r="D51" t="n">
        <v>6.2348</v>
      </c>
      <c r="E51" t="n">
        <v>16.04</v>
      </c>
      <c r="F51" t="n">
        <v>12.94</v>
      </c>
      <c r="G51" t="n">
        <v>77.64</v>
      </c>
      <c r="H51" t="n">
        <v>0.97</v>
      </c>
      <c r="I51" t="n">
        <v>10</v>
      </c>
      <c r="J51" t="n">
        <v>243.91</v>
      </c>
      <c r="K51" t="n">
        <v>56.94</v>
      </c>
      <c r="L51" t="n">
        <v>13.25</v>
      </c>
      <c r="M51" t="n">
        <v>0</v>
      </c>
      <c r="N51" t="n">
        <v>58.72</v>
      </c>
      <c r="O51" t="n">
        <v>30316.27</v>
      </c>
      <c r="P51" t="n">
        <v>154.05</v>
      </c>
      <c r="Q51" t="n">
        <v>988.09</v>
      </c>
      <c r="R51" t="n">
        <v>43.36</v>
      </c>
      <c r="S51" t="n">
        <v>35.43</v>
      </c>
      <c r="T51" t="n">
        <v>2940.06</v>
      </c>
      <c r="U51" t="n">
        <v>0.82</v>
      </c>
      <c r="V51" t="n">
        <v>0.88</v>
      </c>
      <c r="W51" t="n">
        <v>2.99</v>
      </c>
      <c r="X51" t="n">
        <v>0.19</v>
      </c>
      <c r="Y51" t="n">
        <v>1</v>
      </c>
      <c r="Z51" t="n">
        <v>10</v>
      </c>
      <c r="AA51" t="n">
        <v>330.9300965062636</v>
      </c>
      <c r="AB51" t="n">
        <v>452.7931576453403</v>
      </c>
      <c r="AC51" t="n">
        <v>409.5792141788563</v>
      </c>
      <c r="AD51" t="n">
        <v>330930.0965062636</v>
      </c>
      <c r="AE51" t="n">
        <v>452793.1576453403</v>
      </c>
      <c r="AF51" t="n">
        <v>1.423327613996928e-06</v>
      </c>
      <c r="AG51" t="n">
        <v>11</v>
      </c>
      <c r="AH51" t="n">
        <v>409579.2141788563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5.7282</v>
      </c>
      <c r="E2" t="n">
        <v>17.46</v>
      </c>
      <c r="F2" t="n">
        <v>14.26</v>
      </c>
      <c r="G2" t="n">
        <v>11.26</v>
      </c>
      <c r="H2" t="n">
        <v>0.22</v>
      </c>
      <c r="I2" t="n">
        <v>76</v>
      </c>
      <c r="J2" t="n">
        <v>80.84</v>
      </c>
      <c r="K2" t="n">
        <v>35.1</v>
      </c>
      <c r="L2" t="n">
        <v>1</v>
      </c>
      <c r="M2" t="n">
        <v>74</v>
      </c>
      <c r="N2" t="n">
        <v>9.74</v>
      </c>
      <c r="O2" t="n">
        <v>10204.21</v>
      </c>
      <c r="P2" t="n">
        <v>104.18</v>
      </c>
      <c r="Q2" t="n">
        <v>988.5700000000001</v>
      </c>
      <c r="R2" t="n">
        <v>84.64</v>
      </c>
      <c r="S2" t="n">
        <v>35.43</v>
      </c>
      <c r="T2" t="n">
        <v>23250.49</v>
      </c>
      <c r="U2" t="n">
        <v>0.42</v>
      </c>
      <c r="V2" t="n">
        <v>0.8</v>
      </c>
      <c r="W2" t="n">
        <v>3.08</v>
      </c>
      <c r="X2" t="n">
        <v>1.5</v>
      </c>
      <c r="Y2" t="n">
        <v>1</v>
      </c>
      <c r="Z2" t="n">
        <v>10</v>
      </c>
      <c r="AA2" t="n">
        <v>269.1232420803555</v>
      </c>
      <c r="AB2" t="n">
        <v>368.2262926938384</v>
      </c>
      <c r="AC2" t="n">
        <v>333.0832921279853</v>
      </c>
      <c r="AD2" t="n">
        <v>269123.2420803555</v>
      </c>
      <c r="AE2" t="n">
        <v>368226.2926938384</v>
      </c>
      <c r="AF2" t="n">
        <v>1.543402546698718e-06</v>
      </c>
      <c r="AG2" t="n">
        <v>12</v>
      </c>
      <c r="AH2" t="n">
        <v>333083.2921279853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5.9566</v>
      </c>
      <c r="E3" t="n">
        <v>16.79</v>
      </c>
      <c r="F3" t="n">
        <v>13.9</v>
      </c>
      <c r="G3" t="n">
        <v>14.38</v>
      </c>
      <c r="H3" t="n">
        <v>0.27</v>
      </c>
      <c r="I3" t="n">
        <v>58</v>
      </c>
      <c r="J3" t="n">
        <v>81.14</v>
      </c>
      <c r="K3" t="n">
        <v>35.1</v>
      </c>
      <c r="L3" t="n">
        <v>1.25</v>
      </c>
      <c r="M3" t="n">
        <v>56</v>
      </c>
      <c r="N3" t="n">
        <v>9.789999999999999</v>
      </c>
      <c r="O3" t="n">
        <v>10241.25</v>
      </c>
      <c r="P3" t="n">
        <v>98.65000000000001</v>
      </c>
      <c r="Q3" t="n">
        <v>988.3099999999999</v>
      </c>
      <c r="R3" t="n">
        <v>73.56999999999999</v>
      </c>
      <c r="S3" t="n">
        <v>35.43</v>
      </c>
      <c r="T3" t="n">
        <v>17804.29</v>
      </c>
      <c r="U3" t="n">
        <v>0.48</v>
      </c>
      <c r="V3" t="n">
        <v>0.82</v>
      </c>
      <c r="W3" t="n">
        <v>3.05</v>
      </c>
      <c r="X3" t="n">
        <v>1.14</v>
      </c>
      <c r="Y3" t="n">
        <v>1</v>
      </c>
      <c r="Z3" t="n">
        <v>10</v>
      </c>
      <c r="AA3" t="n">
        <v>247.0907626798851</v>
      </c>
      <c r="AB3" t="n">
        <v>338.0804823735646</v>
      </c>
      <c r="AC3" t="n">
        <v>305.8145556348695</v>
      </c>
      <c r="AD3" t="n">
        <v>247090.7626798851</v>
      </c>
      <c r="AE3" t="n">
        <v>338080.4823735646</v>
      </c>
      <c r="AF3" t="n">
        <v>1.604942496711983e-06</v>
      </c>
      <c r="AG3" t="n">
        <v>11</v>
      </c>
      <c r="AH3" t="n">
        <v>305814.5556348695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6.119</v>
      </c>
      <c r="E4" t="n">
        <v>16.34</v>
      </c>
      <c r="F4" t="n">
        <v>13.66</v>
      </c>
      <c r="G4" t="n">
        <v>17.82</v>
      </c>
      <c r="H4" t="n">
        <v>0.32</v>
      </c>
      <c r="I4" t="n">
        <v>46</v>
      </c>
      <c r="J4" t="n">
        <v>81.44</v>
      </c>
      <c r="K4" t="n">
        <v>35.1</v>
      </c>
      <c r="L4" t="n">
        <v>1.5</v>
      </c>
      <c r="M4" t="n">
        <v>44</v>
      </c>
      <c r="N4" t="n">
        <v>9.84</v>
      </c>
      <c r="O4" t="n">
        <v>10278.32</v>
      </c>
      <c r="P4" t="n">
        <v>93.91</v>
      </c>
      <c r="Q4" t="n">
        <v>988.1799999999999</v>
      </c>
      <c r="R4" t="n">
        <v>65.43000000000001</v>
      </c>
      <c r="S4" t="n">
        <v>35.43</v>
      </c>
      <c r="T4" t="n">
        <v>13797.88</v>
      </c>
      <c r="U4" t="n">
        <v>0.54</v>
      </c>
      <c r="V4" t="n">
        <v>0.83</v>
      </c>
      <c r="W4" t="n">
        <v>3.05</v>
      </c>
      <c r="X4" t="n">
        <v>0.9</v>
      </c>
      <c r="Y4" t="n">
        <v>1</v>
      </c>
      <c r="Z4" t="n">
        <v>10</v>
      </c>
      <c r="AA4" t="n">
        <v>238.7724040216735</v>
      </c>
      <c r="AB4" t="n">
        <v>326.6989370773215</v>
      </c>
      <c r="AC4" t="n">
        <v>295.5192490475969</v>
      </c>
      <c r="AD4" t="n">
        <v>238772.4040216735</v>
      </c>
      <c r="AE4" t="n">
        <v>326698.9370773215</v>
      </c>
      <c r="AF4" t="n">
        <v>1.648699448910557e-06</v>
      </c>
      <c r="AG4" t="n">
        <v>11</v>
      </c>
      <c r="AH4" t="n">
        <v>295519.2490475969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6.2385</v>
      </c>
      <c r="E5" t="n">
        <v>16.03</v>
      </c>
      <c r="F5" t="n">
        <v>13.48</v>
      </c>
      <c r="G5" t="n">
        <v>21.29</v>
      </c>
      <c r="H5" t="n">
        <v>0.38</v>
      </c>
      <c r="I5" t="n">
        <v>38</v>
      </c>
      <c r="J5" t="n">
        <v>81.73999999999999</v>
      </c>
      <c r="K5" t="n">
        <v>35.1</v>
      </c>
      <c r="L5" t="n">
        <v>1.75</v>
      </c>
      <c r="M5" t="n">
        <v>36</v>
      </c>
      <c r="N5" t="n">
        <v>9.890000000000001</v>
      </c>
      <c r="O5" t="n">
        <v>10315.41</v>
      </c>
      <c r="P5" t="n">
        <v>89.59999999999999</v>
      </c>
      <c r="Q5" t="n">
        <v>988.22</v>
      </c>
      <c r="R5" t="n">
        <v>60.29</v>
      </c>
      <c r="S5" t="n">
        <v>35.43</v>
      </c>
      <c r="T5" t="n">
        <v>11266.15</v>
      </c>
      <c r="U5" t="n">
        <v>0.59</v>
      </c>
      <c r="V5" t="n">
        <v>0.85</v>
      </c>
      <c r="W5" t="n">
        <v>3.03</v>
      </c>
      <c r="X5" t="n">
        <v>0.73</v>
      </c>
      <c r="Y5" t="n">
        <v>1</v>
      </c>
      <c r="Z5" t="n">
        <v>10</v>
      </c>
      <c r="AA5" t="n">
        <v>232.2016584306934</v>
      </c>
      <c r="AB5" t="n">
        <v>317.7085530789103</v>
      </c>
      <c r="AC5" t="n">
        <v>287.3868946799082</v>
      </c>
      <c r="AD5" t="n">
        <v>232201.6584306934</v>
      </c>
      <c r="AE5" t="n">
        <v>317708.5530789103</v>
      </c>
      <c r="AF5" t="n">
        <v>1.680897452529582e-06</v>
      </c>
      <c r="AG5" t="n">
        <v>11</v>
      </c>
      <c r="AH5" t="n">
        <v>287386.8946799082</v>
      </c>
    </row>
    <row r="6">
      <c r="A6" t="n">
        <v>4</v>
      </c>
      <c r="B6" t="n">
        <v>35</v>
      </c>
      <c r="C6" t="inlineStr">
        <is>
          <t xml:space="preserve">CONCLUIDO	</t>
        </is>
      </c>
      <c r="D6" t="n">
        <v>6.3219</v>
      </c>
      <c r="E6" t="n">
        <v>15.82</v>
      </c>
      <c r="F6" t="n">
        <v>13.38</v>
      </c>
      <c r="G6" t="n">
        <v>25.08</v>
      </c>
      <c r="H6" t="n">
        <v>0.43</v>
      </c>
      <c r="I6" t="n">
        <v>32</v>
      </c>
      <c r="J6" t="n">
        <v>82.04000000000001</v>
      </c>
      <c r="K6" t="n">
        <v>35.1</v>
      </c>
      <c r="L6" t="n">
        <v>2</v>
      </c>
      <c r="M6" t="n">
        <v>22</v>
      </c>
      <c r="N6" t="n">
        <v>9.94</v>
      </c>
      <c r="O6" t="n">
        <v>10352.53</v>
      </c>
      <c r="P6" t="n">
        <v>85.67</v>
      </c>
      <c r="Q6" t="n">
        <v>988.14</v>
      </c>
      <c r="R6" t="n">
        <v>56.93</v>
      </c>
      <c r="S6" t="n">
        <v>35.43</v>
      </c>
      <c r="T6" t="n">
        <v>9617.5</v>
      </c>
      <c r="U6" t="n">
        <v>0.62</v>
      </c>
      <c r="V6" t="n">
        <v>0.85</v>
      </c>
      <c r="W6" t="n">
        <v>3.02</v>
      </c>
      <c r="X6" t="n">
        <v>0.62</v>
      </c>
      <c r="Y6" t="n">
        <v>1</v>
      </c>
      <c r="Z6" t="n">
        <v>10</v>
      </c>
      <c r="AA6" t="n">
        <v>227.0379307117159</v>
      </c>
      <c r="AB6" t="n">
        <v>310.6433130062197</v>
      </c>
      <c r="AC6" t="n">
        <v>280.9959512036261</v>
      </c>
      <c r="AD6" t="n">
        <v>227037.9307117159</v>
      </c>
      <c r="AE6" t="n">
        <v>310643.3130062197</v>
      </c>
      <c r="AF6" t="n">
        <v>1.703368695222692e-06</v>
      </c>
      <c r="AG6" t="n">
        <v>11</v>
      </c>
      <c r="AH6" t="n">
        <v>280995.9512036261</v>
      </c>
    </row>
    <row r="7">
      <c r="A7" t="n">
        <v>5</v>
      </c>
      <c r="B7" t="n">
        <v>35</v>
      </c>
      <c r="C7" t="inlineStr">
        <is>
          <t xml:space="preserve">CONCLUIDO	</t>
        </is>
      </c>
      <c r="D7" t="n">
        <v>6.3405</v>
      </c>
      <c r="E7" t="n">
        <v>15.77</v>
      </c>
      <c r="F7" t="n">
        <v>13.36</v>
      </c>
      <c r="G7" t="n">
        <v>26.73</v>
      </c>
      <c r="H7" t="n">
        <v>0.48</v>
      </c>
      <c r="I7" t="n">
        <v>30</v>
      </c>
      <c r="J7" t="n">
        <v>82.34</v>
      </c>
      <c r="K7" t="n">
        <v>35.1</v>
      </c>
      <c r="L7" t="n">
        <v>2.25</v>
      </c>
      <c r="M7" t="n">
        <v>8</v>
      </c>
      <c r="N7" t="n">
        <v>9.99</v>
      </c>
      <c r="O7" t="n">
        <v>10389.66</v>
      </c>
      <c r="P7" t="n">
        <v>84.40000000000001</v>
      </c>
      <c r="Q7" t="n">
        <v>988.09</v>
      </c>
      <c r="R7" t="n">
        <v>55.86</v>
      </c>
      <c r="S7" t="n">
        <v>35.43</v>
      </c>
      <c r="T7" t="n">
        <v>9090.290000000001</v>
      </c>
      <c r="U7" t="n">
        <v>0.63</v>
      </c>
      <c r="V7" t="n">
        <v>0.85</v>
      </c>
      <c r="W7" t="n">
        <v>3.04</v>
      </c>
      <c r="X7" t="n">
        <v>0.61</v>
      </c>
      <c r="Y7" t="n">
        <v>1</v>
      </c>
      <c r="Z7" t="n">
        <v>10</v>
      </c>
      <c r="AA7" t="n">
        <v>225.5732181709532</v>
      </c>
      <c r="AB7" t="n">
        <v>308.6392286893924</v>
      </c>
      <c r="AC7" t="n">
        <v>279.1831338812462</v>
      </c>
      <c r="AD7" t="n">
        <v>225573.2181709532</v>
      </c>
      <c r="AE7" t="n">
        <v>308639.2286893924</v>
      </c>
      <c r="AF7" t="n">
        <v>1.708380267334105e-06</v>
      </c>
      <c r="AG7" t="n">
        <v>11</v>
      </c>
      <c r="AH7" t="n">
        <v>279183.1338812462</v>
      </c>
    </row>
    <row r="8">
      <c r="A8" t="n">
        <v>6</v>
      </c>
      <c r="B8" t="n">
        <v>35</v>
      </c>
      <c r="C8" t="inlineStr">
        <is>
          <t xml:space="preserve">CONCLUIDO	</t>
        </is>
      </c>
      <c r="D8" t="n">
        <v>6.332</v>
      </c>
      <c r="E8" t="n">
        <v>15.79</v>
      </c>
      <c r="F8" t="n">
        <v>13.38</v>
      </c>
      <c r="G8" t="n">
        <v>26.77</v>
      </c>
      <c r="H8" t="n">
        <v>0.53</v>
      </c>
      <c r="I8" t="n">
        <v>30</v>
      </c>
      <c r="J8" t="n">
        <v>82.65000000000001</v>
      </c>
      <c r="K8" t="n">
        <v>35.1</v>
      </c>
      <c r="L8" t="n">
        <v>2.5</v>
      </c>
      <c r="M8" t="n">
        <v>1</v>
      </c>
      <c r="N8" t="n">
        <v>10.04</v>
      </c>
      <c r="O8" t="n">
        <v>10426.82</v>
      </c>
      <c r="P8" t="n">
        <v>84.61</v>
      </c>
      <c r="Q8" t="n">
        <v>988.15</v>
      </c>
      <c r="R8" t="n">
        <v>56.23</v>
      </c>
      <c r="S8" t="n">
        <v>35.43</v>
      </c>
      <c r="T8" t="n">
        <v>9278.51</v>
      </c>
      <c r="U8" t="n">
        <v>0.63</v>
      </c>
      <c r="V8" t="n">
        <v>0.85</v>
      </c>
      <c r="W8" t="n">
        <v>3.05</v>
      </c>
      <c r="X8" t="n">
        <v>0.63</v>
      </c>
      <c r="Y8" t="n">
        <v>1</v>
      </c>
      <c r="Z8" t="n">
        <v>10</v>
      </c>
      <c r="AA8" t="n">
        <v>225.9522009533865</v>
      </c>
      <c r="AB8" t="n">
        <v>309.1577696518578</v>
      </c>
      <c r="AC8" t="n">
        <v>279.6521860220309</v>
      </c>
      <c r="AD8" t="n">
        <v>225952.2009533865</v>
      </c>
      <c r="AE8" t="n">
        <v>309157.7696518578</v>
      </c>
      <c r="AF8" t="n">
        <v>1.706090032767061e-06</v>
      </c>
      <c r="AG8" t="n">
        <v>11</v>
      </c>
      <c r="AH8" t="n">
        <v>279652.1860220309</v>
      </c>
    </row>
    <row r="9">
      <c r="A9" t="n">
        <v>7</v>
      </c>
      <c r="B9" t="n">
        <v>35</v>
      </c>
      <c r="C9" t="inlineStr">
        <is>
          <t xml:space="preserve">CONCLUIDO	</t>
        </is>
      </c>
      <c r="D9" t="n">
        <v>6.332</v>
      </c>
      <c r="E9" t="n">
        <v>15.79</v>
      </c>
      <c r="F9" t="n">
        <v>13.38</v>
      </c>
      <c r="G9" t="n">
        <v>26.77</v>
      </c>
      <c r="H9" t="n">
        <v>0.58</v>
      </c>
      <c r="I9" t="n">
        <v>30</v>
      </c>
      <c r="J9" t="n">
        <v>82.95</v>
      </c>
      <c r="K9" t="n">
        <v>35.1</v>
      </c>
      <c r="L9" t="n">
        <v>2.75</v>
      </c>
      <c r="M9" t="n">
        <v>0</v>
      </c>
      <c r="N9" t="n">
        <v>10.1</v>
      </c>
      <c r="O9" t="n">
        <v>10463.99</v>
      </c>
      <c r="P9" t="n">
        <v>84.83</v>
      </c>
      <c r="Q9" t="n">
        <v>988.15</v>
      </c>
      <c r="R9" t="n">
        <v>56.2</v>
      </c>
      <c r="S9" t="n">
        <v>35.43</v>
      </c>
      <c r="T9" t="n">
        <v>9263.51</v>
      </c>
      <c r="U9" t="n">
        <v>0.63</v>
      </c>
      <c r="V9" t="n">
        <v>0.85</v>
      </c>
      <c r="W9" t="n">
        <v>3.05</v>
      </c>
      <c r="X9" t="n">
        <v>0.63</v>
      </c>
      <c r="Y9" t="n">
        <v>1</v>
      </c>
      <c r="Z9" t="n">
        <v>10</v>
      </c>
      <c r="AA9" t="n">
        <v>226.141277214399</v>
      </c>
      <c r="AB9" t="n">
        <v>309.4164721336307</v>
      </c>
      <c r="AC9" t="n">
        <v>279.8861983020348</v>
      </c>
      <c r="AD9" t="n">
        <v>226141.277214399</v>
      </c>
      <c r="AE9" t="n">
        <v>309416.4721336308</v>
      </c>
      <c r="AF9" t="n">
        <v>1.706090032767061e-06</v>
      </c>
      <c r="AG9" t="n">
        <v>11</v>
      </c>
      <c r="AH9" t="n">
        <v>279886.1983020348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1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5.2777</v>
      </c>
      <c r="E2" t="n">
        <v>18.95</v>
      </c>
      <c r="F2" t="n">
        <v>14.73</v>
      </c>
      <c r="G2" t="n">
        <v>9.02</v>
      </c>
      <c r="H2" t="n">
        <v>0.16</v>
      </c>
      <c r="I2" t="n">
        <v>98</v>
      </c>
      <c r="J2" t="n">
        <v>107.41</v>
      </c>
      <c r="K2" t="n">
        <v>41.65</v>
      </c>
      <c r="L2" t="n">
        <v>1</v>
      </c>
      <c r="M2" t="n">
        <v>96</v>
      </c>
      <c r="N2" t="n">
        <v>14.77</v>
      </c>
      <c r="O2" t="n">
        <v>13481.73</v>
      </c>
      <c r="P2" t="n">
        <v>134.8</v>
      </c>
      <c r="Q2" t="n">
        <v>988.38</v>
      </c>
      <c r="R2" t="n">
        <v>98.95</v>
      </c>
      <c r="S2" t="n">
        <v>35.43</v>
      </c>
      <c r="T2" t="n">
        <v>30294.34</v>
      </c>
      <c r="U2" t="n">
        <v>0.36</v>
      </c>
      <c r="V2" t="n">
        <v>0.77</v>
      </c>
      <c r="W2" t="n">
        <v>3.13</v>
      </c>
      <c r="X2" t="n">
        <v>1.98</v>
      </c>
      <c r="Y2" t="n">
        <v>1</v>
      </c>
      <c r="Z2" t="n">
        <v>10</v>
      </c>
      <c r="AA2" t="n">
        <v>338.7059772351113</v>
      </c>
      <c r="AB2" t="n">
        <v>463.4324607061964</v>
      </c>
      <c r="AC2" t="n">
        <v>419.20311708794</v>
      </c>
      <c r="AD2" t="n">
        <v>338705.9772351113</v>
      </c>
      <c r="AE2" t="n">
        <v>463432.4607061964</v>
      </c>
      <c r="AF2" t="n">
        <v>1.36040151959845e-06</v>
      </c>
      <c r="AG2" t="n">
        <v>13</v>
      </c>
      <c r="AH2" t="n">
        <v>419203.11708794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5.5769</v>
      </c>
      <c r="E3" t="n">
        <v>17.93</v>
      </c>
      <c r="F3" t="n">
        <v>14.23</v>
      </c>
      <c r="G3" t="n">
        <v>11.38</v>
      </c>
      <c r="H3" t="n">
        <v>0.2</v>
      </c>
      <c r="I3" t="n">
        <v>75</v>
      </c>
      <c r="J3" t="n">
        <v>107.73</v>
      </c>
      <c r="K3" t="n">
        <v>41.65</v>
      </c>
      <c r="L3" t="n">
        <v>1.25</v>
      </c>
      <c r="M3" t="n">
        <v>73</v>
      </c>
      <c r="N3" t="n">
        <v>14.83</v>
      </c>
      <c r="O3" t="n">
        <v>13520.81</v>
      </c>
      <c r="P3" t="n">
        <v>128.21</v>
      </c>
      <c r="Q3" t="n">
        <v>988.3099999999999</v>
      </c>
      <c r="R3" t="n">
        <v>83.48</v>
      </c>
      <c r="S3" t="n">
        <v>35.43</v>
      </c>
      <c r="T3" t="n">
        <v>22677.02</v>
      </c>
      <c r="U3" t="n">
        <v>0.42</v>
      </c>
      <c r="V3" t="n">
        <v>0.8</v>
      </c>
      <c r="W3" t="n">
        <v>3.09</v>
      </c>
      <c r="X3" t="n">
        <v>1.47</v>
      </c>
      <c r="Y3" t="n">
        <v>1</v>
      </c>
      <c r="Z3" t="n">
        <v>10</v>
      </c>
      <c r="AA3" t="n">
        <v>309.0860760467725</v>
      </c>
      <c r="AB3" t="n">
        <v>422.9052051624958</v>
      </c>
      <c r="AC3" t="n">
        <v>382.5437259329697</v>
      </c>
      <c r="AD3" t="n">
        <v>309086.0760467725</v>
      </c>
      <c r="AE3" t="n">
        <v>422905.2051624958</v>
      </c>
      <c r="AF3" t="n">
        <v>1.437524534294977e-06</v>
      </c>
      <c r="AG3" t="n">
        <v>12</v>
      </c>
      <c r="AH3" t="n">
        <v>382543.7259329697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5.7817</v>
      </c>
      <c r="E4" t="n">
        <v>17.3</v>
      </c>
      <c r="F4" t="n">
        <v>13.93</v>
      </c>
      <c r="G4" t="n">
        <v>13.93</v>
      </c>
      <c r="H4" t="n">
        <v>0.24</v>
      </c>
      <c r="I4" t="n">
        <v>60</v>
      </c>
      <c r="J4" t="n">
        <v>108.05</v>
      </c>
      <c r="K4" t="n">
        <v>41.65</v>
      </c>
      <c r="L4" t="n">
        <v>1.5</v>
      </c>
      <c r="M4" t="n">
        <v>58</v>
      </c>
      <c r="N4" t="n">
        <v>14.9</v>
      </c>
      <c r="O4" t="n">
        <v>13559.91</v>
      </c>
      <c r="P4" t="n">
        <v>123.64</v>
      </c>
      <c r="Q4" t="n">
        <v>988.4299999999999</v>
      </c>
      <c r="R4" t="n">
        <v>74.20999999999999</v>
      </c>
      <c r="S4" t="n">
        <v>35.43</v>
      </c>
      <c r="T4" t="n">
        <v>18116.72</v>
      </c>
      <c r="U4" t="n">
        <v>0.48</v>
      </c>
      <c r="V4" t="n">
        <v>0.82</v>
      </c>
      <c r="W4" t="n">
        <v>3.06</v>
      </c>
      <c r="X4" t="n">
        <v>1.17</v>
      </c>
      <c r="Y4" t="n">
        <v>1</v>
      </c>
      <c r="Z4" t="n">
        <v>10</v>
      </c>
      <c r="AA4" t="n">
        <v>297.5744918465005</v>
      </c>
      <c r="AB4" t="n">
        <v>407.1545478044313</v>
      </c>
      <c r="AC4" t="n">
        <v>368.2962892069725</v>
      </c>
      <c r="AD4" t="n">
        <v>297574.4918465005</v>
      </c>
      <c r="AE4" t="n">
        <v>407154.5478044313</v>
      </c>
      <c r="AF4" t="n">
        <v>1.490314619220941e-06</v>
      </c>
      <c r="AG4" t="n">
        <v>12</v>
      </c>
      <c r="AH4" t="n">
        <v>368296.2892069725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5.9032</v>
      </c>
      <c r="E5" t="n">
        <v>16.94</v>
      </c>
      <c r="F5" t="n">
        <v>13.77</v>
      </c>
      <c r="G5" t="n">
        <v>16.2</v>
      </c>
      <c r="H5" t="n">
        <v>0.28</v>
      </c>
      <c r="I5" t="n">
        <v>51</v>
      </c>
      <c r="J5" t="n">
        <v>108.37</v>
      </c>
      <c r="K5" t="n">
        <v>41.65</v>
      </c>
      <c r="L5" t="n">
        <v>1.75</v>
      </c>
      <c r="M5" t="n">
        <v>49</v>
      </c>
      <c r="N5" t="n">
        <v>14.97</v>
      </c>
      <c r="O5" t="n">
        <v>13599.17</v>
      </c>
      <c r="P5" t="n">
        <v>120.16</v>
      </c>
      <c r="Q5" t="n">
        <v>988.24</v>
      </c>
      <c r="R5" t="n">
        <v>69.48</v>
      </c>
      <c r="S5" t="n">
        <v>35.43</v>
      </c>
      <c r="T5" t="n">
        <v>15797.23</v>
      </c>
      <c r="U5" t="n">
        <v>0.51</v>
      </c>
      <c r="V5" t="n">
        <v>0.83</v>
      </c>
      <c r="W5" t="n">
        <v>3.05</v>
      </c>
      <c r="X5" t="n">
        <v>1.02</v>
      </c>
      <c r="Y5" t="n">
        <v>1</v>
      </c>
      <c r="Z5" t="n">
        <v>10</v>
      </c>
      <c r="AA5" t="n">
        <v>290.4733591105945</v>
      </c>
      <c r="AB5" t="n">
        <v>397.4384647152986</v>
      </c>
      <c r="AC5" t="n">
        <v>359.5074954512583</v>
      </c>
      <c r="AD5" t="n">
        <v>290473.3591105944</v>
      </c>
      <c r="AE5" t="n">
        <v>397438.4647152986</v>
      </c>
      <c r="AF5" t="n">
        <v>1.521632955737077e-06</v>
      </c>
      <c r="AG5" t="n">
        <v>12</v>
      </c>
      <c r="AH5" t="n">
        <v>359507.4954512583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6.0303</v>
      </c>
      <c r="E6" t="n">
        <v>16.58</v>
      </c>
      <c r="F6" t="n">
        <v>13.59</v>
      </c>
      <c r="G6" t="n">
        <v>18.96</v>
      </c>
      <c r="H6" t="n">
        <v>0.32</v>
      </c>
      <c r="I6" t="n">
        <v>43</v>
      </c>
      <c r="J6" t="n">
        <v>108.68</v>
      </c>
      <c r="K6" t="n">
        <v>41.65</v>
      </c>
      <c r="L6" t="n">
        <v>2</v>
      </c>
      <c r="M6" t="n">
        <v>41</v>
      </c>
      <c r="N6" t="n">
        <v>15.03</v>
      </c>
      <c r="O6" t="n">
        <v>13638.32</v>
      </c>
      <c r="P6" t="n">
        <v>116.45</v>
      </c>
      <c r="Q6" t="n">
        <v>988.1900000000001</v>
      </c>
      <c r="R6" t="n">
        <v>63.81</v>
      </c>
      <c r="S6" t="n">
        <v>35.43</v>
      </c>
      <c r="T6" t="n">
        <v>13001.98</v>
      </c>
      <c r="U6" t="n">
        <v>0.5600000000000001</v>
      </c>
      <c r="V6" t="n">
        <v>0.84</v>
      </c>
      <c r="W6" t="n">
        <v>3.03</v>
      </c>
      <c r="X6" t="n">
        <v>0.84</v>
      </c>
      <c r="Y6" t="n">
        <v>1</v>
      </c>
      <c r="Z6" t="n">
        <v>10</v>
      </c>
      <c r="AA6" t="n">
        <v>272.1905080337592</v>
      </c>
      <c r="AB6" t="n">
        <v>372.4230612895088</v>
      </c>
      <c r="AC6" t="n">
        <v>336.8795270190867</v>
      </c>
      <c r="AD6" t="n">
        <v>272190.5080337592</v>
      </c>
      <c r="AE6" t="n">
        <v>372423.0612895088</v>
      </c>
      <c r="AF6" t="n">
        <v>1.554394771137908e-06</v>
      </c>
      <c r="AG6" t="n">
        <v>11</v>
      </c>
      <c r="AH6" t="n">
        <v>336879.5270190866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6.1196</v>
      </c>
      <c r="E7" t="n">
        <v>16.34</v>
      </c>
      <c r="F7" t="n">
        <v>13.48</v>
      </c>
      <c r="G7" t="n">
        <v>21.86</v>
      </c>
      <c r="H7" t="n">
        <v>0.36</v>
      </c>
      <c r="I7" t="n">
        <v>37</v>
      </c>
      <c r="J7" t="n">
        <v>109</v>
      </c>
      <c r="K7" t="n">
        <v>41.65</v>
      </c>
      <c r="L7" t="n">
        <v>2.25</v>
      </c>
      <c r="M7" t="n">
        <v>35</v>
      </c>
      <c r="N7" t="n">
        <v>15.1</v>
      </c>
      <c r="O7" t="n">
        <v>13677.51</v>
      </c>
      <c r="P7" t="n">
        <v>113.29</v>
      </c>
      <c r="Q7" t="n">
        <v>988.14</v>
      </c>
      <c r="R7" t="n">
        <v>60.27</v>
      </c>
      <c r="S7" t="n">
        <v>35.43</v>
      </c>
      <c r="T7" t="n">
        <v>11260.52</v>
      </c>
      <c r="U7" t="n">
        <v>0.59</v>
      </c>
      <c r="V7" t="n">
        <v>0.85</v>
      </c>
      <c r="W7" t="n">
        <v>3.03</v>
      </c>
      <c r="X7" t="n">
        <v>0.73</v>
      </c>
      <c r="Y7" t="n">
        <v>1</v>
      </c>
      <c r="Z7" t="n">
        <v>10</v>
      </c>
      <c r="AA7" t="n">
        <v>266.8536115532714</v>
      </c>
      <c r="AB7" t="n">
        <v>365.1208840776497</v>
      </c>
      <c r="AC7" t="n">
        <v>330.2742593516573</v>
      </c>
      <c r="AD7" t="n">
        <v>266853.6115532714</v>
      </c>
      <c r="AE7" t="n">
        <v>365120.8840776497</v>
      </c>
      <c r="AF7" t="n">
        <v>1.577413104067051e-06</v>
      </c>
      <c r="AG7" t="n">
        <v>11</v>
      </c>
      <c r="AH7" t="n">
        <v>330274.2593516573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6.1846</v>
      </c>
      <c r="E8" t="n">
        <v>16.17</v>
      </c>
      <c r="F8" t="n">
        <v>13.4</v>
      </c>
      <c r="G8" t="n">
        <v>24.36</v>
      </c>
      <c r="H8" t="n">
        <v>0.4</v>
      </c>
      <c r="I8" t="n">
        <v>33</v>
      </c>
      <c r="J8" t="n">
        <v>109.32</v>
      </c>
      <c r="K8" t="n">
        <v>41.65</v>
      </c>
      <c r="L8" t="n">
        <v>2.5</v>
      </c>
      <c r="M8" t="n">
        <v>31</v>
      </c>
      <c r="N8" t="n">
        <v>15.17</v>
      </c>
      <c r="O8" t="n">
        <v>13716.72</v>
      </c>
      <c r="P8" t="n">
        <v>110.46</v>
      </c>
      <c r="Q8" t="n">
        <v>988.15</v>
      </c>
      <c r="R8" t="n">
        <v>57.55</v>
      </c>
      <c r="S8" t="n">
        <v>35.43</v>
      </c>
      <c r="T8" t="n">
        <v>9922.43</v>
      </c>
      <c r="U8" t="n">
        <v>0.62</v>
      </c>
      <c r="V8" t="n">
        <v>0.85</v>
      </c>
      <c r="W8" t="n">
        <v>3.03</v>
      </c>
      <c r="X8" t="n">
        <v>0.65</v>
      </c>
      <c r="Y8" t="n">
        <v>1</v>
      </c>
      <c r="Z8" t="n">
        <v>10</v>
      </c>
      <c r="AA8" t="n">
        <v>262.5998432298907</v>
      </c>
      <c r="AB8" t="n">
        <v>359.3006905945864</v>
      </c>
      <c r="AC8" t="n">
        <v>325.0095369659248</v>
      </c>
      <c r="AD8" t="n">
        <v>262599.8432298907</v>
      </c>
      <c r="AE8" t="n">
        <v>359300.6905945864</v>
      </c>
      <c r="AF8" t="n">
        <v>1.594167769692968e-06</v>
      </c>
      <c r="AG8" t="n">
        <v>11</v>
      </c>
      <c r="AH8" t="n">
        <v>325009.5369659248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6.2564</v>
      </c>
      <c r="E9" t="n">
        <v>15.98</v>
      </c>
      <c r="F9" t="n">
        <v>13.3</v>
      </c>
      <c r="G9" t="n">
        <v>27.52</v>
      </c>
      <c r="H9" t="n">
        <v>0.44</v>
      </c>
      <c r="I9" t="n">
        <v>29</v>
      </c>
      <c r="J9" t="n">
        <v>109.64</v>
      </c>
      <c r="K9" t="n">
        <v>41.65</v>
      </c>
      <c r="L9" t="n">
        <v>2.75</v>
      </c>
      <c r="M9" t="n">
        <v>27</v>
      </c>
      <c r="N9" t="n">
        <v>15.24</v>
      </c>
      <c r="O9" t="n">
        <v>13755.95</v>
      </c>
      <c r="P9" t="n">
        <v>107.25</v>
      </c>
      <c r="Q9" t="n">
        <v>988.2</v>
      </c>
      <c r="R9" t="n">
        <v>54.92</v>
      </c>
      <c r="S9" t="n">
        <v>35.43</v>
      </c>
      <c r="T9" t="n">
        <v>8627.91</v>
      </c>
      <c r="U9" t="n">
        <v>0.65</v>
      </c>
      <c r="V9" t="n">
        <v>0.86</v>
      </c>
      <c r="W9" t="n">
        <v>3.01</v>
      </c>
      <c r="X9" t="n">
        <v>0.55</v>
      </c>
      <c r="Y9" t="n">
        <v>1</v>
      </c>
      <c r="Z9" t="n">
        <v>10</v>
      </c>
      <c r="AA9" t="n">
        <v>257.8944887799236</v>
      </c>
      <c r="AB9" t="n">
        <v>352.8626170503869</v>
      </c>
      <c r="AC9" t="n">
        <v>319.1859041249968</v>
      </c>
      <c r="AD9" t="n">
        <v>257894.4887799236</v>
      </c>
      <c r="AE9" t="n">
        <v>352862.6170503868</v>
      </c>
      <c r="AF9" t="n">
        <v>1.612675231107442e-06</v>
      </c>
      <c r="AG9" t="n">
        <v>11</v>
      </c>
      <c r="AH9" t="n">
        <v>319185.9041249968</v>
      </c>
    </row>
    <row r="10">
      <c r="A10" t="n">
        <v>8</v>
      </c>
      <c r="B10" t="n">
        <v>50</v>
      </c>
      <c r="C10" t="inlineStr">
        <is>
          <t xml:space="preserve">CONCLUIDO	</t>
        </is>
      </c>
      <c r="D10" t="n">
        <v>6.3019</v>
      </c>
      <c r="E10" t="n">
        <v>15.87</v>
      </c>
      <c r="F10" t="n">
        <v>13.25</v>
      </c>
      <c r="G10" t="n">
        <v>30.59</v>
      </c>
      <c r="H10" t="n">
        <v>0.48</v>
      </c>
      <c r="I10" t="n">
        <v>26</v>
      </c>
      <c r="J10" t="n">
        <v>109.96</v>
      </c>
      <c r="K10" t="n">
        <v>41.65</v>
      </c>
      <c r="L10" t="n">
        <v>3</v>
      </c>
      <c r="M10" t="n">
        <v>24</v>
      </c>
      <c r="N10" t="n">
        <v>15.31</v>
      </c>
      <c r="O10" t="n">
        <v>13795.21</v>
      </c>
      <c r="P10" t="n">
        <v>104.3</v>
      </c>
      <c r="Q10" t="n">
        <v>988.08</v>
      </c>
      <c r="R10" t="n">
        <v>53.29</v>
      </c>
      <c r="S10" t="n">
        <v>35.43</v>
      </c>
      <c r="T10" t="n">
        <v>7825.64</v>
      </c>
      <c r="U10" t="n">
        <v>0.66</v>
      </c>
      <c r="V10" t="n">
        <v>0.86</v>
      </c>
      <c r="W10" t="n">
        <v>3.01</v>
      </c>
      <c r="X10" t="n">
        <v>0.5</v>
      </c>
      <c r="Y10" t="n">
        <v>1</v>
      </c>
      <c r="Z10" t="n">
        <v>10</v>
      </c>
      <c r="AA10" t="n">
        <v>254.2187819491461</v>
      </c>
      <c r="AB10" t="n">
        <v>347.833352803779</v>
      </c>
      <c r="AC10" t="n">
        <v>314.636625799467</v>
      </c>
      <c r="AD10" t="n">
        <v>254218.7819491461</v>
      </c>
      <c r="AE10" t="n">
        <v>347833.352803779</v>
      </c>
      <c r="AF10" t="n">
        <v>1.624403497045583e-06</v>
      </c>
      <c r="AG10" t="n">
        <v>11</v>
      </c>
      <c r="AH10" t="n">
        <v>314636.625799467</v>
      </c>
    </row>
    <row r="11">
      <c r="A11" t="n">
        <v>9</v>
      </c>
      <c r="B11" t="n">
        <v>50</v>
      </c>
      <c r="C11" t="inlineStr">
        <is>
          <t xml:space="preserve">CONCLUIDO	</t>
        </is>
      </c>
      <c r="D11" t="n">
        <v>6.34</v>
      </c>
      <c r="E11" t="n">
        <v>15.77</v>
      </c>
      <c r="F11" t="n">
        <v>13.2</v>
      </c>
      <c r="G11" t="n">
        <v>33.01</v>
      </c>
      <c r="H11" t="n">
        <v>0.52</v>
      </c>
      <c r="I11" t="n">
        <v>24</v>
      </c>
      <c r="J11" t="n">
        <v>110.27</v>
      </c>
      <c r="K11" t="n">
        <v>41.65</v>
      </c>
      <c r="L11" t="n">
        <v>3.25</v>
      </c>
      <c r="M11" t="n">
        <v>19</v>
      </c>
      <c r="N11" t="n">
        <v>15.37</v>
      </c>
      <c r="O11" t="n">
        <v>13834.5</v>
      </c>
      <c r="P11" t="n">
        <v>101.85</v>
      </c>
      <c r="Q11" t="n">
        <v>988.1</v>
      </c>
      <c r="R11" t="n">
        <v>51.51</v>
      </c>
      <c r="S11" t="n">
        <v>35.43</v>
      </c>
      <c r="T11" t="n">
        <v>6945.96</v>
      </c>
      <c r="U11" t="n">
        <v>0.6899999999999999</v>
      </c>
      <c r="V11" t="n">
        <v>0.86</v>
      </c>
      <c r="W11" t="n">
        <v>3.01</v>
      </c>
      <c r="X11" t="n">
        <v>0.45</v>
      </c>
      <c r="Y11" t="n">
        <v>1</v>
      </c>
      <c r="Z11" t="n">
        <v>10</v>
      </c>
      <c r="AA11" t="n">
        <v>251.1737739463883</v>
      </c>
      <c r="AB11" t="n">
        <v>343.6670385181357</v>
      </c>
      <c r="AC11" t="n">
        <v>310.8679387017853</v>
      </c>
      <c r="AD11" t="n">
        <v>251173.7739463883</v>
      </c>
      <c r="AE11" t="n">
        <v>343667.0385181357</v>
      </c>
      <c r="AF11" t="n">
        <v>1.634224308743236e-06</v>
      </c>
      <c r="AG11" t="n">
        <v>11</v>
      </c>
      <c r="AH11" t="n">
        <v>310867.9387017853</v>
      </c>
    </row>
    <row r="12">
      <c r="A12" t="n">
        <v>10</v>
      </c>
      <c r="B12" t="n">
        <v>50</v>
      </c>
      <c r="C12" t="inlineStr">
        <is>
          <t xml:space="preserve">CONCLUIDO	</t>
        </is>
      </c>
      <c r="D12" t="n">
        <v>6.3676</v>
      </c>
      <c r="E12" t="n">
        <v>15.7</v>
      </c>
      <c r="F12" t="n">
        <v>13.18</v>
      </c>
      <c r="G12" t="n">
        <v>35.94</v>
      </c>
      <c r="H12" t="n">
        <v>0.5600000000000001</v>
      </c>
      <c r="I12" t="n">
        <v>22</v>
      </c>
      <c r="J12" t="n">
        <v>110.59</v>
      </c>
      <c r="K12" t="n">
        <v>41.65</v>
      </c>
      <c r="L12" t="n">
        <v>3.5</v>
      </c>
      <c r="M12" t="n">
        <v>11</v>
      </c>
      <c r="N12" t="n">
        <v>15.44</v>
      </c>
      <c r="O12" t="n">
        <v>13873.81</v>
      </c>
      <c r="P12" t="n">
        <v>99.84999999999999</v>
      </c>
      <c r="Q12" t="n">
        <v>988.33</v>
      </c>
      <c r="R12" t="n">
        <v>50.61</v>
      </c>
      <c r="S12" t="n">
        <v>35.43</v>
      </c>
      <c r="T12" t="n">
        <v>6503.84</v>
      </c>
      <c r="U12" t="n">
        <v>0.7</v>
      </c>
      <c r="V12" t="n">
        <v>0.86</v>
      </c>
      <c r="W12" t="n">
        <v>3.01</v>
      </c>
      <c r="X12" t="n">
        <v>0.42</v>
      </c>
      <c r="Y12" t="n">
        <v>1</v>
      </c>
      <c r="Z12" t="n">
        <v>10</v>
      </c>
      <c r="AA12" t="n">
        <v>248.8479898301897</v>
      </c>
      <c r="AB12" t="n">
        <v>340.4847980840008</v>
      </c>
      <c r="AC12" t="n">
        <v>307.9894068283807</v>
      </c>
      <c r="AD12" t="n">
        <v>248847.9898301897</v>
      </c>
      <c r="AE12" t="n">
        <v>340484.7980840008</v>
      </c>
      <c r="AF12" t="n">
        <v>1.641338597532087e-06</v>
      </c>
      <c r="AG12" t="n">
        <v>11</v>
      </c>
      <c r="AH12" t="n">
        <v>307989.4068283807</v>
      </c>
    </row>
    <row r="13">
      <c r="A13" t="n">
        <v>11</v>
      </c>
      <c r="B13" t="n">
        <v>50</v>
      </c>
      <c r="C13" t="inlineStr">
        <is>
          <t xml:space="preserve">CONCLUIDO	</t>
        </is>
      </c>
      <c r="D13" t="n">
        <v>6.3626</v>
      </c>
      <c r="E13" t="n">
        <v>15.72</v>
      </c>
      <c r="F13" t="n">
        <v>13.19</v>
      </c>
      <c r="G13" t="n">
        <v>35.98</v>
      </c>
      <c r="H13" t="n">
        <v>0.6</v>
      </c>
      <c r="I13" t="n">
        <v>22</v>
      </c>
      <c r="J13" t="n">
        <v>110.91</v>
      </c>
      <c r="K13" t="n">
        <v>41.65</v>
      </c>
      <c r="L13" t="n">
        <v>3.75</v>
      </c>
      <c r="M13" t="n">
        <v>5</v>
      </c>
      <c r="N13" t="n">
        <v>15.51</v>
      </c>
      <c r="O13" t="n">
        <v>13913.15</v>
      </c>
      <c r="P13" t="n">
        <v>99.28</v>
      </c>
      <c r="Q13" t="n">
        <v>988.15</v>
      </c>
      <c r="R13" t="n">
        <v>50.64</v>
      </c>
      <c r="S13" t="n">
        <v>35.43</v>
      </c>
      <c r="T13" t="n">
        <v>6519.6</v>
      </c>
      <c r="U13" t="n">
        <v>0.7</v>
      </c>
      <c r="V13" t="n">
        <v>0.86</v>
      </c>
      <c r="W13" t="n">
        <v>3.02</v>
      </c>
      <c r="X13" t="n">
        <v>0.44</v>
      </c>
      <c r="Y13" t="n">
        <v>1</v>
      </c>
      <c r="Z13" t="n">
        <v>10</v>
      </c>
      <c r="AA13" t="n">
        <v>248.4899882957299</v>
      </c>
      <c r="AB13" t="n">
        <v>339.9949645906401</v>
      </c>
      <c r="AC13" t="n">
        <v>307.5463223561405</v>
      </c>
      <c r="AD13" t="n">
        <v>248489.9882957299</v>
      </c>
      <c r="AE13" t="n">
        <v>339994.96459064</v>
      </c>
      <c r="AF13" t="n">
        <v>1.640049777099324e-06</v>
      </c>
      <c r="AG13" t="n">
        <v>11</v>
      </c>
      <c r="AH13" t="n">
        <v>307546.3223561405</v>
      </c>
    </row>
    <row r="14">
      <c r="A14" t="n">
        <v>12</v>
      </c>
      <c r="B14" t="n">
        <v>50</v>
      </c>
      <c r="C14" t="inlineStr">
        <is>
          <t xml:space="preserve">CONCLUIDO	</t>
        </is>
      </c>
      <c r="D14" t="n">
        <v>6.3809</v>
      </c>
      <c r="E14" t="n">
        <v>15.67</v>
      </c>
      <c r="F14" t="n">
        <v>13.17</v>
      </c>
      <c r="G14" t="n">
        <v>37.63</v>
      </c>
      <c r="H14" t="n">
        <v>0.63</v>
      </c>
      <c r="I14" t="n">
        <v>21</v>
      </c>
      <c r="J14" t="n">
        <v>111.23</v>
      </c>
      <c r="K14" t="n">
        <v>41.65</v>
      </c>
      <c r="L14" t="n">
        <v>4</v>
      </c>
      <c r="M14" t="n">
        <v>1</v>
      </c>
      <c r="N14" t="n">
        <v>15.58</v>
      </c>
      <c r="O14" t="n">
        <v>13952.52</v>
      </c>
      <c r="P14" t="n">
        <v>99.3</v>
      </c>
      <c r="Q14" t="n">
        <v>988.1900000000001</v>
      </c>
      <c r="R14" t="n">
        <v>50.03</v>
      </c>
      <c r="S14" t="n">
        <v>35.43</v>
      </c>
      <c r="T14" t="n">
        <v>6221.55</v>
      </c>
      <c r="U14" t="n">
        <v>0.71</v>
      </c>
      <c r="V14" t="n">
        <v>0.87</v>
      </c>
      <c r="W14" t="n">
        <v>3.02</v>
      </c>
      <c r="X14" t="n">
        <v>0.41</v>
      </c>
      <c r="Y14" t="n">
        <v>1</v>
      </c>
      <c r="Z14" t="n">
        <v>10</v>
      </c>
      <c r="AA14" t="n">
        <v>248.0861890378102</v>
      </c>
      <c r="AB14" t="n">
        <v>339.4424686315887</v>
      </c>
      <c r="AC14" t="n">
        <v>307.0465558359879</v>
      </c>
      <c r="AD14" t="n">
        <v>248086.1890378102</v>
      </c>
      <c r="AE14" t="n">
        <v>339442.4686315887</v>
      </c>
      <c r="AF14" t="n">
        <v>1.644766859883235e-06</v>
      </c>
      <c r="AG14" t="n">
        <v>11</v>
      </c>
      <c r="AH14" t="n">
        <v>307046.5558359879</v>
      </c>
    </row>
    <row r="15">
      <c r="A15" t="n">
        <v>13</v>
      </c>
      <c r="B15" t="n">
        <v>50</v>
      </c>
      <c r="C15" t="inlineStr">
        <is>
          <t xml:space="preserve">CONCLUIDO	</t>
        </is>
      </c>
      <c r="D15" t="n">
        <v>6.3806</v>
      </c>
      <c r="E15" t="n">
        <v>15.67</v>
      </c>
      <c r="F15" t="n">
        <v>13.17</v>
      </c>
      <c r="G15" t="n">
        <v>37.63</v>
      </c>
      <c r="H15" t="n">
        <v>0.67</v>
      </c>
      <c r="I15" t="n">
        <v>21</v>
      </c>
      <c r="J15" t="n">
        <v>111.55</v>
      </c>
      <c r="K15" t="n">
        <v>41.65</v>
      </c>
      <c r="L15" t="n">
        <v>4.25</v>
      </c>
      <c r="M15" t="n">
        <v>0</v>
      </c>
      <c r="N15" t="n">
        <v>15.65</v>
      </c>
      <c r="O15" t="n">
        <v>13991.91</v>
      </c>
      <c r="P15" t="n">
        <v>99.48999999999999</v>
      </c>
      <c r="Q15" t="n">
        <v>988.23</v>
      </c>
      <c r="R15" t="n">
        <v>49.98</v>
      </c>
      <c r="S15" t="n">
        <v>35.43</v>
      </c>
      <c r="T15" t="n">
        <v>6196.77</v>
      </c>
      <c r="U15" t="n">
        <v>0.71</v>
      </c>
      <c r="V15" t="n">
        <v>0.87</v>
      </c>
      <c r="W15" t="n">
        <v>3.02</v>
      </c>
      <c r="X15" t="n">
        <v>0.42</v>
      </c>
      <c r="Y15" t="n">
        <v>1</v>
      </c>
      <c r="Z15" t="n">
        <v>10</v>
      </c>
      <c r="AA15" t="n">
        <v>248.2541154644407</v>
      </c>
      <c r="AB15" t="n">
        <v>339.6722329768955</v>
      </c>
      <c r="AC15" t="n">
        <v>307.254391794655</v>
      </c>
      <c r="AD15" t="n">
        <v>248254.1154644407</v>
      </c>
      <c r="AE15" t="n">
        <v>339672.2329768955</v>
      </c>
      <c r="AF15" t="n">
        <v>1.64468953065727e-06</v>
      </c>
      <c r="AG15" t="n">
        <v>11</v>
      </c>
      <c r="AH15" t="n">
        <v>307254.391794655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7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3.2004</v>
      </c>
      <c r="E2" t="n">
        <v>31.25</v>
      </c>
      <c r="F2" t="n">
        <v>17.17</v>
      </c>
      <c r="G2" t="n">
        <v>4.81</v>
      </c>
      <c r="H2" t="n">
        <v>0.06</v>
      </c>
      <c r="I2" t="n">
        <v>214</v>
      </c>
      <c r="J2" t="n">
        <v>274.09</v>
      </c>
      <c r="K2" t="n">
        <v>60.56</v>
      </c>
      <c r="L2" t="n">
        <v>1</v>
      </c>
      <c r="M2" t="n">
        <v>212</v>
      </c>
      <c r="N2" t="n">
        <v>72.53</v>
      </c>
      <c r="O2" t="n">
        <v>34038.11</v>
      </c>
      <c r="P2" t="n">
        <v>297.18</v>
      </c>
      <c r="Q2" t="n">
        <v>988.54</v>
      </c>
      <c r="R2" t="n">
        <v>175.09</v>
      </c>
      <c r="S2" t="n">
        <v>35.43</v>
      </c>
      <c r="T2" t="n">
        <v>67784.62</v>
      </c>
      <c r="U2" t="n">
        <v>0.2</v>
      </c>
      <c r="V2" t="n">
        <v>0.66</v>
      </c>
      <c r="W2" t="n">
        <v>3.33</v>
      </c>
      <c r="X2" t="n">
        <v>4.41</v>
      </c>
      <c r="Y2" t="n">
        <v>1</v>
      </c>
      <c r="Z2" t="n">
        <v>10</v>
      </c>
      <c r="AA2" t="n">
        <v>938.7213079231052</v>
      </c>
      <c r="AB2" t="n">
        <v>1284.399906961683</v>
      </c>
      <c r="AC2" t="n">
        <v>1161.818582507851</v>
      </c>
      <c r="AD2" t="n">
        <v>938721.3079231052</v>
      </c>
      <c r="AE2" t="n">
        <v>1284399.906961683</v>
      </c>
      <c r="AF2" t="n">
        <v>7.072078159774194e-07</v>
      </c>
      <c r="AG2" t="n">
        <v>21</v>
      </c>
      <c r="AH2" t="n">
        <v>1161818.582507851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3.6681</v>
      </c>
      <c r="E3" t="n">
        <v>27.26</v>
      </c>
      <c r="F3" t="n">
        <v>16.01</v>
      </c>
      <c r="G3" t="n">
        <v>6</v>
      </c>
      <c r="H3" t="n">
        <v>0.08</v>
      </c>
      <c r="I3" t="n">
        <v>160</v>
      </c>
      <c r="J3" t="n">
        <v>274.57</v>
      </c>
      <c r="K3" t="n">
        <v>60.56</v>
      </c>
      <c r="L3" t="n">
        <v>1.25</v>
      </c>
      <c r="M3" t="n">
        <v>158</v>
      </c>
      <c r="N3" t="n">
        <v>72.76000000000001</v>
      </c>
      <c r="O3" t="n">
        <v>34097.72</v>
      </c>
      <c r="P3" t="n">
        <v>276.33</v>
      </c>
      <c r="Q3" t="n">
        <v>988.39</v>
      </c>
      <c r="R3" t="n">
        <v>139.07</v>
      </c>
      <c r="S3" t="n">
        <v>35.43</v>
      </c>
      <c r="T3" t="n">
        <v>50047.02</v>
      </c>
      <c r="U3" t="n">
        <v>0.25</v>
      </c>
      <c r="V3" t="n">
        <v>0.71</v>
      </c>
      <c r="W3" t="n">
        <v>3.22</v>
      </c>
      <c r="X3" t="n">
        <v>3.25</v>
      </c>
      <c r="Y3" t="n">
        <v>1</v>
      </c>
      <c r="Z3" t="n">
        <v>10</v>
      </c>
      <c r="AA3" t="n">
        <v>774.7330821984687</v>
      </c>
      <c r="AB3" t="n">
        <v>1060.023981875313</v>
      </c>
      <c r="AC3" t="n">
        <v>958.8567807981347</v>
      </c>
      <c r="AD3" t="n">
        <v>774733.0821984686</v>
      </c>
      <c r="AE3" t="n">
        <v>1060023.981875313</v>
      </c>
      <c r="AF3" t="n">
        <v>8.105577395909173e-07</v>
      </c>
      <c r="AG3" t="n">
        <v>18</v>
      </c>
      <c r="AH3" t="n">
        <v>958856.7807981346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4.021</v>
      </c>
      <c r="E4" t="n">
        <v>24.87</v>
      </c>
      <c r="F4" t="n">
        <v>15.34</v>
      </c>
      <c r="G4" t="n">
        <v>7.25</v>
      </c>
      <c r="H4" t="n">
        <v>0.1</v>
      </c>
      <c r="I4" t="n">
        <v>127</v>
      </c>
      <c r="J4" t="n">
        <v>275.05</v>
      </c>
      <c r="K4" t="n">
        <v>60.56</v>
      </c>
      <c r="L4" t="n">
        <v>1.5</v>
      </c>
      <c r="M4" t="n">
        <v>125</v>
      </c>
      <c r="N4" t="n">
        <v>73</v>
      </c>
      <c r="O4" t="n">
        <v>34157.42</v>
      </c>
      <c r="P4" t="n">
        <v>264.16</v>
      </c>
      <c r="Q4" t="n">
        <v>988.45</v>
      </c>
      <c r="R4" t="n">
        <v>117.74</v>
      </c>
      <c r="S4" t="n">
        <v>35.43</v>
      </c>
      <c r="T4" t="n">
        <v>39548.11</v>
      </c>
      <c r="U4" t="n">
        <v>0.3</v>
      </c>
      <c r="V4" t="n">
        <v>0.74</v>
      </c>
      <c r="W4" t="n">
        <v>3.18</v>
      </c>
      <c r="X4" t="n">
        <v>2.58</v>
      </c>
      <c r="Y4" t="n">
        <v>1</v>
      </c>
      <c r="Z4" t="n">
        <v>10</v>
      </c>
      <c r="AA4" t="n">
        <v>693.0099676220321</v>
      </c>
      <c r="AB4" t="n">
        <v>948.2068111424713</v>
      </c>
      <c r="AC4" t="n">
        <v>857.7112839036511</v>
      </c>
      <c r="AD4" t="n">
        <v>693009.9676220322</v>
      </c>
      <c r="AE4" t="n">
        <v>948206.8111424714</v>
      </c>
      <c r="AF4" t="n">
        <v>8.885397537949016e-07</v>
      </c>
      <c r="AG4" t="n">
        <v>17</v>
      </c>
      <c r="AH4" t="n">
        <v>857711.2839036511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4.2869</v>
      </c>
      <c r="E5" t="n">
        <v>23.33</v>
      </c>
      <c r="F5" t="n">
        <v>14.89</v>
      </c>
      <c r="G5" t="n">
        <v>8.43</v>
      </c>
      <c r="H5" t="n">
        <v>0.11</v>
      </c>
      <c r="I5" t="n">
        <v>106</v>
      </c>
      <c r="J5" t="n">
        <v>275.54</v>
      </c>
      <c r="K5" t="n">
        <v>60.56</v>
      </c>
      <c r="L5" t="n">
        <v>1.75</v>
      </c>
      <c r="M5" t="n">
        <v>104</v>
      </c>
      <c r="N5" t="n">
        <v>73.23</v>
      </c>
      <c r="O5" t="n">
        <v>34217.22</v>
      </c>
      <c r="P5" t="n">
        <v>255.87</v>
      </c>
      <c r="Q5" t="n">
        <v>988.5</v>
      </c>
      <c r="R5" t="n">
        <v>104.22</v>
      </c>
      <c r="S5" t="n">
        <v>35.43</v>
      </c>
      <c r="T5" t="n">
        <v>32893.23</v>
      </c>
      <c r="U5" t="n">
        <v>0.34</v>
      </c>
      <c r="V5" t="n">
        <v>0.77</v>
      </c>
      <c r="W5" t="n">
        <v>3.13</v>
      </c>
      <c r="X5" t="n">
        <v>2.13</v>
      </c>
      <c r="Y5" t="n">
        <v>1</v>
      </c>
      <c r="Z5" t="n">
        <v>10</v>
      </c>
      <c r="AA5" t="n">
        <v>637.1950326996723</v>
      </c>
      <c r="AB5" t="n">
        <v>871.8383548005559</v>
      </c>
      <c r="AC5" t="n">
        <v>788.6313258512064</v>
      </c>
      <c r="AD5" t="n">
        <v>637195.0326996723</v>
      </c>
      <c r="AE5" t="n">
        <v>871838.3548005559</v>
      </c>
      <c r="AF5" t="n">
        <v>9.472969586031744e-07</v>
      </c>
      <c r="AG5" t="n">
        <v>16</v>
      </c>
      <c r="AH5" t="n">
        <v>788631.3258512064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4.5003</v>
      </c>
      <c r="E6" t="n">
        <v>22.22</v>
      </c>
      <c r="F6" t="n">
        <v>14.57</v>
      </c>
      <c r="G6" t="n">
        <v>9.6</v>
      </c>
      <c r="H6" t="n">
        <v>0.13</v>
      </c>
      <c r="I6" t="n">
        <v>91</v>
      </c>
      <c r="J6" t="n">
        <v>276.02</v>
      </c>
      <c r="K6" t="n">
        <v>60.56</v>
      </c>
      <c r="L6" t="n">
        <v>2</v>
      </c>
      <c r="M6" t="n">
        <v>89</v>
      </c>
      <c r="N6" t="n">
        <v>73.47</v>
      </c>
      <c r="O6" t="n">
        <v>34277.1</v>
      </c>
      <c r="P6" t="n">
        <v>249.75</v>
      </c>
      <c r="Q6" t="n">
        <v>988.24</v>
      </c>
      <c r="R6" t="n">
        <v>94.17</v>
      </c>
      <c r="S6" t="n">
        <v>35.43</v>
      </c>
      <c r="T6" t="n">
        <v>27941.79</v>
      </c>
      <c r="U6" t="n">
        <v>0.38</v>
      </c>
      <c r="V6" t="n">
        <v>0.78</v>
      </c>
      <c r="W6" t="n">
        <v>3.11</v>
      </c>
      <c r="X6" t="n">
        <v>1.81</v>
      </c>
      <c r="Y6" t="n">
        <v>1</v>
      </c>
      <c r="Z6" t="n">
        <v>10</v>
      </c>
      <c r="AA6" t="n">
        <v>594.4056545213397</v>
      </c>
      <c r="AB6" t="n">
        <v>813.2920398428256</v>
      </c>
      <c r="AC6" t="n">
        <v>735.6725890227726</v>
      </c>
      <c r="AD6" t="n">
        <v>594405.6545213397</v>
      </c>
      <c r="AE6" t="n">
        <v>813292.0398428256</v>
      </c>
      <c r="AF6" t="n">
        <v>9.944529853278278e-07</v>
      </c>
      <c r="AG6" t="n">
        <v>15</v>
      </c>
      <c r="AH6" t="n">
        <v>735672.5890227726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4.6862</v>
      </c>
      <c r="E7" t="n">
        <v>21.34</v>
      </c>
      <c r="F7" t="n">
        <v>14.31</v>
      </c>
      <c r="G7" t="n">
        <v>10.87</v>
      </c>
      <c r="H7" t="n">
        <v>0.14</v>
      </c>
      <c r="I7" t="n">
        <v>79</v>
      </c>
      <c r="J7" t="n">
        <v>276.51</v>
      </c>
      <c r="K7" t="n">
        <v>60.56</v>
      </c>
      <c r="L7" t="n">
        <v>2.25</v>
      </c>
      <c r="M7" t="n">
        <v>77</v>
      </c>
      <c r="N7" t="n">
        <v>73.70999999999999</v>
      </c>
      <c r="O7" t="n">
        <v>34337.08</v>
      </c>
      <c r="P7" t="n">
        <v>244.63</v>
      </c>
      <c r="Q7" t="n">
        <v>988.39</v>
      </c>
      <c r="R7" t="n">
        <v>86.28</v>
      </c>
      <c r="S7" t="n">
        <v>35.43</v>
      </c>
      <c r="T7" t="n">
        <v>24057.42</v>
      </c>
      <c r="U7" t="n">
        <v>0.41</v>
      </c>
      <c r="V7" t="n">
        <v>0.8</v>
      </c>
      <c r="W7" t="n">
        <v>3.09</v>
      </c>
      <c r="X7" t="n">
        <v>1.56</v>
      </c>
      <c r="Y7" t="n">
        <v>1</v>
      </c>
      <c r="Z7" t="n">
        <v>10</v>
      </c>
      <c r="AA7" t="n">
        <v>558.0281203396303</v>
      </c>
      <c r="AB7" t="n">
        <v>763.5186927118683</v>
      </c>
      <c r="AC7" t="n">
        <v>690.6495402846625</v>
      </c>
      <c r="AD7" t="n">
        <v>558028.1203396303</v>
      </c>
      <c r="AE7" t="n">
        <v>763518.6927118683</v>
      </c>
      <c r="AF7" t="n">
        <v>1.035532204484872e-06</v>
      </c>
      <c r="AG7" t="n">
        <v>14</v>
      </c>
      <c r="AH7" t="n">
        <v>690649.5402846625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4.8108</v>
      </c>
      <c r="E8" t="n">
        <v>20.79</v>
      </c>
      <c r="F8" t="n">
        <v>14.18</v>
      </c>
      <c r="G8" t="n">
        <v>11.98</v>
      </c>
      <c r="H8" t="n">
        <v>0.16</v>
      </c>
      <c r="I8" t="n">
        <v>71</v>
      </c>
      <c r="J8" t="n">
        <v>277</v>
      </c>
      <c r="K8" t="n">
        <v>60.56</v>
      </c>
      <c r="L8" t="n">
        <v>2.5</v>
      </c>
      <c r="M8" t="n">
        <v>69</v>
      </c>
      <c r="N8" t="n">
        <v>73.94</v>
      </c>
      <c r="O8" t="n">
        <v>34397.15</v>
      </c>
      <c r="P8" t="n">
        <v>241.88</v>
      </c>
      <c r="Q8" t="n">
        <v>988.29</v>
      </c>
      <c r="R8" t="n">
        <v>81.83</v>
      </c>
      <c r="S8" t="n">
        <v>35.43</v>
      </c>
      <c r="T8" t="n">
        <v>21873.28</v>
      </c>
      <c r="U8" t="n">
        <v>0.43</v>
      </c>
      <c r="V8" t="n">
        <v>0.8</v>
      </c>
      <c r="W8" t="n">
        <v>3.09</v>
      </c>
      <c r="X8" t="n">
        <v>1.42</v>
      </c>
      <c r="Y8" t="n">
        <v>1</v>
      </c>
      <c r="Z8" t="n">
        <v>10</v>
      </c>
      <c r="AA8" t="n">
        <v>544.420261450676</v>
      </c>
      <c r="AB8" t="n">
        <v>744.8998198436367</v>
      </c>
      <c r="AC8" t="n">
        <v>673.8076265112226</v>
      </c>
      <c r="AD8" t="n">
        <v>544420.261450676</v>
      </c>
      <c r="AE8" t="n">
        <v>744899.8198436367</v>
      </c>
      <c r="AF8" t="n">
        <v>1.063065667136661e-06</v>
      </c>
      <c r="AG8" t="n">
        <v>14</v>
      </c>
      <c r="AH8" t="n">
        <v>673807.6265112226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4.96</v>
      </c>
      <c r="E9" t="n">
        <v>20.16</v>
      </c>
      <c r="F9" t="n">
        <v>13.97</v>
      </c>
      <c r="G9" t="n">
        <v>13.31</v>
      </c>
      <c r="H9" t="n">
        <v>0.18</v>
      </c>
      <c r="I9" t="n">
        <v>63</v>
      </c>
      <c r="J9" t="n">
        <v>277.48</v>
      </c>
      <c r="K9" t="n">
        <v>60.56</v>
      </c>
      <c r="L9" t="n">
        <v>2.75</v>
      </c>
      <c r="M9" t="n">
        <v>61</v>
      </c>
      <c r="N9" t="n">
        <v>74.18000000000001</v>
      </c>
      <c r="O9" t="n">
        <v>34457.31</v>
      </c>
      <c r="P9" t="n">
        <v>237.67</v>
      </c>
      <c r="Q9" t="n">
        <v>988.12</v>
      </c>
      <c r="R9" t="n">
        <v>75.65000000000001</v>
      </c>
      <c r="S9" t="n">
        <v>35.43</v>
      </c>
      <c r="T9" t="n">
        <v>18819.35</v>
      </c>
      <c r="U9" t="n">
        <v>0.47</v>
      </c>
      <c r="V9" t="n">
        <v>0.82</v>
      </c>
      <c r="W9" t="n">
        <v>3.06</v>
      </c>
      <c r="X9" t="n">
        <v>1.22</v>
      </c>
      <c r="Y9" t="n">
        <v>1</v>
      </c>
      <c r="Z9" t="n">
        <v>10</v>
      </c>
      <c r="AA9" t="n">
        <v>527.6950022042569</v>
      </c>
      <c r="AB9" t="n">
        <v>722.0155822763239</v>
      </c>
      <c r="AC9" t="n">
        <v>653.1074284591052</v>
      </c>
      <c r="AD9" t="n">
        <v>527695.0022042568</v>
      </c>
      <c r="AE9" t="n">
        <v>722015.5822763239</v>
      </c>
      <c r="AF9" t="n">
        <v>1.096035110376203e-06</v>
      </c>
      <c r="AG9" t="n">
        <v>14</v>
      </c>
      <c r="AH9" t="n">
        <v>653107.4284591052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5.0405</v>
      </c>
      <c r="E10" t="n">
        <v>19.84</v>
      </c>
      <c r="F10" t="n">
        <v>13.91</v>
      </c>
      <c r="G10" t="n">
        <v>14.39</v>
      </c>
      <c r="H10" t="n">
        <v>0.19</v>
      </c>
      <c r="I10" t="n">
        <v>58</v>
      </c>
      <c r="J10" t="n">
        <v>277.97</v>
      </c>
      <c r="K10" t="n">
        <v>60.56</v>
      </c>
      <c r="L10" t="n">
        <v>3</v>
      </c>
      <c r="M10" t="n">
        <v>56</v>
      </c>
      <c r="N10" t="n">
        <v>74.42</v>
      </c>
      <c r="O10" t="n">
        <v>34517.57</v>
      </c>
      <c r="P10" t="n">
        <v>235.95</v>
      </c>
      <c r="Q10" t="n">
        <v>988.33</v>
      </c>
      <c r="R10" t="n">
        <v>73.55</v>
      </c>
      <c r="S10" t="n">
        <v>35.43</v>
      </c>
      <c r="T10" t="n">
        <v>17797.51</v>
      </c>
      <c r="U10" t="n">
        <v>0.48</v>
      </c>
      <c r="V10" t="n">
        <v>0.82</v>
      </c>
      <c r="W10" t="n">
        <v>3.06</v>
      </c>
      <c r="X10" t="n">
        <v>1.15</v>
      </c>
      <c r="Y10" t="n">
        <v>1</v>
      </c>
      <c r="Z10" t="n">
        <v>10</v>
      </c>
      <c r="AA10" t="n">
        <v>506.9803694729717</v>
      </c>
      <c r="AB10" t="n">
        <v>693.672907908281</v>
      </c>
      <c r="AC10" t="n">
        <v>627.4697391535549</v>
      </c>
      <c r="AD10" t="n">
        <v>506980.3694729718</v>
      </c>
      <c r="AE10" t="n">
        <v>693672.907908281</v>
      </c>
      <c r="AF10" t="n">
        <v>1.113823583437752e-06</v>
      </c>
      <c r="AG10" t="n">
        <v>13</v>
      </c>
      <c r="AH10" t="n">
        <v>627469.7391535549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5.1361</v>
      </c>
      <c r="E11" t="n">
        <v>19.47</v>
      </c>
      <c r="F11" t="n">
        <v>13.8</v>
      </c>
      <c r="G11" t="n">
        <v>15.62</v>
      </c>
      <c r="H11" t="n">
        <v>0.21</v>
      </c>
      <c r="I11" t="n">
        <v>53</v>
      </c>
      <c r="J11" t="n">
        <v>278.46</v>
      </c>
      <c r="K11" t="n">
        <v>60.56</v>
      </c>
      <c r="L11" t="n">
        <v>3.25</v>
      </c>
      <c r="M11" t="n">
        <v>51</v>
      </c>
      <c r="N11" t="n">
        <v>74.66</v>
      </c>
      <c r="O11" t="n">
        <v>34577.92</v>
      </c>
      <c r="P11" t="n">
        <v>233.59</v>
      </c>
      <c r="Q11" t="n">
        <v>988.21</v>
      </c>
      <c r="R11" t="n">
        <v>70.38</v>
      </c>
      <c r="S11" t="n">
        <v>35.43</v>
      </c>
      <c r="T11" t="n">
        <v>16234.74</v>
      </c>
      <c r="U11" t="n">
        <v>0.5</v>
      </c>
      <c r="V11" t="n">
        <v>0.83</v>
      </c>
      <c r="W11" t="n">
        <v>3.05</v>
      </c>
      <c r="X11" t="n">
        <v>1.05</v>
      </c>
      <c r="Y11" t="n">
        <v>1</v>
      </c>
      <c r="Z11" t="n">
        <v>10</v>
      </c>
      <c r="AA11" t="n">
        <v>497.5849284543943</v>
      </c>
      <c r="AB11" t="n">
        <v>680.8176510090594</v>
      </c>
      <c r="AC11" t="n">
        <v>615.8413699303286</v>
      </c>
      <c r="AD11" t="n">
        <v>497584.9284543943</v>
      </c>
      <c r="AE11" t="n">
        <v>680817.6510090594</v>
      </c>
      <c r="AF11" t="n">
        <v>1.134948776290971e-06</v>
      </c>
      <c r="AG11" t="n">
        <v>13</v>
      </c>
      <c r="AH11" t="n">
        <v>615841.3699303286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5.2123</v>
      </c>
      <c r="E12" t="n">
        <v>19.19</v>
      </c>
      <c r="F12" t="n">
        <v>13.73</v>
      </c>
      <c r="G12" t="n">
        <v>16.81</v>
      </c>
      <c r="H12" t="n">
        <v>0.22</v>
      </c>
      <c r="I12" t="n">
        <v>49</v>
      </c>
      <c r="J12" t="n">
        <v>278.95</v>
      </c>
      <c r="K12" t="n">
        <v>60.56</v>
      </c>
      <c r="L12" t="n">
        <v>3.5</v>
      </c>
      <c r="M12" t="n">
        <v>47</v>
      </c>
      <c r="N12" t="n">
        <v>74.90000000000001</v>
      </c>
      <c r="O12" t="n">
        <v>34638.36</v>
      </c>
      <c r="P12" t="n">
        <v>231.68</v>
      </c>
      <c r="Q12" t="n">
        <v>988.34</v>
      </c>
      <c r="R12" t="n">
        <v>67.77</v>
      </c>
      <c r="S12" t="n">
        <v>35.43</v>
      </c>
      <c r="T12" t="n">
        <v>14948.62</v>
      </c>
      <c r="U12" t="n">
        <v>0.52</v>
      </c>
      <c r="V12" t="n">
        <v>0.83</v>
      </c>
      <c r="W12" t="n">
        <v>3.05</v>
      </c>
      <c r="X12" t="n">
        <v>0.97</v>
      </c>
      <c r="Y12" t="n">
        <v>1</v>
      </c>
      <c r="Z12" t="n">
        <v>10</v>
      </c>
      <c r="AA12" t="n">
        <v>490.4130824383899</v>
      </c>
      <c r="AB12" t="n">
        <v>671.0048148904463</v>
      </c>
      <c r="AC12" t="n">
        <v>606.9650571184739</v>
      </c>
      <c r="AD12" t="n">
        <v>490413.0824383899</v>
      </c>
      <c r="AE12" t="n">
        <v>671004.8148904463</v>
      </c>
      <c r="AF12" t="n">
        <v>1.151787057623767e-06</v>
      </c>
      <c r="AG12" t="n">
        <v>13</v>
      </c>
      <c r="AH12" t="n">
        <v>606965.0571184738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5.291</v>
      </c>
      <c r="E13" t="n">
        <v>18.9</v>
      </c>
      <c r="F13" t="n">
        <v>13.65</v>
      </c>
      <c r="G13" t="n">
        <v>18.2</v>
      </c>
      <c r="H13" t="n">
        <v>0.24</v>
      </c>
      <c r="I13" t="n">
        <v>45</v>
      </c>
      <c r="J13" t="n">
        <v>279.44</v>
      </c>
      <c r="K13" t="n">
        <v>60.56</v>
      </c>
      <c r="L13" t="n">
        <v>3.75</v>
      </c>
      <c r="M13" t="n">
        <v>43</v>
      </c>
      <c r="N13" t="n">
        <v>75.14</v>
      </c>
      <c r="O13" t="n">
        <v>34698.9</v>
      </c>
      <c r="P13" t="n">
        <v>229.78</v>
      </c>
      <c r="Q13" t="n">
        <v>988.15</v>
      </c>
      <c r="R13" t="n">
        <v>65.66</v>
      </c>
      <c r="S13" t="n">
        <v>35.43</v>
      </c>
      <c r="T13" t="n">
        <v>13918.28</v>
      </c>
      <c r="U13" t="n">
        <v>0.54</v>
      </c>
      <c r="V13" t="n">
        <v>0.84</v>
      </c>
      <c r="W13" t="n">
        <v>3.04</v>
      </c>
      <c r="X13" t="n">
        <v>0.89</v>
      </c>
      <c r="Y13" t="n">
        <v>1</v>
      </c>
      <c r="Z13" t="n">
        <v>10</v>
      </c>
      <c r="AA13" t="n">
        <v>483.2544552549172</v>
      </c>
      <c r="AB13" t="n">
        <v>661.2100653616768</v>
      </c>
      <c r="AC13" t="n">
        <v>598.1051047377128</v>
      </c>
      <c r="AD13" t="n">
        <v>483254.4552549172</v>
      </c>
      <c r="AE13" t="n">
        <v>661210.0653616769</v>
      </c>
      <c r="AF13" t="n">
        <v>1.169177776008163e-06</v>
      </c>
      <c r="AG13" t="n">
        <v>13</v>
      </c>
      <c r="AH13" t="n">
        <v>598105.1047377129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5.3598</v>
      </c>
      <c r="E14" t="n">
        <v>18.66</v>
      </c>
      <c r="F14" t="n">
        <v>13.56</v>
      </c>
      <c r="G14" t="n">
        <v>19.38</v>
      </c>
      <c r="H14" t="n">
        <v>0.25</v>
      </c>
      <c r="I14" t="n">
        <v>42</v>
      </c>
      <c r="J14" t="n">
        <v>279.94</v>
      </c>
      <c r="K14" t="n">
        <v>60.56</v>
      </c>
      <c r="L14" t="n">
        <v>4</v>
      </c>
      <c r="M14" t="n">
        <v>40</v>
      </c>
      <c r="N14" t="n">
        <v>75.38</v>
      </c>
      <c r="O14" t="n">
        <v>34759.54</v>
      </c>
      <c r="P14" t="n">
        <v>227.72</v>
      </c>
      <c r="Q14" t="n">
        <v>988.16</v>
      </c>
      <c r="R14" t="n">
        <v>63</v>
      </c>
      <c r="S14" t="n">
        <v>35.43</v>
      </c>
      <c r="T14" t="n">
        <v>12599.12</v>
      </c>
      <c r="U14" t="n">
        <v>0.5600000000000001</v>
      </c>
      <c r="V14" t="n">
        <v>0.84</v>
      </c>
      <c r="W14" t="n">
        <v>3.03</v>
      </c>
      <c r="X14" t="n">
        <v>0.8100000000000001</v>
      </c>
      <c r="Y14" t="n">
        <v>1</v>
      </c>
      <c r="Z14" t="n">
        <v>10</v>
      </c>
      <c r="AA14" t="n">
        <v>476.6526912958678</v>
      </c>
      <c r="AB14" t="n">
        <v>652.1772406636348</v>
      </c>
      <c r="AC14" t="n">
        <v>589.9343601512031</v>
      </c>
      <c r="AD14" t="n">
        <v>476652.6912958678</v>
      </c>
      <c r="AE14" t="n">
        <v>652177.2406636348</v>
      </c>
      <c r="AF14" t="n">
        <v>1.18438084366822e-06</v>
      </c>
      <c r="AG14" t="n">
        <v>13</v>
      </c>
      <c r="AH14" t="n">
        <v>589934.3601512031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5.3977</v>
      </c>
      <c r="E15" t="n">
        <v>18.53</v>
      </c>
      <c r="F15" t="n">
        <v>13.54</v>
      </c>
      <c r="G15" t="n">
        <v>20.3</v>
      </c>
      <c r="H15" t="n">
        <v>0.27</v>
      </c>
      <c r="I15" t="n">
        <v>40</v>
      </c>
      <c r="J15" t="n">
        <v>280.43</v>
      </c>
      <c r="K15" t="n">
        <v>60.56</v>
      </c>
      <c r="L15" t="n">
        <v>4.25</v>
      </c>
      <c r="M15" t="n">
        <v>38</v>
      </c>
      <c r="N15" t="n">
        <v>75.62</v>
      </c>
      <c r="O15" t="n">
        <v>34820.27</v>
      </c>
      <c r="P15" t="n">
        <v>226.67</v>
      </c>
      <c r="Q15" t="n">
        <v>988.1900000000001</v>
      </c>
      <c r="R15" t="n">
        <v>62.12</v>
      </c>
      <c r="S15" t="n">
        <v>35.43</v>
      </c>
      <c r="T15" t="n">
        <v>12170.49</v>
      </c>
      <c r="U15" t="n">
        <v>0.57</v>
      </c>
      <c r="V15" t="n">
        <v>0.84</v>
      </c>
      <c r="W15" t="n">
        <v>3.03</v>
      </c>
      <c r="X15" t="n">
        <v>0.78</v>
      </c>
      <c r="Y15" t="n">
        <v>1</v>
      </c>
      <c r="Z15" t="n">
        <v>10</v>
      </c>
      <c r="AA15" t="n">
        <v>473.3354657325171</v>
      </c>
      <c r="AB15" t="n">
        <v>647.6384663021951</v>
      </c>
      <c r="AC15" t="n">
        <v>585.8287600446092</v>
      </c>
      <c r="AD15" t="n">
        <v>473335.4657325171</v>
      </c>
      <c r="AE15" t="n">
        <v>647638.4663021951</v>
      </c>
      <c r="AF15" t="n">
        <v>1.19275578937049e-06</v>
      </c>
      <c r="AG15" t="n">
        <v>13</v>
      </c>
      <c r="AH15" t="n">
        <v>585828.7600446092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5.4618</v>
      </c>
      <c r="E16" t="n">
        <v>18.31</v>
      </c>
      <c r="F16" t="n">
        <v>13.48</v>
      </c>
      <c r="G16" t="n">
        <v>21.85</v>
      </c>
      <c r="H16" t="n">
        <v>0.29</v>
      </c>
      <c r="I16" t="n">
        <v>37</v>
      </c>
      <c r="J16" t="n">
        <v>280.92</v>
      </c>
      <c r="K16" t="n">
        <v>60.56</v>
      </c>
      <c r="L16" t="n">
        <v>4.5</v>
      </c>
      <c r="M16" t="n">
        <v>35</v>
      </c>
      <c r="N16" t="n">
        <v>75.87</v>
      </c>
      <c r="O16" t="n">
        <v>34881.09</v>
      </c>
      <c r="P16" t="n">
        <v>225.13</v>
      </c>
      <c r="Q16" t="n">
        <v>988.17</v>
      </c>
      <c r="R16" t="n">
        <v>60.19</v>
      </c>
      <c r="S16" t="n">
        <v>35.43</v>
      </c>
      <c r="T16" t="n">
        <v>11220.82</v>
      </c>
      <c r="U16" t="n">
        <v>0.59</v>
      </c>
      <c r="V16" t="n">
        <v>0.85</v>
      </c>
      <c r="W16" t="n">
        <v>3.02</v>
      </c>
      <c r="X16" t="n">
        <v>0.72</v>
      </c>
      <c r="Y16" t="n">
        <v>1</v>
      </c>
      <c r="Z16" t="n">
        <v>10</v>
      </c>
      <c r="AA16" t="n">
        <v>454.9129447446396</v>
      </c>
      <c r="AB16" t="n">
        <v>622.4319603423157</v>
      </c>
      <c r="AC16" t="n">
        <v>563.0279276359875</v>
      </c>
      <c r="AD16" t="n">
        <v>454912.9447446396</v>
      </c>
      <c r="AE16" t="n">
        <v>622431.9603423157</v>
      </c>
      <c r="AF16" t="n">
        <v>1.206920275373537e-06</v>
      </c>
      <c r="AG16" t="n">
        <v>12</v>
      </c>
      <c r="AH16" t="n">
        <v>563027.9276359874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5.508</v>
      </c>
      <c r="E17" t="n">
        <v>18.16</v>
      </c>
      <c r="F17" t="n">
        <v>13.43</v>
      </c>
      <c r="G17" t="n">
        <v>23.02</v>
      </c>
      <c r="H17" t="n">
        <v>0.3</v>
      </c>
      <c r="I17" t="n">
        <v>35</v>
      </c>
      <c r="J17" t="n">
        <v>281.41</v>
      </c>
      <c r="K17" t="n">
        <v>60.56</v>
      </c>
      <c r="L17" t="n">
        <v>4.75</v>
      </c>
      <c r="M17" t="n">
        <v>33</v>
      </c>
      <c r="N17" t="n">
        <v>76.11</v>
      </c>
      <c r="O17" t="n">
        <v>34942.02</v>
      </c>
      <c r="P17" t="n">
        <v>223.81</v>
      </c>
      <c r="Q17" t="n">
        <v>988.13</v>
      </c>
      <c r="R17" t="n">
        <v>58.61</v>
      </c>
      <c r="S17" t="n">
        <v>35.43</v>
      </c>
      <c r="T17" t="n">
        <v>10439.13</v>
      </c>
      <c r="U17" t="n">
        <v>0.6</v>
      </c>
      <c r="V17" t="n">
        <v>0.85</v>
      </c>
      <c r="W17" t="n">
        <v>3.02</v>
      </c>
      <c r="X17" t="n">
        <v>0.67</v>
      </c>
      <c r="Y17" t="n">
        <v>1</v>
      </c>
      <c r="Z17" t="n">
        <v>10</v>
      </c>
      <c r="AA17" t="n">
        <v>450.8462697747344</v>
      </c>
      <c r="AB17" t="n">
        <v>616.867756239454</v>
      </c>
      <c r="AC17" t="n">
        <v>557.9947633632934</v>
      </c>
      <c r="AD17" t="n">
        <v>450846.2697747345</v>
      </c>
      <c r="AE17" t="n">
        <v>616867.756239454</v>
      </c>
      <c r="AF17" t="n">
        <v>1.217129312087122e-06</v>
      </c>
      <c r="AG17" t="n">
        <v>12</v>
      </c>
      <c r="AH17" t="n">
        <v>557994.7633632934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5.5508</v>
      </c>
      <c r="E18" t="n">
        <v>18.02</v>
      </c>
      <c r="F18" t="n">
        <v>13.39</v>
      </c>
      <c r="G18" t="n">
        <v>24.35</v>
      </c>
      <c r="H18" t="n">
        <v>0.32</v>
      </c>
      <c r="I18" t="n">
        <v>33</v>
      </c>
      <c r="J18" t="n">
        <v>281.91</v>
      </c>
      <c r="K18" t="n">
        <v>60.56</v>
      </c>
      <c r="L18" t="n">
        <v>5</v>
      </c>
      <c r="M18" t="n">
        <v>31</v>
      </c>
      <c r="N18" t="n">
        <v>76.34999999999999</v>
      </c>
      <c r="O18" t="n">
        <v>35003.04</v>
      </c>
      <c r="P18" t="n">
        <v>222.23</v>
      </c>
      <c r="Q18" t="n">
        <v>988.14</v>
      </c>
      <c r="R18" t="n">
        <v>57.89</v>
      </c>
      <c r="S18" t="n">
        <v>35.43</v>
      </c>
      <c r="T18" t="n">
        <v>10093.15</v>
      </c>
      <c r="U18" t="n">
        <v>0.61</v>
      </c>
      <c r="V18" t="n">
        <v>0.85</v>
      </c>
      <c r="W18" t="n">
        <v>3.01</v>
      </c>
      <c r="X18" t="n">
        <v>0.64</v>
      </c>
      <c r="Y18" t="n">
        <v>1</v>
      </c>
      <c r="Z18" t="n">
        <v>10</v>
      </c>
      <c r="AA18" t="n">
        <v>446.8228258993016</v>
      </c>
      <c r="AB18" t="n">
        <v>611.3627028272704</v>
      </c>
      <c r="AC18" t="n">
        <v>553.0151045223774</v>
      </c>
      <c r="AD18" t="n">
        <v>446822.8258993016</v>
      </c>
      <c r="AE18" t="n">
        <v>611362.7028272704</v>
      </c>
      <c r="AF18" t="n">
        <v>1.22658703441053e-06</v>
      </c>
      <c r="AG18" t="n">
        <v>12</v>
      </c>
      <c r="AH18" t="n">
        <v>553015.1045223775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5.5713</v>
      </c>
      <c r="E19" t="n">
        <v>17.95</v>
      </c>
      <c r="F19" t="n">
        <v>13.38</v>
      </c>
      <c r="G19" t="n">
        <v>25.08</v>
      </c>
      <c r="H19" t="n">
        <v>0.33</v>
      </c>
      <c r="I19" t="n">
        <v>32</v>
      </c>
      <c r="J19" t="n">
        <v>282.4</v>
      </c>
      <c r="K19" t="n">
        <v>60.56</v>
      </c>
      <c r="L19" t="n">
        <v>5.25</v>
      </c>
      <c r="M19" t="n">
        <v>30</v>
      </c>
      <c r="N19" t="n">
        <v>76.59999999999999</v>
      </c>
      <c r="O19" t="n">
        <v>35064.15</v>
      </c>
      <c r="P19" t="n">
        <v>221.38</v>
      </c>
      <c r="Q19" t="n">
        <v>988.3099999999999</v>
      </c>
      <c r="R19" t="n">
        <v>57.24</v>
      </c>
      <c r="S19" t="n">
        <v>35.43</v>
      </c>
      <c r="T19" t="n">
        <v>9770.870000000001</v>
      </c>
      <c r="U19" t="n">
        <v>0.62</v>
      </c>
      <c r="V19" t="n">
        <v>0.85</v>
      </c>
      <c r="W19" t="n">
        <v>3.01</v>
      </c>
      <c r="X19" t="n">
        <v>0.62</v>
      </c>
      <c r="Y19" t="n">
        <v>1</v>
      </c>
      <c r="Z19" t="n">
        <v>10</v>
      </c>
      <c r="AA19" t="n">
        <v>444.8751804163226</v>
      </c>
      <c r="AB19" t="n">
        <v>608.6978483534041</v>
      </c>
      <c r="AC19" t="n">
        <v>550.6045800193501</v>
      </c>
      <c r="AD19" t="n">
        <v>444875.1804163225</v>
      </c>
      <c r="AE19" t="n">
        <v>608697.8483534041</v>
      </c>
      <c r="AF19" t="n">
        <v>1.231117018233657e-06</v>
      </c>
      <c r="AG19" t="n">
        <v>12</v>
      </c>
      <c r="AH19" t="n">
        <v>550604.5800193502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5.6153</v>
      </c>
      <c r="E20" t="n">
        <v>17.81</v>
      </c>
      <c r="F20" t="n">
        <v>13.34</v>
      </c>
      <c r="G20" t="n">
        <v>26.68</v>
      </c>
      <c r="H20" t="n">
        <v>0.35</v>
      </c>
      <c r="I20" t="n">
        <v>30</v>
      </c>
      <c r="J20" t="n">
        <v>282.9</v>
      </c>
      <c r="K20" t="n">
        <v>60.56</v>
      </c>
      <c r="L20" t="n">
        <v>5.5</v>
      </c>
      <c r="M20" t="n">
        <v>28</v>
      </c>
      <c r="N20" t="n">
        <v>76.84999999999999</v>
      </c>
      <c r="O20" t="n">
        <v>35125.37</v>
      </c>
      <c r="P20" t="n">
        <v>220.49</v>
      </c>
      <c r="Q20" t="n">
        <v>988.21</v>
      </c>
      <c r="R20" t="n">
        <v>55.87</v>
      </c>
      <c r="S20" t="n">
        <v>35.43</v>
      </c>
      <c r="T20" t="n">
        <v>9097.92</v>
      </c>
      <c r="U20" t="n">
        <v>0.63</v>
      </c>
      <c r="V20" t="n">
        <v>0.85</v>
      </c>
      <c r="W20" t="n">
        <v>3.02</v>
      </c>
      <c r="X20" t="n">
        <v>0.59</v>
      </c>
      <c r="Y20" t="n">
        <v>1</v>
      </c>
      <c r="Z20" t="n">
        <v>10</v>
      </c>
      <c r="AA20" t="n">
        <v>441.5507688864992</v>
      </c>
      <c r="AB20" t="n">
        <v>604.149241835614</v>
      </c>
      <c r="AC20" t="n">
        <v>546.4900861236086</v>
      </c>
      <c r="AD20" t="n">
        <v>441550.7688864992</v>
      </c>
      <c r="AE20" t="n">
        <v>604149.241835614</v>
      </c>
      <c r="AF20" t="n">
        <v>1.240839910341833e-06</v>
      </c>
      <c r="AG20" t="n">
        <v>12</v>
      </c>
      <c r="AH20" t="n">
        <v>546490.0861236086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5.6407</v>
      </c>
      <c r="E21" t="n">
        <v>17.73</v>
      </c>
      <c r="F21" t="n">
        <v>13.31</v>
      </c>
      <c r="G21" t="n">
        <v>27.54</v>
      </c>
      <c r="H21" t="n">
        <v>0.36</v>
      </c>
      <c r="I21" t="n">
        <v>29</v>
      </c>
      <c r="J21" t="n">
        <v>283.4</v>
      </c>
      <c r="K21" t="n">
        <v>60.56</v>
      </c>
      <c r="L21" t="n">
        <v>5.75</v>
      </c>
      <c r="M21" t="n">
        <v>27</v>
      </c>
      <c r="N21" t="n">
        <v>77.09</v>
      </c>
      <c r="O21" t="n">
        <v>35186.68</v>
      </c>
      <c r="P21" t="n">
        <v>219.35</v>
      </c>
      <c r="Q21" t="n">
        <v>988.09</v>
      </c>
      <c r="R21" t="n">
        <v>55.31</v>
      </c>
      <c r="S21" t="n">
        <v>35.43</v>
      </c>
      <c r="T21" t="n">
        <v>8822.82</v>
      </c>
      <c r="U21" t="n">
        <v>0.64</v>
      </c>
      <c r="V21" t="n">
        <v>0.86</v>
      </c>
      <c r="W21" t="n">
        <v>3</v>
      </c>
      <c r="X21" t="n">
        <v>0.5600000000000001</v>
      </c>
      <c r="Y21" t="n">
        <v>1</v>
      </c>
      <c r="Z21" t="n">
        <v>10</v>
      </c>
      <c r="AA21" t="n">
        <v>439.0148875608918</v>
      </c>
      <c r="AB21" t="n">
        <v>600.6795371307295</v>
      </c>
      <c r="AC21" t="n">
        <v>543.3515251659973</v>
      </c>
      <c r="AD21" t="n">
        <v>439014.8875608918</v>
      </c>
      <c r="AE21" t="n">
        <v>600679.5371307295</v>
      </c>
      <c r="AF21" t="n">
        <v>1.246452670786098e-06</v>
      </c>
      <c r="AG21" t="n">
        <v>12</v>
      </c>
      <c r="AH21" t="n">
        <v>543351.5251659972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5.6544</v>
      </c>
      <c r="E22" t="n">
        <v>17.69</v>
      </c>
      <c r="F22" t="n">
        <v>13.32</v>
      </c>
      <c r="G22" t="n">
        <v>28.55</v>
      </c>
      <c r="H22" t="n">
        <v>0.38</v>
      </c>
      <c r="I22" t="n">
        <v>28</v>
      </c>
      <c r="J22" t="n">
        <v>283.9</v>
      </c>
      <c r="K22" t="n">
        <v>60.56</v>
      </c>
      <c r="L22" t="n">
        <v>6</v>
      </c>
      <c r="M22" t="n">
        <v>26</v>
      </c>
      <c r="N22" t="n">
        <v>77.34</v>
      </c>
      <c r="O22" t="n">
        <v>35248.1</v>
      </c>
      <c r="P22" t="n">
        <v>218.92</v>
      </c>
      <c r="Q22" t="n">
        <v>988.38</v>
      </c>
      <c r="R22" t="n">
        <v>55.39</v>
      </c>
      <c r="S22" t="n">
        <v>35.43</v>
      </c>
      <c r="T22" t="n">
        <v>8865.49</v>
      </c>
      <c r="U22" t="n">
        <v>0.64</v>
      </c>
      <c r="V22" t="n">
        <v>0.86</v>
      </c>
      <c r="W22" t="n">
        <v>3.01</v>
      </c>
      <c r="X22" t="n">
        <v>0.57</v>
      </c>
      <c r="Y22" t="n">
        <v>1</v>
      </c>
      <c r="Z22" t="n">
        <v>10</v>
      </c>
      <c r="AA22" t="n">
        <v>437.971487604089</v>
      </c>
      <c r="AB22" t="n">
        <v>599.2519112782745</v>
      </c>
      <c r="AC22" t="n">
        <v>542.0601499212152</v>
      </c>
      <c r="AD22" t="n">
        <v>437971.487604089</v>
      </c>
      <c r="AE22" t="n">
        <v>599251.9112782745</v>
      </c>
      <c r="AF22" t="n">
        <v>1.249480025828871e-06</v>
      </c>
      <c r="AG22" t="n">
        <v>12</v>
      </c>
      <c r="AH22" t="n">
        <v>542060.1499212151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5.7098</v>
      </c>
      <c r="E23" t="n">
        <v>17.51</v>
      </c>
      <c r="F23" t="n">
        <v>13.25</v>
      </c>
      <c r="G23" t="n">
        <v>30.59</v>
      </c>
      <c r="H23" t="n">
        <v>0.39</v>
      </c>
      <c r="I23" t="n">
        <v>26</v>
      </c>
      <c r="J23" t="n">
        <v>284.4</v>
      </c>
      <c r="K23" t="n">
        <v>60.56</v>
      </c>
      <c r="L23" t="n">
        <v>6.25</v>
      </c>
      <c r="M23" t="n">
        <v>24</v>
      </c>
      <c r="N23" t="n">
        <v>77.59</v>
      </c>
      <c r="O23" t="n">
        <v>35309.61</v>
      </c>
      <c r="P23" t="n">
        <v>217</v>
      </c>
      <c r="Q23" t="n">
        <v>988.17</v>
      </c>
      <c r="R23" t="n">
        <v>53.3</v>
      </c>
      <c r="S23" t="n">
        <v>35.43</v>
      </c>
      <c r="T23" t="n">
        <v>7831.69</v>
      </c>
      <c r="U23" t="n">
        <v>0.66</v>
      </c>
      <c r="V23" t="n">
        <v>0.86</v>
      </c>
      <c r="W23" t="n">
        <v>3.01</v>
      </c>
      <c r="X23" t="n">
        <v>0.5</v>
      </c>
      <c r="Y23" t="n">
        <v>1</v>
      </c>
      <c r="Z23" t="n">
        <v>10</v>
      </c>
      <c r="AA23" t="n">
        <v>433.0583571139855</v>
      </c>
      <c r="AB23" t="n">
        <v>592.5295493896954</v>
      </c>
      <c r="AC23" t="n">
        <v>535.979360816388</v>
      </c>
      <c r="AD23" t="n">
        <v>433058.3571139855</v>
      </c>
      <c r="AE23" t="n">
        <v>592529.5493896954</v>
      </c>
      <c r="AF23" t="n">
        <v>1.261722030892348e-06</v>
      </c>
      <c r="AG23" t="n">
        <v>12</v>
      </c>
      <c r="AH23" t="n">
        <v>535979.3608163879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5.7323</v>
      </c>
      <c r="E24" t="n">
        <v>17.44</v>
      </c>
      <c r="F24" t="n">
        <v>13.24</v>
      </c>
      <c r="G24" t="n">
        <v>31.77</v>
      </c>
      <c r="H24" t="n">
        <v>0.41</v>
      </c>
      <c r="I24" t="n">
        <v>25</v>
      </c>
      <c r="J24" t="n">
        <v>284.89</v>
      </c>
      <c r="K24" t="n">
        <v>60.56</v>
      </c>
      <c r="L24" t="n">
        <v>6.5</v>
      </c>
      <c r="M24" t="n">
        <v>23</v>
      </c>
      <c r="N24" t="n">
        <v>77.84</v>
      </c>
      <c r="O24" t="n">
        <v>35371.22</v>
      </c>
      <c r="P24" t="n">
        <v>216.34</v>
      </c>
      <c r="Q24" t="n">
        <v>988.28</v>
      </c>
      <c r="R24" t="n">
        <v>52.86</v>
      </c>
      <c r="S24" t="n">
        <v>35.43</v>
      </c>
      <c r="T24" t="n">
        <v>7617.83</v>
      </c>
      <c r="U24" t="n">
        <v>0.67</v>
      </c>
      <c r="V24" t="n">
        <v>0.86</v>
      </c>
      <c r="W24" t="n">
        <v>3</v>
      </c>
      <c r="X24" t="n">
        <v>0.48</v>
      </c>
      <c r="Y24" t="n">
        <v>1</v>
      </c>
      <c r="Z24" t="n">
        <v>10</v>
      </c>
      <c r="AA24" t="n">
        <v>431.2989022784211</v>
      </c>
      <c r="AB24" t="n">
        <v>590.1221856620072</v>
      </c>
      <c r="AC24" t="n">
        <v>533.8017525041138</v>
      </c>
      <c r="AD24" t="n">
        <v>431298.9022784211</v>
      </c>
      <c r="AE24" t="n">
        <v>590122.1856620072</v>
      </c>
      <c r="AF24" t="n">
        <v>1.266693964356756e-06</v>
      </c>
      <c r="AG24" t="n">
        <v>12</v>
      </c>
      <c r="AH24" t="n">
        <v>533801.7525041138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5.7603</v>
      </c>
      <c r="E25" t="n">
        <v>17.36</v>
      </c>
      <c r="F25" t="n">
        <v>13.21</v>
      </c>
      <c r="G25" t="n">
        <v>33.01</v>
      </c>
      <c r="H25" t="n">
        <v>0.42</v>
      </c>
      <c r="I25" t="n">
        <v>24</v>
      </c>
      <c r="J25" t="n">
        <v>285.39</v>
      </c>
      <c r="K25" t="n">
        <v>60.56</v>
      </c>
      <c r="L25" t="n">
        <v>6.75</v>
      </c>
      <c r="M25" t="n">
        <v>22</v>
      </c>
      <c r="N25" t="n">
        <v>78.09</v>
      </c>
      <c r="O25" t="n">
        <v>35432.93</v>
      </c>
      <c r="P25" t="n">
        <v>215.08</v>
      </c>
      <c r="Q25" t="n">
        <v>988.11</v>
      </c>
      <c r="R25" t="n">
        <v>51.85</v>
      </c>
      <c r="S25" t="n">
        <v>35.43</v>
      </c>
      <c r="T25" t="n">
        <v>7115.11</v>
      </c>
      <c r="U25" t="n">
        <v>0.68</v>
      </c>
      <c r="V25" t="n">
        <v>0.86</v>
      </c>
      <c r="W25" t="n">
        <v>3</v>
      </c>
      <c r="X25" t="n">
        <v>0.45</v>
      </c>
      <c r="Y25" t="n">
        <v>1</v>
      </c>
      <c r="Z25" t="n">
        <v>10</v>
      </c>
      <c r="AA25" t="n">
        <v>428.623964677411</v>
      </c>
      <c r="AB25" t="n">
        <v>586.4622180263868</v>
      </c>
      <c r="AC25" t="n">
        <v>530.4910870428404</v>
      </c>
      <c r="AD25" t="n">
        <v>428623.964677411</v>
      </c>
      <c r="AE25" t="n">
        <v>586462.2180263868</v>
      </c>
      <c r="AF25" t="n">
        <v>1.272881259334686e-06</v>
      </c>
      <c r="AG25" t="n">
        <v>12</v>
      </c>
      <c r="AH25" t="n">
        <v>530491.0870428404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5.7777</v>
      </c>
      <c r="E26" t="n">
        <v>17.31</v>
      </c>
      <c r="F26" t="n">
        <v>13.21</v>
      </c>
      <c r="G26" t="n">
        <v>34.45</v>
      </c>
      <c r="H26" t="n">
        <v>0.44</v>
      </c>
      <c r="I26" t="n">
        <v>23</v>
      </c>
      <c r="J26" t="n">
        <v>285.9</v>
      </c>
      <c r="K26" t="n">
        <v>60.56</v>
      </c>
      <c r="L26" t="n">
        <v>7</v>
      </c>
      <c r="M26" t="n">
        <v>21</v>
      </c>
      <c r="N26" t="n">
        <v>78.34</v>
      </c>
      <c r="O26" t="n">
        <v>35494.74</v>
      </c>
      <c r="P26" t="n">
        <v>214.5</v>
      </c>
      <c r="Q26" t="n">
        <v>988.12</v>
      </c>
      <c r="R26" t="n">
        <v>51.61</v>
      </c>
      <c r="S26" t="n">
        <v>35.43</v>
      </c>
      <c r="T26" t="n">
        <v>7000.67</v>
      </c>
      <c r="U26" t="n">
        <v>0.6899999999999999</v>
      </c>
      <c r="V26" t="n">
        <v>0.86</v>
      </c>
      <c r="W26" t="n">
        <v>3.01</v>
      </c>
      <c r="X26" t="n">
        <v>0.45</v>
      </c>
      <c r="Y26" t="n">
        <v>1</v>
      </c>
      <c r="Z26" t="n">
        <v>10</v>
      </c>
      <c r="AA26" t="n">
        <v>427.2614090880988</v>
      </c>
      <c r="AB26" t="n">
        <v>584.5979093573796</v>
      </c>
      <c r="AC26" t="n">
        <v>528.8047053766296</v>
      </c>
      <c r="AD26" t="n">
        <v>427261.4090880988</v>
      </c>
      <c r="AE26" t="n">
        <v>584597.9093573797</v>
      </c>
      <c r="AF26" t="n">
        <v>1.276726221213828e-06</v>
      </c>
      <c r="AG26" t="n">
        <v>12</v>
      </c>
      <c r="AH26" t="n">
        <v>528804.7053766296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5.7795</v>
      </c>
      <c r="E27" t="n">
        <v>17.3</v>
      </c>
      <c r="F27" t="n">
        <v>13.2</v>
      </c>
      <c r="G27" t="n">
        <v>34.44</v>
      </c>
      <c r="H27" t="n">
        <v>0.45</v>
      </c>
      <c r="I27" t="n">
        <v>23</v>
      </c>
      <c r="J27" t="n">
        <v>286.4</v>
      </c>
      <c r="K27" t="n">
        <v>60.56</v>
      </c>
      <c r="L27" t="n">
        <v>7.25</v>
      </c>
      <c r="M27" t="n">
        <v>21</v>
      </c>
      <c r="N27" t="n">
        <v>78.59</v>
      </c>
      <c r="O27" t="n">
        <v>35556.78</v>
      </c>
      <c r="P27" t="n">
        <v>213.77</v>
      </c>
      <c r="Q27" t="n">
        <v>988.08</v>
      </c>
      <c r="R27" t="n">
        <v>51.64</v>
      </c>
      <c r="S27" t="n">
        <v>35.43</v>
      </c>
      <c r="T27" t="n">
        <v>7014.9</v>
      </c>
      <c r="U27" t="n">
        <v>0.6899999999999999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426.4388640359754</v>
      </c>
      <c r="AB27" t="n">
        <v>583.4724669289379</v>
      </c>
      <c r="AC27" t="n">
        <v>527.7866735939899</v>
      </c>
      <c r="AD27" t="n">
        <v>426438.8640359754</v>
      </c>
      <c r="AE27" t="n">
        <v>583472.4669289379</v>
      </c>
      <c r="AF27" t="n">
        <v>1.277123975890981e-06</v>
      </c>
      <c r="AG27" t="n">
        <v>12</v>
      </c>
      <c r="AH27" t="n">
        <v>527786.6735939899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5.8076</v>
      </c>
      <c r="E28" t="n">
        <v>17.22</v>
      </c>
      <c r="F28" t="n">
        <v>13.17</v>
      </c>
      <c r="G28" t="n">
        <v>35.92</v>
      </c>
      <c r="H28" t="n">
        <v>0.47</v>
      </c>
      <c r="I28" t="n">
        <v>22</v>
      </c>
      <c r="J28" t="n">
        <v>286.9</v>
      </c>
      <c r="K28" t="n">
        <v>60.56</v>
      </c>
      <c r="L28" t="n">
        <v>7.5</v>
      </c>
      <c r="M28" t="n">
        <v>20</v>
      </c>
      <c r="N28" t="n">
        <v>78.84999999999999</v>
      </c>
      <c r="O28" t="n">
        <v>35618.8</v>
      </c>
      <c r="P28" t="n">
        <v>212.81</v>
      </c>
      <c r="Q28" t="n">
        <v>988.3200000000001</v>
      </c>
      <c r="R28" t="n">
        <v>50.84</v>
      </c>
      <c r="S28" t="n">
        <v>35.43</v>
      </c>
      <c r="T28" t="n">
        <v>6621.45</v>
      </c>
      <c r="U28" t="n">
        <v>0.7</v>
      </c>
      <c r="V28" t="n">
        <v>0.87</v>
      </c>
      <c r="W28" t="n">
        <v>3</v>
      </c>
      <c r="X28" t="n">
        <v>0.41</v>
      </c>
      <c r="Y28" t="n">
        <v>1</v>
      </c>
      <c r="Z28" t="n">
        <v>10</v>
      </c>
      <c r="AA28" t="n">
        <v>424.085626908154</v>
      </c>
      <c r="AB28" t="n">
        <v>580.2526640731578</v>
      </c>
      <c r="AC28" t="n">
        <v>524.8741642037437</v>
      </c>
      <c r="AD28" t="n">
        <v>424085.6269081541</v>
      </c>
      <c r="AE28" t="n">
        <v>580252.6640731578</v>
      </c>
      <c r="AF28" t="n">
        <v>1.283333368350975e-06</v>
      </c>
      <c r="AG28" t="n">
        <v>12</v>
      </c>
      <c r="AH28" t="n">
        <v>524874.1642037437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5.8273</v>
      </c>
      <c r="E29" t="n">
        <v>17.16</v>
      </c>
      <c r="F29" t="n">
        <v>13.16</v>
      </c>
      <c r="G29" t="n">
        <v>37.61</v>
      </c>
      <c r="H29" t="n">
        <v>0.48</v>
      </c>
      <c r="I29" t="n">
        <v>21</v>
      </c>
      <c r="J29" t="n">
        <v>287.41</v>
      </c>
      <c r="K29" t="n">
        <v>60.56</v>
      </c>
      <c r="L29" t="n">
        <v>7.75</v>
      </c>
      <c r="M29" t="n">
        <v>19</v>
      </c>
      <c r="N29" t="n">
        <v>79.09999999999999</v>
      </c>
      <c r="O29" t="n">
        <v>35680.92</v>
      </c>
      <c r="P29" t="n">
        <v>211.94</v>
      </c>
      <c r="Q29" t="n">
        <v>988.08</v>
      </c>
      <c r="R29" t="n">
        <v>50.59</v>
      </c>
      <c r="S29" t="n">
        <v>35.43</v>
      </c>
      <c r="T29" t="n">
        <v>6499.28</v>
      </c>
      <c r="U29" t="n">
        <v>0.7</v>
      </c>
      <c r="V29" t="n">
        <v>0.87</v>
      </c>
      <c r="W29" t="n">
        <v>3</v>
      </c>
      <c r="X29" t="n">
        <v>0.41</v>
      </c>
      <c r="Y29" t="n">
        <v>1</v>
      </c>
      <c r="Z29" t="n">
        <v>10</v>
      </c>
      <c r="AA29" t="n">
        <v>422.3214407000397</v>
      </c>
      <c r="AB29" t="n">
        <v>577.8388266728132</v>
      </c>
      <c r="AC29" t="n">
        <v>522.6907000570461</v>
      </c>
      <c r="AD29" t="n">
        <v>422321.4407000397</v>
      </c>
      <c r="AE29" t="n">
        <v>577838.8266728132</v>
      </c>
      <c r="AF29" t="n">
        <v>1.28768657231759e-06</v>
      </c>
      <c r="AG29" t="n">
        <v>12</v>
      </c>
      <c r="AH29" t="n">
        <v>522690.7000570461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5.8542</v>
      </c>
      <c r="E30" t="n">
        <v>17.08</v>
      </c>
      <c r="F30" t="n">
        <v>13.14</v>
      </c>
      <c r="G30" t="n">
        <v>39.41</v>
      </c>
      <c r="H30" t="n">
        <v>0.49</v>
      </c>
      <c r="I30" t="n">
        <v>20</v>
      </c>
      <c r="J30" t="n">
        <v>287.91</v>
      </c>
      <c r="K30" t="n">
        <v>60.56</v>
      </c>
      <c r="L30" t="n">
        <v>8</v>
      </c>
      <c r="M30" t="n">
        <v>18</v>
      </c>
      <c r="N30" t="n">
        <v>79.36</v>
      </c>
      <c r="O30" t="n">
        <v>35743.15</v>
      </c>
      <c r="P30" t="n">
        <v>211.17</v>
      </c>
      <c r="Q30" t="n">
        <v>988.1</v>
      </c>
      <c r="R30" t="n">
        <v>49.4</v>
      </c>
      <c r="S30" t="n">
        <v>35.43</v>
      </c>
      <c r="T30" t="n">
        <v>5909.97</v>
      </c>
      <c r="U30" t="n">
        <v>0.72</v>
      </c>
      <c r="V30" t="n">
        <v>0.87</v>
      </c>
      <c r="W30" t="n">
        <v>3</v>
      </c>
      <c r="X30" t="n">
        <v>0.38</v>
      </c>
      <c r="Y30" t="n">
        <v>1</v>
      </c>
      <c r="Z30" t="n">
        <v>10</v>
      </c>
      <c r="AA30" t="n">
        <v>420.2881221488838</v>
      </c>
      <c r="AB30" t="n">
        <v>575.0567505274381</v>
      </c>
      <c r="AC30" t="n">
        <v>520.1741413543172</v>
      </c>
      <c r="AD30" t="n">
        <v>420288.1221488838</v>
      </c>
      <c r="AE30" t="n">
        <v>575056.7505274381</v>
      </c>
      <c r="AF30" t="n">
        <v>1.293630794992816e-06</v>
      </c>
      <c r="AG30" t="n">
        <v>12</v>
      </c>
      <c r="AH30" t="n">
        <v>520174.1413543171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5.859</v>
      </c>
      <c r="E31" t="n">
        <v>17.07</v>
      </c>
      <c r="F31" t="n">
        <v>13.12</v>
      </c>
      <c r="G31" t="n">
        <v>39.37</v>
      </c>
      <c r="H31" t="n">
        <v>0.51</v>
      </c>
      <c r="I31" t="n">
        <v>20</v>
      </c>
      <c r="J31" t="n">
        <v>288.42</v>
      </c>
      <c r="K31" t="n">
        <v>60.56</v>
      </c>
      <c r="L31" t="n">
        <v>8.25</v>
      </c>
      <c r="M31" t="n">
        <v>18</v>
      </c>
      <c r="N31" t="n">
        <v>79.61</v>
      </c>
      <c r="O31" t="n">
        <v>35805.48</v>
      </c>
      <c r="P31" t="n">
        <v>210.23</v>
      </c>
      <c r="Q31" t="n">
        <v>988.09</v>
      </c>
      <c r="R31" t="n">
        <v>49.03</v>
      </c>
      <c r="S31" t="n">
        <v>35.43</v>
      </c>
      <c r="T31" t="n">
        <v>5727.81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419.0988199923416</v>
      </c>
      <c r="AB31" t="n">
        <v>573.4294948485491</v>
      </c>
      <c r="AC31" t="n">
        <v>518.7021886735536</v>
      </c>
      <c r="AD31" t="n">
        <v>419098.8199923416</v>
      </c>
      <c r="AE31" t="n">
        <v>573429.4948485491</v>
      </c>
      <c r="AF31" t="n">
        <v>1.29469147413189e-06</v>
      </c>
      <c r="AG31" t="n">
        <v>12</v>
      </c>
      <c r="AH31" t="n">
        <v>518702.1886735536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5.8804</v>
      </c>
      <c r="E32" t="n">
        <v>17.01</v>
      </c>
      <c r="F32" t="n">
        <v>13.11</v>
      </c>
      <c r="G32" t="n">
        <v>41.41</v>
      </c>
      <c r="H32" t="n">
        <v>0.52</v>
      </c>
      <c r="I32" t="n">
        <v>19</v>
      </c>
      <c r="J32" t="n">
        <v>288.92</v>
      </c>
      <c r="K32" t="n">
        <v>60.56</v>
      </c>
      <c r="L32" t="n">
        <v>8.5</v>
      </c>
      <c r="M32" t="n">
        <v>17</v>
      </c>
      <c r="N32" t="n">
        <v>79.87</v>
      </c>
      <c r="O32" t="n">
        <v>35867.91</v>
      </c>
      <c r="P32" t="n">
        <v>209.45</v>
      </c>
      <c r="Q32" t="n">
        <v>988.23</v>
      </c>
      <c r="R32" t="n">
        <v>48.74</v>
      </c>
      <c r="S32" t="n">
        <v>35.43</v>
      </c>
      <c r="T32" t="n">
        <v>5588.15</v>
      </c>
      <c r="U32" t="n">
        <v>0.73</v>
      </c>
      <c r="V32" t="n">
        <v>0.87</v>
      </c>
      <c r="W32" t="n">
        <v>3</v>
      </c>
      <c r="X32" t="n">
        <v>0.36</v>
      </c>
      <c r="Y32" t="n">
        <v>1</v>
      </c>
      <c r="Z32" t="n">
        <v>10</v>
      </c>
      <c r="AA32" t="n">
        <v>417.3749573791326</v>
      </c>
      <c r="AB32" t="n">
        <v>571.0708299697053</v>
      </c>
      <c r="AC32" t="n">
        <v>516.5686314603397</v>
      </c>
      <c r="AD32" t="n">
        <v>417374.9573791326</v>
      </c>
      <c r="AE32" t="n">
        <v>571070.8299697053</v>
      </c>
      <c r="AF32" t="n">
        <v>1.299420335293593e-06</v>
      </c>
      <c r="AG32" t="n">
        <v>12</v>
      </c>
      <c r="AH32" t="n">
        <v>516568.6314603397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5.8786</v>
      </c>
      <c r="E33" t="n">
        <v>17.01</v>
      </c>
      <c r="F33" t="n">
        <v>13.12</v>
      </c>
      <c r="G33" t="n">
        <v>41.42</v>
      </c>
      <c r="H33" t="n">
        <v>0.54</v>
      </c>
      <c r="I33" t="n">
        <v>19</v>
      </c>
      <c r="J33" t="n">
        <v>289.43</v>
      </c>
      <c r="K33" t="n">
        <v>60.56</v>
      </c>
      <c r="L33" t="n">
        <v>8.75</v>
      </c>
      <c r="M33" t="n">
        <v>17</v>
      </c>
      <c r="N33" t="n">
        <v>80.12</v>
      </c>
      <c r="O33" t="n">
        <v>35930.44</v>
      </c>
      <c r="P33" t="n">
        <v>208.45</v>
      </c>
      <c r="Q33" t="n">
        <v>988.14</v>
      </c>
      <c r="R33" t="n">
        <v>49.02</v>
      </c>
      <c r="S33" t="n">
        <v>35.43</v>
      </c>
      <c r="T33" t="n">
        <v>5724.27</v>
      </c>
      <c r="U33" t="n">
        <v>0.72</v>
      </c>
      <c r="V33" t="n">
        <v>0.87</v>
      </c>
      <c r="W33" t="n">
        <v>3</v>
      </c>
      <c r="X33" t="n">
        <v>0.36</v>
      </c>
      <c r="Y33" t="n">
        <v>1</v>
      </c>
      <c r="Z33" t="n">
        <v>10</v>
      </c>
      <c r="AA33" t="n">
        <v>416.5791072098462</v>
      </c>
      <c r="AB33" t="n">
        <v>569.9819126576563</v>
      </c>
      <c r="AC33" t="n">
        <v>515.5836388882475</v>
      </c>
      <c r="AD33" t="n">
        <v>416579.1072098462</v>
      </c>
      <c r="AE33" t="n">
        <v>569981.9126576562</v>
      </c>
      <c r="AF33" t="n">
        <v>1.299022580616441e-06</v>
      </c>
      <c r="AG33" t="n">
        <v>12</v>
      </c>
      <c r="AH33" t="n">
        <v>515583.6388882475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5.9046</v>
      </c>
      <c r="E34" t="n">
        <v>16.94</v>
      </c>
      <c r="F34" t="n">
        <v>13.09</v>
      </c>
      <c r="G34" t="n">
        <v>43.65</v>
      </c>
      <c r="H34" t="n">
        <v>0.55</v>
      </c>
      <c r="I34" t="n">
        <v>18</v>
      </c>
      <c r="J34" t="n">
        <v>289.94</v>
      </c>
      <c r="K34" t="n">
        <v>60.56</v>
      </c>
      <c r="L34" t="n">
        <v>9</v>
      </c>
      <c r="M34" t="n">
        <v>16</v>
      </c>
      <c r="N34" t="n">
        <v>80.38</v>
      </c>
      <c r="O34" t="n">
        <v>35993.08</v>
      </c>
      <c r="P34" t="n">
        <v>208.12</v>
      </c>
      <c r="Q34" t="n">
        <v>988.11</v>
      </c>
      <c r="R34" t="n">
        <v>48.21</v>
      </c>
      <c r="S34" t="n">
        <v>35.43</v>
      </c>
      <c r="T34" t="n">
        <v>5325.67</v>
      </c>
      <c r="U34" t="n">
        <v>0.74</v>
      </c>
      <c r="V34" t="n">
        <v>0.87</v>
      </c>
      <c r="W34" t="n">
        <v>3</v>
      </c>
      <c r="X34" t="n">
        <v>0.34</v>
      </c>
      <c r="Y34" t="n">
        <v>1</v>
      </c>
      <c r="Z34" t="n">
        <v>10</v>
      </c>
      <c r="AA34" t="n">
        <v>414.984202149163</v>
      </c>
      <c r="AB34" t="n">
        <v>567.7996931913842</v>
      </c>
      <c r="AC34" t="n">
        <v>513.6096873850722</v>
      </c>
      <c r="AD34" t="n">
        <v>414984.202149163</v>
      </c>
      <c r="AE34" t="n">
        <v>567799.6931913842</v>
      </c>
      <c r="AF34" t="n">
        <v>1.30476792595309e-06</v>
      </c>
      <c r="AG34" t="n">
        <v>12</v>
      </c>
      <c r="AH34" t="n">
        <v>513609.6873850722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5.9285</v>
      </c>
      <c r="E35" t="n">
        <v>16.87</v>
      </c>
      <c r="F35" t="n">
        <v>13.08</v>
      </c>
      <c r="G35" t="n">
        <v>46.16</v>
      </c>
      <c r="H35" t="n">
        <v>0.57</v>
      </c>
      <c r="I35" t="n">
        <v>17</v>
      </c>
      <c r="J35" t="n">
        <v>290.45</v>
      </c>
      <c r="K35" t="n">
        <v>60.56</v>
      </c>
      <c r="L35" t="n">
        <v>9.25</v>
      </c>
      <c r="M35" t="n">
        <v>15</v>
      </c>
      <c r="N35" t="n">
        <v>80.64</v>
      </c>
      <c r="O35" t="n">
        <v>36055.83</v>
      </c>
      <c r="P35" t="n">
        <v>205.77</v>
      </c>
      <c r="Q35" t="n">
        <v>988.15</v>
      </c>
      <c r="R35" t="n">
        <v>47.7</v>
      </c>
      <c r="S35" t="n">
        <v>35.43</v>
      </c>
      <c r="T35" t="n">
        <v>5074.64</v>
      </c>
      <c r="U35" t="n">
        <v>0.74</v>
      </c>
      <c r="V35" t="n">
        <v>0.87</v>
      </c>
      <c r="W35" t="n">
        <v>3</v>
      </c>
      <c r="X35" t="n">
        <v>0.32</v>
      </c>
      <c r="Y35" t="n">
        <v>1</v>
      </c>
      <c r="Z35" t="n">
        <v>10</v>
      </c>
      <c r="AA35" t="n">
        <v>398.7293623568185</v>
      </c>
      <c r="AB35" t="n">
        <v>545.5591042745781</v>
      </c>
      <c r="AC35" t="n">
        <v>493.4917090596234</v>
      </c>
      <c r="AD35" t="n">
        <v>398729.3623568185</v>
      </c>
      <c r="AE35" t="n">
        <v>545559.104274578</v>
      </c>
      <c r="AF35" t="n">
        <v>1.310049224166395e-06</v>
      </c>
      <c r="AG35" t="n">
        <v>11</v>
      </c>
      <c r="AH35" t="n">
        <v>493491.7090596234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5.929</v>
      </c>
      <c r="E36" t="n">
        <v>16.87</v>
      </c>
      <c r="F36" t="n">
        <v>13.08</v>
      </c>
      <c r="G36" t="n">
        <v>46.15</v>
      </c>
      <c r="H36" t="n">
        <v>0.58</v>
      </c>
      <c r="I36" t="n">
        <v>17</v>
      </c>
      <c r="J36" t="n">
        <v>290.96</v>
      </c>
      <c r="K36" t="n">
        <v>60.56</v>
      </c>
      <c r="L36" t="n">
        <v>9.5</v>
      </c>
      <c r="M36" t="n">
        <v>15</v>
      </c>
      <c r="N36" t="n">
        <v>80.90000000000001</v>
      </c>
      <c r="O36" t="n">
        <v>36118.68</v>
      </c>
      <c r="P36" t="n">
        <v>205.66</v>
      </c>
      <c r="Q36" t="n">
        <v>988.09</v>
      </c>
      <c r="R36" t="n">
        <v>47.66</v>
      </c>
      <c r="S36" t="n">
        <v>35.43</v>
      </c>
      <c r="T36" t="n">
        <v>5056.33</v>
      </c>
      <c r="U36" t="n">
        <v>0.74</v>
      </c>
      <c r="V36" t="n">
        <v>0.87</v>
      </c>
      <c r="W36" t="n">
        <v>3</v>
      </c>
      <c r="X36" t="n">
        <v>0.32</v>
      </c>
      <c r="Y36" t="n">
        <v>1</v>
      </c>
      <c r="Z36" t="n">
        <v>10</v>
      </c>
      <c r="AA36" t="n">
        <v>398.6069650962759</v>
      </c>
      <c r="AB36" t="n">
        <v>545.3916349429176</v>
      </c>
      <c r="AC36" t="n">
        <v>493.340222765932</v>
      </c>
      <c r="AD36" t="n">
        <v>398606.9650962758</v>
      </c>
      <c r="AE36" t="n">
        <v>545391.6349429176</v>
      </c>
      <c r="AF36" t="n">
        <v>1.310159711576715e-06</v>
      </c>
      <c r="AG36" t="n">
        <v>11</v>
      </c>
      <c r="AH36" t="n">
        <v>493340.222765932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5.9292</v>
      </c>
      <c r="E37" t="n">
        <v>16.87</v>
      </c>
      <c r="F37" t="n">
        <v>13.08</v>
      </c>
      <c r="G37" t="n">
        <v>46.15</v>
      </c>
      <c r="H37" t="n">
        <v>0.6</v>
      </c>
      <c r="I37" t="n">
        <v>17</v>
      </c>
      <c r="J37" t="n">
        <v>291.47</v>
      </c>
      <c r="K37" t="n">
        <v>60.56</v>
      </c>
      <c r="L37" t="n">
        <v>9.75</v>
      </c>
      <c r="M37" t="n">
        <v>15</v>
      </c>
      <c r="N37" t="n">
        <v>81.16</v>
      </c>
      <c r="O37" t="n">
        <v>36181.64</v>
      </c>
      <c r="P37" t="n">
        <v>204.94</v>
      </c>
      <c r="Q37" t="n">
        <v>988.11</v>
      </c>
      <c r="R37" t="n">
        <v>47.64</v>
      </c>
      <c r="S37" t="n">
        <v>35.43</v>
      </c>
      <c r="T37" t="n">
        <v>5047.61</v>
      </c>
      <c r="U37" t="n">
        <v>0.74</v>
      </c>
      <c r="V37" t="n">
        <v>0.87</v>
      </c>
      <c r="W37" t="n">
        <v>3</v>
      </c>
      <c r="X37" t="n">
        <v>0.32</v>
      </c>
      <c r="Y37" t="n">
        <v>1</v>
      </c>
      <c r="Z37" t="n">
        <v>10</v>
      </c>
      <c r="AA37" t="n">
        <v>397.9375633464757</v>
      </c>
      <c r="AB37" t="n">
        <v>544.4757299369201</v>
      </c>
      <c r="AC37" t="n">
        <v>492.5117304482261</v>
      </c>
      <c r="AD37" t="n">
        <v>397937.5633464757</v>
      </c>
      <c r="AE37" t="n">
        <v>544475.7299369201</v>
      </c>
      <c r="AF37" t="n">
        <v>1.310203906540843e-06</v>
      </c>
      <c r="AG37" t="n">
        <v>11</v>
      </c>
      <c r="AH37" t="n">
        <v>492511.7304482261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5.9555</v>
      </c>
      <c r="E38" t="n">
        <v>16.79</v>
      </c>
      <c r="F38" t="n">
        <v>13.05</v>
      </c>
      <c r="G38" t="n">
        <v>48.95</v>
      </c>
      <c r="H38" t="n">
        <v>0.61</v>
      </c>
      <c r="I38" t="n">
        <v>16</v>
      </c>
      <c r="J38" t="n">
        <v>291.98</v>
      </c>
      <c r="K38" t="n">
        <v>60.56</v>
      </c>
      <c r="L38" t="n">
        <v>10</v>
      </c>
      <c r="M38" t="n">
        <v>14</v>
      </c>
      <c r="N38" t="n">
        <v>81.42</v>
      </c>
      <c r="O38" t="n">
        <v>36244.71</v>
      </c>
      <c r="P38" t="n">
        <v>204.65</v>
      </c>
      <c r="Q38" t="n">
        <v>988.12</v>
      </c>
      <c r="R38" t="n">
        <v>47.1</v>
      </c>
      <c r="S38" t="n">
        <v>35.43</v>
      </c>
      <c r="T38" t="n">
        <v>4782.05</v>
      </c>
      <c r="U38" t="n">
        <v>0.75</v>
      </c>
      <c r="V38" t="n">
        <v>0.87</v>
      </c>
      <c r="W38" t="n">
        <v>2.99</v>
      </c>
      <c r="X38" t="n">
        <v>0.3</v>
      </c>
      <c r="Y38" t="n">
        <v>1</v>
      </c>
      <c r="Z38" t="n">
        <v>10</v>
      </c>
      <c r="AA38" t="n">
        <v>396.4046626243721</v>
      </c>
      <c r="AB38" t="n">
        <v>542.378347542131</v>
      </c>
      <c r="AC38" t="n">
        <v>490.6145192855011</v>
      </c>
      <c r="AD38" t="n">
        <v>396404.6626243721</v>
      </c>
      <c r="AE38" t="n">
        <v>542378.347542131</v>
      </c>
      <c r="AF38" t="n">
        <v>1.316015544323685e-06</v>
      </c>
      <c r="AG38" t="n">
        <v>11</v>
      </c>
      <c r="AH38" t="n">
        <v>490614.5192855011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5.9498</v>
      </c>
      <c r="E39" t="n">
        <v>16.81</v>
      </c>
      <c r="F39" t="n">
        <v>13.07</v>
      </c>
      <c r="G39" t="n">
        <v>49.01</v>
      </c>
      <c r="H39" t="n">
        <v>0.62</v>
      </c>
      <c r="I39" t="n">
        <v>16</v>
      </c>
      <c r="J39" t="n">
        <v>292.49</v>
      </c>
      <c r="K39" t="n">
        <v>60.56</v>
      </c>
      <c r="L39" t="n">
        <v>10.25</v>
      </c>
      <c r="M39" t="n">
        <v>14</v>
      </c>
      <c r="N39" t="n">
        <v>81.68000000000001</v>
      </c>
      <c r="O39" t="n">
        <v>36307.88</v>
      </c>
      <c r="P39" t="n">
        <v>203.98</v>
      </c>
      <c r="Q39" t="n">
        <v>988.24</v>
      </c>
      <c r="R39" t="n">
        <v>47.45</v>
      </c>
      <c r="S39" t="n">
        <v>35.43</v>
      </c>
      <c r="T39" t="n">
        <v>4957.43</v>
      </c>
      <c r="U39" t="n">
        <v>0.75</v>
      </c>
      <c r="V39" t="n">
        <v>0.87</v>
      </c>
      <c r="W39" t="n">
        <v>3</v>
      </c>
      <c r="X39" t="n">
        <v>0.32</v>
      </c>
      <c r="Y39" t="n">
        <v>1</v>
      </c>
      <c r="Z39" t="n">
        <v>10</v>
      </c>
      <c r="AA39" t="n">
        <v>396.1325566758401</v>
      </c>
      <c r="AB39" t="n">
        <v>542.0060401788822</v>
      </c>
      <c r="AC39" t="n">
        <v>490.277744414464</v>
      </c>
      <c r="AD39" t="n">
        <v>396132.5566758401</v>
      </c>
      <c r="AE39" t="n">
        <v>542006.0401788822</v>
      </c>
      <c r="AF39" t="n">
        <v>1.314755987846035e-06</v>
      </c>
      <c r="AG39" t="n">
        <v>11</v>
      </c>
      <c r="AH39" t="n">
        <v>490277.744414464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5.9799</v>
      </c>
      <c r="E40" t="n">
        <v>16.72</v>
      </c>
      <c r="F40" t="n">
        <v>13.04</v>
      </c>
      <c r="G40" t="n">
        <v>52.15</v>
      </c>
      <c r="H40" t="n">
        <v>0.64</v>
      </c>
      <c r="I40" t="n">
        <v>15</v>
      </c>
      <c r="J40" t="n">
        <v>293</v>
      </c>
      <c r="K40" t="n">
        <v>60.56</v>
      </c>
      <c r="L40" t="n">
        <v>10.5</v>
      </c>
      <c r="M40" t="n">
        <v>13</v>
      </c>
      <c r="N40" t="n">
        <v>81.95</v>
      </c>
      <c r="O40" t="n">
        <v>36371.17</v>
      </c>
      <c r="P40" t="n">
        <v>202.95</v>
      </c>
      <c r="Q40" t="n">
        <v>988.09</v>
      </c>
      <c r="R40" t="n">
        <v>46.8</v>
      </c>
      <c r="S40" t="n">
        <v>35.43</v>
      </c>
      <c r="T40" t="n">
        <v>4638.49</v>
      </c>
      <c r="U40" t="n">
        <v>0.76</v>
      </c>
      <c r="V40" t="n">
        <v>0.87</v>
      </c>
      <c r="W40" t="n">
        <v>2.98</v>
      </c>
      <c r="X40" t="n">
        <v>0.28</v>
      </c>
      <c r="Y40" t="n">
        <v>1</v>
      </c>
      <c r="Z40" t="n">
        <v>10</v>
      </c>
      <c r="AA40" t="n">
        <v>393.780562125766</v>
      </c>
      <c r="AB40" t="n">
        <v>538.7879374727944</v>
      </c>
      <c r="AC40" t="n">
        <v>487.3667729140099</v>
      </c>
      <c r="AD40" t="n">
        <v>393780.562125766</v>
      </c>
      <c r="AE40" t="n">
        <v>538787.9374727944</v>
      </c>
      <c r="AF40" t="n">
        <v>1.32140732994731e-06</v>
      </c>
      <c r="AG40" t="n">
        <v>11</v>
      </c>
      <c r="AH40" t="n">
        <v>487366.7729140099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5.9807</v>
      </c>
      <c r="E41" t="n">
        <v>16.72</v>
      </c>
      <c r="F41" t="n">
        <v>13.04</v>
      </c>
      <c r="G41" t="n">
        <v>52.14</v>
      </c>
      <c r="H41" t="n">
        <v>0.65</v>
      </c>
      <c r="I41" t="n">
        <v>15</v>
      </c>
      <c r="J41" t="n">
        <v>293.52</v>
      </c>
      <c r="K41" t="n">
        <v>60.56</v>
      </c>
      <c r="L41" t="n">
        <v>10.75</v>
      </c>
      <c r="M41" t="n">
        <v>13</v>
      </c>
      <c r="N41" t="n">
        <v>82.20999999999999</v>
      </c>
      <c r="O41" t="n">
        <v>36434.56</v>
      </c>
      <c r="P41" t="n">
        <v>202.37</v>
      </c>
      <c r="Q41" t="n">
        <v>988.11</v>
      </c>
      <c r="R41" t="n">
        <v>46.53</v>
      </c>
      <c r="S41" t="n">
        <v>35.43</v>
      </c>
      <c r="T41" t="n">
        <v>4499.81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393.2194736924258</v>
      </c>
      <c r="AB41" t="n">
        <v>538.0202315248237</v>
      </c>
      <c r="AC41" t="n">
        <v>486.6723357442314</v>
      </c>
      <c r="AD41" t="n">
        <v>393219.4736924258</v>
      </c>
      <c r="AE41" t="n">
        <v>538020.2315248237</v>
      </c>
      <c r="AF41" t="n">
        <v>1.321584109803822e-06</v>
      </c>
      <c r="AG41" t="n">
        <v>11</v>
      </c>
      <c r="AH41" t="n">
        <v>486672.3357442314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5.9785</v>
      </c>
      <c r="E42" t="n">
        <v>16.73</v>
      </c>
      <c r="F42" t="n">
        <v>13.04</v>
      </c>
      <c r="G42" t="n">
        <v>52.17</v>
      </c>
      <c r="H42" t="n">
        <v>0.67</v>
      </c>
      <c r="I42" t="n">
        <v>15</v>
      </c>
      <c r="J42" t="n">
        <v>294.03</v>
      </c>
      <c r="K42" t="n">
        <v>60.56</v>
      </c>
      <c r="L42" t="n">
        <v>11</v>
      </c>
      <c r="M42" t="n">
        <v>13</v>
      </c>
      <c r="N42" t="n">
        <v>82.48</v>
      </c>
      <c r="O42" t="n">
        <v>36498.06</v>
      </c>
      <c r="P42" t="n">
        <v>201.32</v>
      </c>
      <c r="Q42" t="n">
        <v>988.17</v>
      </c>
      <c r="R42" t="n">
        <v>46.77</v>
      </c>
      <c r="S42" t="n">
        <v>35.43</v>
      </c>
      <c r="T42" t="n">
        <v>4619.54</v>
      </c>
      <c r="U42" t="n">
        <v>0.76</v>
      </c>
      <c r="V42" t="n">
        <v>0.87</v>
      </c>
      <c r="W42" t="n">
        <v>2.99</v>
      </c>
      <c r="X42" t="n">
        <v>0.29</v>
      </c>
      <c r="Y42" t="n">
        <v>1</v>
      </c>
      <c r="Z42" t="n">
        <v>10</v>
      </c>
      <c r="AA42" t="n">
        <v>392.3552041561466</v>
      </c>
      <c r="AB42" t="n">
        <v>536.8376998164057</v>
      </c>
      <c r="AC42" t="n">
        <v>485.602663202371</v>
      </c>
      <c r="AD42" t="n">
        <v>392355.2041561466</v>
      </c>
      <c r="AE42" t="n">
        <v>536837.6998164057</v>
      </c>
      <c r="AF42" t="n">
        <v>1.321097965198413e-06</v>
      </c>
      <c r="AG42" t="n">
        <v>11</v>
      </c>
      <c r="AH42" t="n">
        <v>485602.663202371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6.0092</v>
      </c>
      <c r="E43" t="n">
        <v>16.64</v>
      </c>
      <c r="F43" t="n">
        <v>13.01</v>
      </c>
      <c r="G43" t="n">
        <v>55.75</v>
      </c>
      <c r="H43" t="n">
        <v>0.68</v>
      </c>
      <c r="I43" t="n">
        <v>14</v>
      </c>
      <c r="J43" t="n">
        <v>294.55</v>
      </c>
      <c r="K43" t="n">
        <v>60.56</v>
      </c>
      <c r="L43" t="n">
        <v>11.25</v>
      </c>
      <c r="M43" t="n">
        <v>12</v>
      </c>
      <c r="N43" t="n">
        <v>82.73999999999999</v>
      </c>
      <c r="O43" t="n">
        <v>36561.67</v>
      </c>
      <c r="P43" t="n">
        <v>200.58</v>
      </c>
      <c r="Q43" t="n">
        <v>988.13</v>
      </c>
      <c r="R43" t="n">
        <v>45.57</v>
      </c>
      <c r="S43" t="n">
        <v>35.43</v>
      </c>
      <c r="T43" t="n">
        <v>4027.15</v>
      </c>
      <c r="U43" t="n">
        <v>0.78</v>
      </c>
      <c r="V43" t="n">
        <v>0.88</v>
      </c>
      <c r="W43" t="n">
        <v>2.99</v>
      </c>
      <c r="X43" t="n">
        <v>0.25</v>
      </c>
      <c r="Y43" t="n">
        <v>1</v>
      </c>
      <c r="Z43" t="n">
        <v>10</v>
      </c>
      <c r="AA43" t="n">
        <v>390.271483374965</v>
      </c>
      <c r="AB43" t="n">
        <v>533.9866611163201</v>
      </c>
      <c r="AC43" t="n">
        <v>483.0237236343636</v>
      </c>
      <c r="AD43" t="n">
        <v>390271.483374965</v>
      </c>
      <c r="AE43" t="n">
        <v>533986.6611163201</v>
      </c>
      <c r="AF43" t="n">
        <v>1.327881892192072e-06</v>
      </c>
      <c r="AG43" t="n">
        <v>11</v>
      </c>
      <c r="AH43" t="n">
        <v>483023.7236343636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6.0093</v>
      </c>
      <c r="E44" t="n">
        <v>16.64</v>
      </c>
      <c r="F44" t="n">
        <v>13.01</v>
      </c>
      <c r="G44" t="n">
        <v>55.75</v>
      </c>
      <c r="H44" t="n">
        <v>0.6899999999999999</v>
      </c>
      <c r="I44" t="n">
        <v>14</v>
      </c>
      <c r="J44" t="n">
        <v>295.06</v>
      </c>
      <c r="K44" t="n">
        <v>60.56</v>
      </c>
      <c r="L44" t="n">
        <v>11.5</v>
      </c>
      <c r="M44" t="n">
        <v>12</v>
      </c>
      <c r="N44" t="n">
        <v>83.01000000000001</v>
      </c>
      <c r="O44" t="n">
        <v>36625.39</v>
      </c>
      <c r="P44" t="n">
        <v>200.21</v>
      </c>
      <c r="Q44" t="n">
        <v>988.13</v>
      </c>
      <c r="R44" t="n">
        <v>45.67</v>
      </c>
      <c r="S44" t="n">
        <v>35.43</v>
      </c>
      <c r="T44" t="n">
        <v>4075.16</v>
      </c>
      <c r="U44" t="n">
        <v>0.78</v>
      </c>
      <c r="V44" t="n">
        <v>0.88</v>
      </c>
      <c r="W44" t="n">
        <v>2.99</v>
      </c>
      <c r="X44" t="n">
        <v>0.25</v>
      </c>
      <c r="Y44" t="n">
        <v>1</v>
      </c>
      <c r="Z44" t="n">
        <v>10</v>
      </c>
      <c r="AA44" t="n">
        <v>389.932326657052</v>
      </c>
      <c r="AB44" t="n">
        <v>533.5226119323331</v>
      </c>
      <c r="AC44" t="n">
        <v>482.6039626531992</v>
      </c>
      <c r="AD44" t="n">
        <v>389932.326657052</v>
      </c>
      <c r="AE44" t="n">
        <v>533522.6119323331</v>
      </c>
      <c r="AF44" t="n">
        <v>1.327903989674136e-06</v>
      </c>
      <c r="AG44" t="n">
        <v>11</v>
      </c>
      <c r="AH44" t="n">
        <v>482603.9626531992</v>
      </c>
    </row>
    <row r="45">
      <c r="A45" t="n">
        <v>43</v>
      </c>
      <c r="B45" t="n">
        <v>140</v>
      </c>
      <c r="C45" t="inlineStr">
        <is>
          <t xml:space="preserve">CONCLUIDO	</t>
        </is>
      </c>
      <c r="D45" t="n">
        <v>6.0121</v>
      </c>
      <c r="E45" t="n">
        <v>16.63</v>
      </c>
      <c r="F45" t="n">
        <v>13</v>
      </c>
      <c r="G45" t="n">
        <v>55.72</v>
      </c>
      <c r="H45" t="n">
        <v>0.71</v>
      </c>
      <c r="I45" t="n">
        <v>14</v>
      </c>
      <c r="J45" t="n">
        <v>295.58</v>
      </c>
      <c r="K45" t="n">
        <v>60.56</v>
      </c>
      <c r="L45" t="n">
        <v>11.75</v>
      </c>
      <c r="M45" t="n">
        <v>12</v>
      </c>
      <c r="N45" t="n">
        <v>83.28</v>
      </c>
      <c r="O45" t="n">
        <v>36689.22</v>
      </c>
      <c r="P45" t="n">
        <v>198.58</v>
      </c>
      <c r="Q45" t="n">
        <v>988.09</v>
      </c>
      <c r="R45" t="n">
        <v>45.43</v>
      </c>
      <c r="S45" t="n">
        <v>35.43</v>
      </c>
      <c r="T45" t="n">
        <v>3953.83</v>
      </c>
      <c r="U45" t="n">
        <v>0.78</v>
      </c>
      <c r="V45" t="n">
        <v>0.88</v>
      </c>
      <c r="W45" t="n">
        <v>2.98</v>
      </c>
      <c r="X45" t="n">
        <v>0.25</v>
      </c>
      <c r="Y45" t="n">
        <v>1</v>
      </c>
      <c r="Z45" t="n">
        <v>10</v>
      </c>
      <c r="AA45" t="n">
        <v>388.293424027268</v>
      </c>
      <c r="AB45" t="n">
        <v>531.2801930509816</v>
      </c>
      <c r="AC45" t="n">
        <v>480.5755570826291</v>
      </c>
      <c r="AD45" t="n">
        <v>388293.424027268</v>
      </c>
      <c r="AE45" t="n">
        <v>531280.1930509815</v>
      </c>
      <c r="AF45" t="n">
        <v>1.328522719171929e-06</v>
      </c>
      <c r="AG45" t="n">
        <v>11</v>
      </c>
      <c r="AH45" t="n">
        <v>480575.5570826291</v>
      </c>
    </row>
    <row r="46">
      <c r="A46" t="n">
        <v>44</v>
      </c>
      <c r="B46" t="n">
        <v>140</v>
      </c>
      <c r="C46" t="inlineStr">
        <is>
          <t xml:space="preserve">CONCLUIDO	</t>
        </is>
      </c>
      <c r="D46" t="n">
        <v>6.0328</v>
      </c>
      <c r="E46" t="n">
        <v>16.58</v>
      </c>
      <c r="F46" t="n">
        <v>13</v>
      </c>
      <c r="G46" t="n">
        <v>59.98</v>
      </c>
      <c r="H46" t="n">
        <v>0.72</v>
      </c>
      <c r="I46" t="n">
        <v>13</v>
      </c>
      <c r="J46" t="n">
        <v>296.1</v>
      </c>
      <c r="K46" t="n">
        <v>60.56</v>
      </c>
      <c r="L46" t="n">
        <v>12</v>
      </c>
      <c r="M46" t="n">
        <v>11</v>
      </c>
      <c r="N46" t="n">
        <v>83.54000000000001</v>
      </c>
      <c r="O46" t="n">
        <v>36753.16</v>
      </c>
      <c r="P46" t="n">
        <v>198.27</v>
      </c>
      <c r="Q46" t="n">
        <v>988.09</v>
      </c>
      <c r="R46" t="n">
        <v>45.33</v>
      </c>
      <c r="S46" t="n">
        <v>35.43</v>
      </c>
      <c r="T46" t="n">
        <v>3909.85</v>
      </c>
      <c r="U46" t="n">
        <v>0.78</v>
      </c>
      <c r="V46" t="n">
        <v>0.88</v>
      </c>
      <c r="W46" t="n">
        <v>2.98</v>
      </c>
      <c r="X46" t="n">
        <v>0.24</v>
      </c>
      <c r="Y46" t="n">
        <v>1</v>
      </c>
      <c r="Z46" t="n">
        <v>10</v>
      </c>
      <c r="AA46" t="n">
        <v>387.1775227990579</v>
      </c>
      <c r="AB46" t="n">
        <v>529.7533677604566</v>
      </c>
      <c r="AC46" t="n">
        <v>479.1944498549194</v>
      </c>
      <c r="AD46" t="n">
        <v>387177.5227990579</v>
      </c>
      <c r="AE46" t="n">
        <v>529753.3677604566</v>
      </c>
      <c r="AF46" t="n">
        <v>1.333096897959185e-06</v>
      </c>
      <c r="AG46" t="n">
        <v>11</v>
      </c>
      <c r="AH46" t="n">
        <v>479194.4498549193</v>
      </c>
    </row>
    <row r="47">
      <c r="A47" t="n">
        <v>45</v>
      </c>
      <c r="B47" t="n">
        <v>140</v>
      </c>
      <c r="C47" t="inlineStr">
        <is>
          <t xml:space="preserve">CONCLUIDO	</t>
        </is>
      </c>
      <c r="D47" t="n">
        <v>6.0327</v>
      </c>
      <c r="E47" t="n">
        <v>16.58</v>
      </c>
      <c r="F47" t="n">
        <v>13</v>
      </c>
      <c r="G47" t="n">
        <v>59.98</v>
      </c>
      <c r="H47" t="n">
        <v>0.74</v>
      </c>
      <c r="I47" t="n">
        <v>13</v>
      </c>
      <c r="J47" t="n">
        <v>296.62</v>
      </c>
      <c r="K47" t="n">
        <v>60.56</v>
      </c>
      <c r="L47" t="n">
        <v>12.25</v>
      </c>
      <c r="M47" t="n">
        <v>11</v>
      </c>
      <c r="N47" t="n">
        <v>83.81</v>
      </c>
      <c r="O47" t="n">
        <v>36817.22</v>
      </c>
      <c r="P47" t="n">
        <v>197.49</v>
      </c>
      <c r="Q47" t="n">
        <v>988.11</v>
      </c>
      <c r="R47" t="n">
        <v>45.29</v>
      </c>
      <c r="S47" t="n">
        <v>35.43</v>
      </c>
      <c r="T47" t="n">
        <v>3891.35</v>
      </c>
      <c r="U47" t="n">
        <v>0.78</v>
      </c>
      <c r="V47" t="n">
        <v>0.88</v>
      </c>
      <c r="W47" t="n">
        <v>2.99</v>
      </c>
      <c r="X47" t="n">
        <v>0.24</v>
      </c>
      <c r="Y47" t="n">
        <v>1</v>
      </c>
      <c r="Z47" t="n">
        <v>10</v>
      </c>
      <c r="AA47" t="n">
        <v>386.4779243965009</v>
      </c>
      <c r="AB47" t="n">
        <v>528.796146361975</v>
      </c>
      <c r="AC47" t="n">
        <v>478.3285843232401</v>
      </c>
      <c r="AD47" t="n">
        <v>386477.9243965009</v>
      </c>
      <c r="AE47" t="n">
        <v>528796.146361975</v>
      </c>
      <c r="AF47" t="n">
        <v>1.333074800477121e-06</v>
      </c>
      <c r="AG47" t="n">
        <v>11</v>
      </c>
      <c r="AH47" t="n">
        <v>478328.5843232401</v>
      </c>
    </row>
    <row r="48">
      <c r="A48" t="n">
        <v>46</v>
      </c>
      <c r="B48" t="n">
        <v>140</v>
      </c>
      <c r="C48" t="inlineStr">
        <is>
          <t xml:space="preserve">CONCLUIDO	</t>
        </is>
      </c>
      <c r="D48" t="n">
        <v>6.0351</v>
      </c>
      <c r="E48" t="n">
        <v>16.57</v>
      </c>
      <c r="F48" t="n">
        <v>12.99</v>
      </c>
      <c r="G48" t="n">
        <v>59.95</v>
      </c>
      <c r="H48" t="n">
        <v>0.75</v>
      </c>
      <c r="I48" t="n">
        <v>13</v>
      </c>
      <c r="J48" t="n">
        <v>297.14</v>
      </c>
      <c r="K48" t="n">
        <v>60.56</v>
      </c>
      <c r="L48" t="n">
        <v>12.5</v>
      </c>
      <c r="M48" t="n">
        <v>11</v>
      </c>
      <c r="N48" t="n">
        <v>84.08</v>
      </c>
      <c r="O48" t="n">
        <v>36881.39</v>
      </c>
      <c r="P48" t="n">
        <v>196.91</v>
      </c>
      <c r="Q48" t="n">
        <v>988.09</v>
      </c>
      <c r="R48" t="n">
        <v>44.99</v>
      </c>
      <c r="S48" t="n">
        <v>35.43</v>
      </c>
      <c r="T48" t="n">
        <v>3743.14</v>
      </c>
      <c r="U48" t="n">
        <v>0.79</v>
      </c>
      <c r="V48" t="n">
        <v>0.88</v>
      </c>
      <c r="W48" t="n">
        <v>2.99</v>
      </c>
      <c r="X48" t="n">
        <v>0.24</v>
      </c>
      <c r="Y48" t="n">
        <v>1</v>
      </c>
      <c r="Z48" t="n">
        <v>10</v>
      </c>
      <c r="AA48" t="n">
        <v>385.8097074785112</v>
      </c>
      <c r="AB48" t="n">
        <v>527.8818624951317</v>
      </c>
      <c r="AC48" t="n">
        <v>477.5015584254428</v>
      </c>
      <c r="AD48" t="n">
        <v>385809.7074785112</v>
      </c>
      <c r="AE48" t="n">
        <v>527881.8624951317</v>
      </c>
      <c r="AF48" t="n">
        <v>1.333605140046658e-06</v>
      </c>
      <c r="AG48" t="n">
        <v>11</v>
      </c>
      <c r="AH48" t="n">
        <v>477501.5584254428</v>
      </c>
    </row>
    <row r="49">
      <c r="A49" t="n">
        <v>47</v>
      </c>
      <c r="B49" t="n">
        <v>140</v>
      </c>
      <c r="C49" t="inlineStr">
        <is>
          <t xml:space="preserve">CONCLUIDO	</t>
        </is>
      </c>
      <c r="D49" t="n">
        <v>6.0606</v>
      </c>
      <c r="E49" t="n">
        <v>16.5</v>
      </c>
      <c r="F49" t="n">
        <v>12.97</v>
      </c>
      <c r="G49" t="n">
        <v>64.86</v>
      </c>
      <c r="H49" t="n">
        <v>0.76</v>
      </c>
      <c r="I49" t="n">
        <v>12</v>
      </c>
      <c r="J49" t="n">
        <v>297.66</v>
      </c>
      <c r="K49" t="n">
        <v>60.56</v>
      </c>
      <c r="L49" t="n">
        <v>12.75</v>
      </c>
      <c r="M49" t="n">
        <v>10</v>
      </c>
      <c r="N49" t="n">
        <v>84.36</v>
      </c>
      <c r="O49" t="n">
        <v>36945.67</v>
      </c>
      <c r="P49" t="n">
        <v>195.05</v>
      </c>
      <c r="Q49" t="n">
        <v>988.11</v>
      </c>
      <c r="R49" t="n">
        <v>44.5</v>
      </c>
      <c r="S49" t="n">
        <v>35.43</v>
      </c>
      <c r="T49" t="n">
        <v>3503.44</v>
      </c>
      <c r="U49" t="n">
        <v>0.8</v>
      </c>
      <c r="V49" t="n">
        <v>0.88</v>
      </c>
      <c r="W49" t="n">
        <v>2.99</v>
      </c>
      <c r="X49" t="n">
        <v>0.22</v>
      </c>
      <c r="Y49" t="n">
        <v>1</v>
      </c>
      <c r="Z49" t="n">
        <v>10</v>
      </c>
      <c r="AA49" t="n">
        <v>383.0269360960717</v>
      </c>
      <c r="AB49" t="n">
        <v>524.0743519224691</v>
      </c>
      <c r="AC49" t="n">
        <v>474.0574313179605</v>
      </c>
      <c r="AD49" t="n">
        <v>383026.9360960717</v>
      </c>
      <c r="AE49" t="n">
        <v>524074.351922469</v>
      </c>
      <c r="AF49" t="n">
        <v>1.339239997972987e-06</v>
      </c>
      <c r="AG49" t="n">
        <v>11</v>
      </c>
      <c r="AH49" t="n">
        <v>474057.4313179605</v>
      </c>
    </row>
    <row r="50">
      <c r="A50" t="n">
        <v>48</v>
      </c>
      <c r="B50" t="n">
        <v>140</v>
      </c>
      <c r="C50" t="inlineStr">
        <is>
          <t xml:space="preserve">CONCLUIDO	</t>
        </is>
      </c>
      <c r="D50" t="n">
        <v>6.0614</v>
      </c>
      <c r="E50" t="n">
        <v>16.5</v>
      </c>
      <c r="F50" t="n">
        <v>12.97</v>
      </c>
      <c r="G50" t="n">
        <v>64.84999999999999</v>
      </c>
      <c r="H50" t="n">
        <v>0.78</v>
      </c>
      <c r="I50" t="n">
        <v>12</v>
      </c>
      <c r="J50" t="n">
        <v>298.18</v>
      </c>
      <c r="K50" t="n">
        <v>60.56</v>
      </c>
      <c r="L50" t="n">
        <v>13</v>
      </c>
      <c r="M50" t="n">
        <v>10</v>
      </c>
      <c r="N50" t="n">
        <v>84.63</v>
      </c>
      <c r="O50" t="n">
        <v>37010.06</v>
      </c>
      <c r="P50" t="n">
        <v>194.77</v>
      </c>
      <c r="Q50" t="n">
        <v>988.09</v>
      </c>
      <c r="R50" t="n">
        <v>44.42</v>
      </c>
      <c r="S50" t="n">
        <v>35.43</v>
      </c>
      <c r="T50" t="n">
        <v>3463.04</v>
      </c>
      <c r="U50" t="n">
        <v>0.8</v>
      </c>
      <c r="V50" t="n">
        <v>0.88</v>
      </c>
      <c r="W50" t="n">
        <v>2.99</v>
      </c>
      <c r="X50" t="n">
        <v>0.22</v>
      </c>
      <c r="Y50" t="n">
        <v>1</v>
      </c>
      <c r="Z50" t="n">
        <v>10</v>
      </c>
      <c r="AA50" t="n">
        <v>382.7440788151851</v>
      </c>
      <c r="AB50" t="n">
        <v>523.6873341119774</v>
      </c>
      <c r="AC50" t="n">
        <v>473.7073499441192</v>
      </c>
      <c r="AD50" t="n">
        <v>382744.0788151851</v>
      </c>
      <c r="AE50" t="n">
        <v>523687.3341119774</v>
      </c>
      <c r="AF50" t="n">
        <v>1.339416777829499e-06</v>
      </c>
      <c r="AG50" t="n">
        <v>11</v>
      </c>
      <c r="AH50" t="n">
        <v>473707.3499441192</v>
      </c>
    </row>
    <row r="51">
      <c r="A51" t="n">
        <v>49</v>
      </c>
      <c r="B51" t="n">
        <v>140</v>
      </c>
      <c r="C51" t="inlineStr">
        <is>
          <t xml:space="preserve">CONCLUIDO	</t>
        </is>
      </c>
      <c r="D51" t="n">
        <v>6.062</v>
      </c>
      <c r="E51" t="n">
        <v>16.5</v>
      </c>
      <c r="F51" t="n">
        <v>12.97</v>
      </c>
      <c r="G51" t="n">
        <v>64.84</v>
      </c>
      <c r="H51" t="n">
        <v>0.79</v>
      </c>
      <c r="I51" t="n">
        <v>12</v>
      </c>
      <c r="J51" t="n">
        <v>298.71</v>
      </c>
      <c r="K51" t="n">
        <v>60.56</v>
      </c>
      <c r="L51" t="n">
        <v>13.25</v>
      </c>
      <c r="M51" t="n">
        <v>10</v>
      </c>
      <c r="N51" t="n">
        <v>84.90000000000001</v>
      </c>
      <c r="O51" t="n">
        <v>37074.57</v>
      </c>
      <c r="P51" t="n">
        <v>194.44</v>
      </c>
      <c r="Q51" t="n">
        <v>988.12</v>
      </c>
      <c r="R51" t="n">
        <v>44.38</v>
      </c>
      <c r="S51" t="n">
        <v>35.43</v>
      </c>
      <c r="T51" t="n">
        <v>3439.59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382.4242588456302</v>
      </c>
      <c r="AB51" t="n">
        <v>523.2497423201711</v>
      </c>
      <c r="AC51" t="n">
        <v>473.311521298759</v>
      </c>
      <c r="AD51" t="n">
        <v>382424.2588456302</v>
      </c>
      <c r="AE51" t="n">
        <v>523249.7423201711</v>
      </c>
      <c r="AF51" t="n">
        <v>1.339549362721884e-06</v>
      </c>
      <c r="AG51" t="n">
        <v>11</v>
      </c>
      <c r="AH51" t="n">
        <v>473311.521298759</v>
      </c>
    </row>
    <row r="52">
      <c r="A52" t="n">
        <v>50</v>
      </c>
      <c r="B52" t="n">
        <v>140</v>
      </c>
      <c r="C52" t="inlineStr">
        <is>
          <t xml:space="preserve">CONCLUIDO	</t>
        </is>
      </c>
      <c r="D52" t="n">
        <v>6.0617</v>
      </c>
      <c r="E52" t="n">
        <v>16.5</v>
      </c>
      <c r="F52" t="n">
        <v>12.97</v>
      </c>
      <c r="G52" t="n">
        <v>64.84999999999999</v>
      </c>
      <c r="H52" t="n">
        <v>0.8</v>
      </c>
      <c r="I52" t="n">
        <v>12</v>
      </c>
      <c r="J52" t="n">
        <v>299.23</v>
      </c>
      <c r="K52" t="n">
        <v>60.56</v>
      </c>
      <c r="L52" t="n">
        <v>13.5</v>
      </c>
      <c r="M52" t="n">
        <v>10</v>
      </c>
      <c r="N52" t="n">
        <v>85.18000000000001</v>
      </c>
      <c r="O52" t="n">
        <v>37139.2</v>
      </c>
      <c r="P52" t="n">
        <v>193.31</v>
      </c>
      <c r="Q52" t="n">
        <v>988.09</v>
      </c>
      <c r="R52" t="n">
        <v>44.51</v>
      </c>
      <c r="S52" t="n">
        <v>35.43</v>
      </c>
      <c r="T52" t="n">
        <v>3506.4</v>
      </c>
      <c r="U52" t="n">
        <v>0.8</v>
      </c>
      <c r="V52" t="n">
        <v>0.88</v>
      </c>
      <c r="W52" t="n">
        <v>2.98</v>
      </c>
      <c r="X52" t="n">
        <v>0.22</v>
      </c>
      <c r="Y52" t="n">
        <v>1</v>
      </c>
      <c r="Z52" t="n">
        <v>10</v>
      </c>
      <c r="AA52" t="n">
        <v>381.4215602689139</v>
      </c>
      <c r="AB52" t="n">
        <v>521.8778058915688</v>
      </c>
      <c r="AC52" t="n">
        <v>472.0705205573775</v>
      </c>
      <c r="AD52" t="n">
        <v>381421.5602689139</v>
      </c>
      <c r="AE52" t="n">
        <v>521877.8058915688</v>
      </c>
      <c r="AF52" t="n">
        <v>1.339483070275691e-06</v>
      </c>
      <c r="AG52" t="n">
        <v>11</v>
      </c>
      <c r="AH52" t="n">
        <v>472070.5205573775</v>
      </c>
    </row>
    <row r="53">
      <c r="A53" t="n">
        <v>51</v>
      </c>
      <c r="B53" t="n">
        <v>140</v>
      </c>
      <c r="C53" t="inlineStr">
        <is>
          <t xml:space="preserve">CONCLUIDO	</t>
        </is>
      </c>
      <c r="D53" t="n">
        <v>6.0874</v>
      </c>
      <c r="E53" t="n">
        <v>16.43</v>
      </c>
      <c r="F53" t="n">
        <v>12.95</v>
      </c>
      <c r="G53" t="n">
        <v>70.65000000000001</v>
      </c>
      <c r="H53" t="n">
        <v>0.82</v>
      </c>
      <c r="I53" t="n">
        <v>11</v>
      </c>
      <c r="J53" t="n">
        <v>299.76</v>
      </c>
      <c r="K53" t="n">
        <v>60.56</v>
      </c>
      <c r="L53" t="n">
        <v>13.75</v>
      </c>
      <c r="M53" t="n">
        <v>9</v>
      </c>
      <c r="N53" t="n">
        <v>85.45</v>
      </c>
      <c r="O53" t="n">
        <v>37204.07</v>
      </c>
      <c r="P53" t="n">
        <v>192.1</v>
      </c>
      <c r="Q53" t="n">
        <v>988.08</v>
      </c>
      <c r="R53" t="n">
        <v>43.86</v>
      </c>
      <c r="S53" t="n">
        <v>35.43</v>
      </c>
      <c r="T53" t="n">
        <v>3185.86</v>
      </c>
      <c r="U53" t="n">
        <v>0.8100000000000001</v>
      </c>
      <c r="V53" t="n">
        <v>0.88</v>
      </c>
      <c r="W53" t="n">
        <v>2.98</v>
      </c>
      <c r="X53" t="n">
        <v>0.2</v>
      </c>
      <c r="Y53" t="n">
        <v>1</v>
      </c>
      <c r="Z53" t="n">
        <v>10</v>
      </c>
      <c r="AA53" t="n">
        <v>379.2427215161157</v>
      </c>
      <c r="AB53" t="n">
        <v>518.8966225864085</v>
      </c>
      <c r="AC53" t="n">
        <v>469.3738572027447</v>
      </c>
      <c r="AD53" t="n">
        <v>379242.7215161157</v>
      </c>
      <c r="AE53" t="n">
        <v>518896.6225864085</v>
      </c>
      <c r="AF53" t="n">
        <v>1.345162123166149e-06</v>
      </c>
      <c r="AG53" t="n">
        <v>11</v>
      </c>
      <c r="AH53" t="n">
        <v>469373.8572027447</v>
      </c>
    </row>
    <row r="54">
      <c r="A54" t="n">
        <v>52</v>
      </c>
      <c r="B54" t="n">
        <v>140</v>
      </c>
      <c r="C54" t="inlineStr">
        <is>
          <t xml:space="preserve">CONCLUIDO	</t>
        </is>
      </c>
      <c r="D54" t="n">
        <v>6.085</v>
      </c>
      <c r="E54" t="n">
        <v>16.43</v>
      </c>
      <c r="F54" t="n">
        <v>12.96</v>
      </c>
      <c r="G54" t="n">
        <v>70.68000000000001</v>
      </c>
      <c r="H54" t="n">
        <v>0.83</v>
      </c>
      <c r="I54" t="n">
        <v>11</v>
      </c>
      <c r="J54" t="n">
        <v>300.28</v>
      </c>
      <c r="K54" t="n">
        <v>60.56</v>
      </c>
      <c r="L54" t="n">
        <v>14</v>
      </c>
      <c r="M54" t="n">
        <v>9</v>
      </c>
      <c r="N54" t="n">
        <v>85.73</v>
      </c>
      <c r="O54" t="n">
        <v>37268.93</v>
      </c>
      <c r="P54" t="n">
        <v>191.97</v>
      </c>
      <c r="Q54" t="n">
        <v>988.08</v>
      </c>
      <c r="R54" t="n">
        <v>44.19</v>
      </c>
      <c r="S54" t="n">
        <v>35.43</v>
      </c>
      <c r="T54" t="n">
        <v>3348.87</v>
      </c>
      <c r="U54" t="n">
        <v>0.8</v>
      </c>
      <c r="V54" t="n">
        <v>0.88</v>
      </c>
      <c r="W54" t="n">
        <v>2.98</v>
      </c>
      <c r="X54" t="n">
        <v>0.2</v>
      </c>
      <c r="Y54" t="n">
        <v>1</v>
      </c>
      <c r="Z54" t="n">
        <v>10</v>
      </c>
      <c r="AA54" t="n">
        <v>379.2676353784503</v>
      </c>
      <c r="AB54" t="n">
        <v>518.9307108319766</v>
      </c>
      <c r="AC54" t="n">
        <v>469.4046921139991</v>
      </c>
      <c r="AD54" t="n">
        <v>379267.6353784503</v>
      </c>
      <c r="AE54" t="n">
        <v>518930.7108319767</v>
      </c>
      <c r="AF54" t="n">
        <v>1.344631783596612e-06</v>
      </c>
      <c r="AG54" t="n">
        <v>11</v>
      </c>
      <c r="AH54" t="n">
        <v>469404.6921139992</v>
      </c>
    </row>
    <row r="55">
      <c r="A55" t="n">
        <v>53</v>
      </c>
      <c r="B55" t="n">
        <v>140</v>
      </c>
      <c r="C55" t="inlineStr">
        <is>
          <t xml:space="preserve">CONCLUIDO	</t>
        </is>
      </c>
      <c r="D55" t="n">
        <v>6.0886</v>
      </c>
      <c r="E55" t="n">
        <v>16.42</v>
      </c>
      <c r="F55" t="n">
        <v>12.95</v>
      </c>
      <c r="G55" t="n">
        <v>70.63</v>
      </c>
      <c r="H55" t="n">
        <v>0.84</v>
      </c>
      <c r="I55" t="n">
        <v>11</v>
      </c>
      <c r="J55" t="n">
        <v>300.81</v>
      </c>
      <c r="K55" t="n">
        <v>60.56</v>
      </c>
      <c r="L55" t="n">
        <v>14.25</v>
      </c>
      <c r="M55" t="n">
        <v>9</v>
      </c>
      <c r="N55" t="n">
        <v>86</v>
      </c>
      <c r="O55" t="n">
        <v>37333.9</v>
      </c>
      <c r="P55" t="n">
        <v>191.53</v>
      </c>
      <c r="Q55" t="n">
        <v>988.1</v>
      </c>
      <c r="R55" t="n">
        <v>43.81</v>
      </c>
      <c r="S55" t="n">
        <v>35.43</v>
      </c>
      <c r="T55" t="n">
        <v>3162.68</v>
      </c>
      <c r="U55" t="n">
        <v>0.8100000000000001</v>
      </c>
      <c r="V55" t="n">
        <v>0.88</v>
      </c>
      <c r="W55" t="n">
        <v>2.98</v>
      </c>
      <c r="X55" t="n">
        <v>0.2</v>
      </c>
      <c r="Y55" t="n">
        <v>1</v>
      </c>
      <c r="Z55" t="n">
        <v>10</v>
      </c>
      <c r="AA55" t="n">
        <v>378.6870076556063</v>
      </c>
      <c r="AB55" t="n">
        <v>518.1362703660943</v>
      </c>
      <c r="AC55" t="n">
        <v>468.6860719311763</v>
      </c>
      <c r="AD55" t="n">
        <v>378687.0076556063</v>
      </c>
      <c r="AE55" t="n">
        <v>518136.2703660943</v>
      </c>
      <c r="AF55" t="n">
        <v>1.345427292950917e-06</v>
      </c>
      <c r="AG55" t="n">
        <v>11</v>
      </c>
      <c r="AH55" t="n">
        <v>468686.0719311764</v>
      </c>
    </row>
    <row r="56">
      <c r="A56" t="n">
        <v>54</v>
      </c>
      <c r="B56" t="n">
        <v>140</v>
      </c>
      <c r="C56" t="inlineStr">
        <is>
          <t xml:space="preserve">CONCLUIDO	</t>
        </is>
      </c>
      <c r="D56" t="n">
        <v>6.09</v>
      </c>
      <c r="E56" t="n">
        <v>16.42</v>
      </c>
      <c r="F56" t="n">
        <v>12.94</v>
      </c>
      <c r="G56" t="n">
        <v>70.61</v>
      </c>
      <c r="H56" t="n">
        <v>0.86</v>
      </c>
      <c r="I56" t="n">
        <v>11</v>
      </c>
      <c r="J56" t="n">
        <v>301.34</v>
      </c>
      <c r="K56" t="n">
        <v>60.56</v>
      </c>
      <c r="L56" t="n">
        <v>14.5</v>
      </c>
      <c r="M56" t="n">
        <v>9</v>
      </c>
      <c r="N56" t="n">
        <v>86.28</v>
      </c>
      <c r="O56" t="n">
        <v>37399</v>
      </c>
      <c r="P56" t="n">
        <v>190.55</v>
      </c>
      <c r="Q56" t="n">
        <v>988.08</v>
      </c>
      <c r="R56" t="n">
        <v>43.83</v>
      </c>
      <c r="S56" t="n">
        <v>35.43</v>
      </c>
      <c r="T56" t="n">
        <v>3171.67</v>
      </c>
      <c r="U56" t="n">
        <v>0.8100000000000001</v>
      </c>
      <c r="V56" t="n">
        <v>0.88</v>
      </c>
      <c r="W56" t="n">
        <v>2.98</v>
      </c>
      <c r="X56" t="n">
        <v>0.19</v>
      </c>
      <c r="Y56" t="n">
        <v>1</v>
      </c>
      <c r="Z56" t="n">
        <v>10</v>
      </c>
      <c r="AA56" t="n">
        <v>377.708891453261</v>
      </c>
      <c r="AB56" t="n">
        <v>516.7979686266041</v>
      </c>
      <c r="AC56" t="n">
        <v>467.4754958313848</v>
      </c>
      <c r="AD56" t="n">
        <v>377708.891453261</v>
      </c>
      <c r="AE56" t="n">
        <v>516797.9686266041</v>
      </c>
      <c r="AF56" t="n">
        <v>1.345736657699814e-06</v>
      </c>
      <c r="AG56" t="n">
        <v>11</v>
      </c>
      <c r="AH56" t="n">
        <v>467475.4958313848</v>
      </c>
    </row>
    <row r="57">
      <c r="A57" t="n">
        <v>55</v>
      </c>
      <c r="B57" t="n">
        <v>140</v>
      </c>
      <c r="C57" t="inlineStr">
        <is>
          <t xml:space="preserve">CONCLUIDO	</t>
        </is>
      </c>
      <c r="D57" t="n">
        <v>6.0898</v>
      </c>
      <c r="E57" t="n">
        <v>16.42</v>
      </c>
      <c r="F57" t="n">
        <v>12.95</v>
      </c>
      <c r="G57" t="n">
        <v>70.61</v>
      </c>
      <c r="H57" t="n">
        <v>0.87</v>
      </c>
      <c r="I57" t="n">
        <v>11</v>
      </c>
      <c r="J57" t="n">
        <v>301.86</v>
      </c>
      <c r="K57" t="n">
        <v>60.56</v>
      </c>
      <c r="L57" t="n">
        <v>14.75</v>
      </c>
      <c r="M57" t="n">
        <v>9</v>
      </c>
      <c r="N57" t="n">
        <v>86.56</v>
      </c>
      <c r="O57" t="n">
        <v>37464.21</v>
      </c>
      <c r="P57" t="n">
        <v>189.42</v>
      </c>
      <c r="Q57" t="n">
        <v>988.15</v>
      </c>
      <c r="R57" t="n">
        <v>43.8</v>
      </c>
      <c r="S57" t="n">
        <v>35.43</v>
      </c>
      <c r="T57" t="n">
        <v>3157.91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376.7553401546078</v>
      </c>
      <c r="AB57" t="n">
        <v>515.4932776720724</v>
      </c>
      <c r="AC57" t="n">
        <v>466.2953227504083</v>
      </c>
      <c r="AD57" t="n">
        <v>376755.3401546078</v>
      </c>
      <c r="AE57" t="n">
        <v>515493.2776720724</v>
      </c>
      <c r="AF57" t="n">
        <v>1.345692462735686e-06</v>
      </c>
      <c r="AG57" t="n">
        <v>11</v>
      </c>
      <c r="AH57" t="n">
        <v>466295.3227504083</v>
      </c>
    </row>
    <row r="58">
      <c r="A58" t="n">
        <v>56</v>
      </c>
      <c r="B58" t="n">
        <v>140</v>
      </c>
      <c r="C58" t="inlineStr">
        <is>
          <t xml:space="preserve">CONCLUIDO	</t>
        </is>
      </c>
      <c r="D58" t="n">
        <v>6.1156</v>
      </c>
      <c r="E58" t="n">
        <v>16.35</v>
      </c>
      <c r="F58" t="n">
        <v>12.93</v>
      </c>
      <c r="G58" t="n">
        <v>77.56999999999999</v>
      </c>
      <c r="H58" t="n">
        <v>0.88</v>
      </c>
      <c r="I58" t="n">
        <v>10</v>
      </c>
      <c r="J58" t="n">
        <v>302.39</v>
      </c>
      <c r="K58" t="n">
        <v>60.56</v>
      </c>
      <c r="L58" t="n">
        <v>15</v>
      </c>
      <c r="M58" t="n">
        <v>8</v>
      </c>
      <c r="N58" t="n">
        <v>86.84</v>
      </c>
      <c r="O58" t="n">
        <v>37529.55</v>
      </c>
      <c r="P58" t="n">
        <v>187.7</v>
      </c>
      <c r="Q58" t="n">
        <v>988.08</v>
      </c>
      <c r="R58" t="n">
        <v>43.04</v>
      </c>
      <c r="S58" t="n">
        <v>35.43</v>
      </c>
      <c r="T58" t="n">
        <v>2780.17</v>
      </c>
      <c r="U58" t="n">
        <v>0.82</v>
      </c>
      <c r="V58" t="n">
        <v>0.88</v>
      </c>
      <c r="W58" t="n">
        <v>2.98</v>
      </c>
      <c r="X58" t="n">
        <v>0.17</v>
      </c>
      <c r="Y58" t="n">
        <v>1</v>
      </c>
      <c r="Z58" t="n">
        <v>10</v>
      </c>
      <c r="AA58" t="n">
        <v>374.148538170035</v>
      </c>
      <c r="AB58" t="n">
        <v>511.926536192793</v>
      </c>
      <c r="AC58" t="n">
        <v>463.0689860719582</v>
      </c>
      <c r="AD58" t="n">
        <v>374148.538170035</v>
      </c>
      <c r="AE58" t="n">
        <v>511926.536192793</v>
      </c>
      <c r="AF58" t="n">
        <v>1.351393613108207e-06</v>
      </c>
      <c r="AG58" t="n">
        <v>11</v>
      </c>
      <c r="AH58" t="n">
        <v>463068.9860719582</v>
      </c>
    </row>
    <row r="59">
      <c r="A59" t="n">
        <v>57</v>
      </c>
      <c r="B59" t="n">
        <v>140</v>
      </c>
      <c r="C59" t="inlineStr">
        <is>
          <t xml:space="preserve">CONCLUIDO	</t>
        </is>
      </c>
      <c r="D59" t="n">
        <v>6.1114</v>
      </c>
      <c r="E59" t="n">
        <v>16.36</v>
      </c>
      <c r="F59" t="n">
        <v>12.94</v>
      </c>
      <c r="G59" t="n">
        <v>77.64</v>
      </c>
      <c r="H59" t="n">
        <v>0.9</v>
      </c>
      <c r="I59" t="n">
        <v>10</v>
      </c>
      <c r="J59" t="n">
        <v>302.92</v>
      </c>
      <c r="K59" t="n">
        <v>60.56</v>
      </c>
      <c r="L59" t="n">
        <v>15.25</v>
      </c>
      <c r="M59" t="n">
        <v>8</v>
      </c>
      <c r="N59" t="n">
        <v>87.12</v>
      </c>
      <c r="O59" t="n">
        <v>37595</v>
      </c>
      <c r="P59" t="n">
        <v>187.14</v>
      </c>
      <c r="Q59" t="n">
        <v>988.1799999999999</v>
      </c>
      <c r="R59" t="n">
        <v>43.59</v>
      </c>
      <c r="S59" t="n">
        <v>35.43</v>
      </c>
      <c r="T59" t="n">
        <v>3056.51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373.8560630645529</v>
      </c>
      <c r="AB59" t="n">
        <v>511.5263588503813</v>
      </c>
      <c r="AC59" t="n">
        <v>462.7070010934539</v>
      </c>
      <c r="AD59" t="n">
        <v>373856.0630645528</v>
      </c>
      <c r="AE59" t="n">
        <v>511526.3588503813</v>
      </c>
      <c r="AF59" t="n">
        <v>1.350465518861518e-06</v>
      </c>
      <c r="AG59" t="n">
        <v>11</v>
      </c>
      <c r="AH59" t="n">
        <v>462707.0010934538</v>
      </c>
    </row>
    <row r="60">
      <c r="A60" t="n">
        <v>58</v>
      </c>
      <c r="B60" t="n">
        <v>140</v>
      </c>
      <c r="C60" t="inlineStr">
        <is>
          <t xml:space="preserve">CONCLUIDO	</t>
        </is>
      </c>
      <c r="D60" t="n">
        <v>6.1164</v>
      </c>
      <c r="E60" t="n">
        <v>16.35</v>
      </c>
      <c r="F60" t="n">
        <v>12.93</v>
      </c>
      <c r="G60" t="n">
        <v>77.56</v>
      </c>
      <c r="H60" t="n">
        <v>0.91</v>
      </c>
      <c r="I60" t="n">
        <v>10</v>
      </c>
      <c r="J60" t="n">
        <v>303.46</v>
      </c>
      <c r="K60" t="n">
        <v>60.56</v>
      </c>
      <c r="L60" t="n">
        <v>15.5</v>
      </c>
      <c r="M60" t="n">
        <v>8</v>
      </c>
      <c r="N60" t="n">
        <v>87.40000000000001</v>
      </c>
      <c r="O60" t="n">
        <v>37660.57</v>
      </c>
      <c r="P60" t="n">
        <v>185.94</v>
      </c>
      <c r="Q60" t="n">
        <v>988.1</v>
      </c>
      <c r="R60" t="n">
        <v>43.13</v>
      </c>
      <c r="S60" t="n">
        <v>35.43</v>
      </c>
      <c r="T60" t="n">
        <v>2824.6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372.5525818749718</v>
      </c>
      <c r="AB60" t="n">
        <v>509.7428783812651</v>
      </c>
      <c r="AC60" t="n">
        <v>461.0937334971795</v>
      </c>
      <c r="AD60" t="n">
        <v>372552.5818749719</v>
      </c>
      <c r="AE60" t="n">
        <v>509742.8783812651</v>
      </c>
      <c r="AF60" t="n">
        <v>1.351570392964719e-06</v>
      </c>
      <c r="AG60" t="n">
        <v>11</v>
      </c>
      <c r="AH60" t="n">
        <v>461093.7334971795</v>
      </c>
    </row>
    <row r="61">
      <c r="A61" t="n">
        <v>59</v>
      </c>
      <c r="B61" t="n">
        <v>140</v>
      </c>
      <c r="C61" t="inlineStr">
        <is>
          <t xml:space="preserve">CONCLUIDO	</t>
        </is>
      </c>
      <c r="D61" t="n">
        <v>6.1144</v>
      </c>
      <c r="E61" t="n">
        <v>16.35</v>
      </c>
      <c r="F61" t="n">
        <v>12.93</v>
      </c>
      <c r="G61" t="n">
        <v>77.59</v>
      </c>
      <c r="H61" t="n">
        <v>0.92</v>
      </c>
      <c r="I61" t="n">
        <v>10</v>
      </c>
      <c r="J61" t="n">
        <v>303.99</v>
      </c>
      <c r="K61" t="n">
        <v>60.56</v>
      </c>
      <c r="L61" t="n">
        <v>15.75</v>
      </c>
      <c r="M61" t="n">
        <v>8</v>
      </c>
      <c r="N61" t="n">
        <v>87.68000000000001</v>
      </c>
      <c r="O61" t="n">
        <v>37726.27</v>
      </c>
      <c r="P61" t="n">
        <v>186.15</v>
      </c>
      <c r="Q61" t="n">
        <v>988.12</v>
      </c>
      <c r="R61" t="n">
        <v>43.16</v>
      </c>
      <c r="S61" t="n">
        <v>35.43</v>
      </c>
      <c r="T61" t="n">
        <v>2842.71</v>
      </c>
      <c r="U61" t="n">
        <v>0.82</v>
      </c>
      <c r="V61" t="n">
        <v>0.88</v>
      </c>
      <c r="W61" t="n">
        <v>2.98</v>
      </c>
      <c r="X61" t="n">
        <v>0.18</v>
      </c>
      <c r="Y61" t="n">
        <v>1</v>
      </c>
      <c r="Z61" t="n">
        <v>10</v>
      </c>
      <c r="AA61" t="n">
        <v>372.814057964149</v>
      </c>
      <c r="AB61" t="n">
        <v>510.1006415019879</v>
      </c>
      <c r="AC61" t="n">
        <v>461.4173522077843</v>
      </c>
      <c r="AD61" t="n">
        <v>372814.0579641489</v>
      </c>
      <c r="AE61" t="n">
        <v>510100.6415019879</v>
      </c>
      <c r="AF61" t="n">
        <v>1.351128443323438e-06</v>
      </c>
      <c r="AG61" t="n">
        <v>11</v>
      </c>
      <c r="AH61" t="n">
        <v>461417.3522077843</v>
      </c>
    </row>
    <row r="62">
      <c r="A62" t="n">
        <v>60</v>
      </c>
      <c r="B62" t="n">
        <v>140</v>
      </c>
      <c r="C62" t="inlineStr">
        <is>
          <t xml:space="preserve">CONCLUIDO	</t>
        </is>
      </c>
      <c r="D62" t="n">
        <v>6.1131</v>
      </c>
      <c r="E62" t="n">
        <v>16.36</v>
      </c>
      <c r="F62" t="n">
        <v>12.94</v>
      </c>
      <c r="G62" t="n">
        <v>77.61</v>
      </c>
      <c r="H62" t="n">
        <v>0.9399999999999999</v>
      </c>
      <c r="I62" t="n">
        <v>10</v>
      </c>
      <c r="J62" t="n">
        <v>304.52</v>
      </c>
      <c r="K62" t="n">
        <v>60.56</v>
      </c>
      <c r="L62" t="n">
        <v>16</v>
      </c>
      <c r="M62" t="n">
        <v>8</v>
      </c>
      <c r="N62" t="n">
        <v>87.97</v>
      </c>
      <c r="O62" t="n">
        <v>37792.08</v>
      </c>
      <c r="P62" t="n">
        <v>185.14</v>
      </c>
      <c r="Q62" t="n">
        <v>988.08</v>
      </c>
      <c r="R62" t="n">
        <v>43.37</v>
      </c>
      <c r="S62" t="n">
        <v>35.43</v>
      </c>
      <c r="T62" t="n">
        <v>2947.3</v>
      </c>
      <c r="U62" t="n">
        <v>0.82</v>
      </c>
      <c r="V62" t="n">
        <v>0.88</v>
      </c>
      <c r="W62" t="n">
        <v>2.98</v>
      </c>
      <c r="X62" t="n">
        <v>0.18</v>
      </c>
      <c r="Y62" t="n">
        <v>1</v>
      </c>
      <c r="Z62" t="n">
        <v>10</v>
      </c>
      <c r="AA62" t="n">
        <v>372.011876410081</v>
      </c>
      <c r="AB62" t="n">
        <v>509.0030613099598</v>
      </c>
      <c r="AC62" t="n">
        <v>460.4245235288199</v>
      </c>
      <c r="AD62" t="n">
        <v>372011.876410081</v>
      </c>
      <c r="AE62" t="n">
        <v>509003.0613099598</v>
      </c>
      <c r="AF62" t="n">
        <v>1.350841176056606e-06</v>
      </c>
      <c r="AG62" t="n">
        <v>11</v>
      </c>
      <c r="AH62" t="n">
        <v>460424.5235288199</v>
      </c>
    </row>
    <row r="63">
      <c r="A63" t="n">
        <v>61</v>
      </c>
      <c r="B63" t="n">
        <v>140</v>
      </c>
      <c r="C63" t="inlineStr">
        <is>
          <t xml:space="preserve">CONCLUIDO	</t>
        </is>
      </c>
      <c r="D63" t="n">
        <v>6.1152</v>
      </c>
      <c r="E63" t="n">
        <v>16.35</v>
      </c>
      <c r="F63" t="n">
        <v>12.93</v>
      </c>
      <c r="G63" t="n">
        <v>77.58</v>
      </c>
      <c r="H63" t="n">
        <v>0.95</v>
      </c>
      <c r="I63" t="n">
        <v>10</v>
      </c>
      <c r="J63" t="n">
        <v>305.06</v>
      </c>
      <c r="K63" t="n">
        <v>60.56</v>
      </c>
      <c r="L63" t="n">
        <v>16.25</v>
      </c>
      <c r="M63" t="n">
        <v>8</v>
      </c>
      <c r="N63" t="n">
        <v>88.25</v>
      </c>
      <c r="O63" t="n">
        <v>37858.02</v>
      </c>
      <c r="P63" t="n">
        <v>184.14</v>
      </c>
      <c r="Q63" t="n">
        <v>988.1</v>
      </c>
      <c r="R63" t="n">
        <v>43.25</v>
      </c>
      <c r="S63" t="n">
        <v>35.43</v>
      </c>
      <c r="T63" t="n">
        <v>2886.65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370.9954863490423</v>
      </c>
      <c r="AB63" t="n">
        <v>507.6123915884818</v>
      </c>
      <c r="AC63" t="n">
        <v>459.1665773737426</v>
      </c>
      <c r="AD63" t="n">
        <v>370995.4863490423</v>
      </c>
      <c r="AE63" t="n">
        <v>507612.3915884818</v>
      </c>
      <c r="AF63" t="n">
        <v>1.351305223179951e-06</v>
      </c>
      <c r="AG63" t="n">
        <v>11</v>
      </c>
      <c r="AH63" t="n">
        <v>459166.5773737426</v>
      </c>
    </row>
    <row r="64">
      <c r="A64" t="n">
        <v>62</v>
      </c>
      <c r="B64" t="n">
        <v>140</v>
      </c>
      <c r="C64" t="inlineStr">
        <is>
          <t xml:space="preserve">CONCLUIDO	</t>
        </is>
      </c>
      <c r="D64" t="n">
        <v>6.1389</v>
      </c>
      <c r="E64" t="n">
        <v>16.29</v>
      </c>
      <c r="F64" t="n">
        <v>12.92</v>
      </c>
      <c r="G64" t="n">
        <v>86.12</v>
      </c>
      <c r="H64" t="n">
        <v>0.96</v>
      </c>
      <c r="I64" t="n">
        <v>9</v>
      </c>
      <c r="J64" t="n">
        <v>305.59</v>
      </c>
      <c r="K64" t="n">
        <v>60.56</v>
      </c>
      <c r="L64" t="n">
        <v>16.5</v>
      </c>
      <c r="M64" t="n">
        <v>7</v>
      </c>
      <c r="N64" t="n">
        <v>88.54000000000001</v>
      </c>
      <c r="O64" t="n">
        <v>37924.08</v>
      </c>
      <c r="P64" t="n">
        <v>183.05</v>
      </c>
      <c r="Q64" t="n">
        <v>988.11</v>
      </c>
      <c r="R64" t="n">
        <v>42.83</v>
      </c>
      <c r="S64" t="n">
        <v>35.43</v>
      </c>
      <c r="T64" t="n">
        <v>2678.61</v>
      </c>
      <c r="U64" t="n">
        <v>0.83</v>
      </c>
      <c r="V64" t="n">
        <v>0.88</v>
      </c>
      <c r="W64" t="n">
        <v>2.98</v>
      </c>
      <c r="X64" t="n">
        <v>0.16</v>
      </c>
      <c r="Y64" t="n">
        <v>1</v>
      </c>
      <c r="Z64" t="n">
        <v>10</v>
      </c>
      <c r="AA64" t="n">
        <v>369.1069094743077</v>
      </c>
      <c r="AB64" t="n">
        <v>505.0283573903384</v>
      </c>
      <c r="AC64" t="n">
        <v>456.8291597727551</v>
      </c>
      <c r="AD64" t="n">
        <v>369106.9094743077</v>
      </c>
      <c r="AE64" t="n">
        <v>505028.3573903384</v>
      </c>
      <c r="AF64" t="n">
        <v>1.356542326429128e-06</v>
      </c>
      <c r="AG64" t="n">
        <v>11</v>
      </c>
      <c r="AH64" t="n">
        <v>456829.1597727551</v>
      </c>
    </row>
    <row r="65">
      <c r="A65" t="n">
        <v>63</v>
      </c>
      <c r="B65" t="n">
        <v>140</v>
      </c>
      <c r="C65" t="inlineStr">
        <is>
          <t xml:space="preserve">CONCLUIDO	</t>
        </is>
      </c>
      <c r="D65" t="n">
        <v>6.1402</v>
      </c>
      <c r="E65" t="n">
        <v>16.29</v>
      </c>
      <c r="F65" t="n">
        <v>12.91</v>
      </c>
      <c r="G65" t="n">
        <v>86.09999999999999</v>
      </c>
      <c r="H65" t="n">
        <v>0.97</v>
      </c>
      <c r="I65" t="n">
        <v>9</v>
      </c>
      <c r="J65" t="n">
        <v>306.13</v>
      </c>
      <c r="K65" t="n">
        <v>60.56</v>
      </c>
      <c r="L65" t="n">
        <v>16.75</v>
      </c>
      <c r="M65" t="n">
        <v>7</v>
      </c>
      <c r="N65" t="n">
        <v>88.83</v>
      </c>
      <c r="O65" t="n">
        <v>37990.27</v>
      </c>
      <c r="P65" t="n">
        <v>183.25</v>
      </c>
      <c r="Q65" t="n">
        <v>988.08</v>
      </c>
      <c r="R65" t="n">
        <v>42.84</v>
      </c>
      <c r="S65" t="n">
        <v>35.43</v>
      </c>
      <c r="T65" t="n">
        <v>2685.46</v>
      </c>
      <c r="U65" t="n">
        <v>0.83</v>
      </c>
      <c r="V65" t="n">
        <v>0.88</v>
      </c>
      <c r="W65" t="n">
        <v>2.98</v>
      </c>
      <c r="X65" t="n">
        <v>0.16</v>
      </c>
      <c r="Y65" t="n">
        <v>1</v>
      </c>
      <c r="Z65" t="n">
        <v>10</v>
      </c>
      <c r="AA65" t="n">
        <v>369.1884457291482</v>
      </c>
      <c r="AB65" t="n">
        <v>505.139918891337</v>
      </c>
      <c r="AC65" t="n">
        <v>456.930074000676</v>
      </c>
      <c r="AD65" t="n">
        <v>369188.4457291482</v>
      </c>
      <c r="AE65" t="n">
        <v>505139.918891337</v>
      </c>
      <c r="AF65" t="n">
        <v>1.35682959369596e-06</v>
      </c>
      <c r="AG65" t="n">
        <v>11</v>
      </c>
      <c r="AH65" t="n">
        <v>456930.074000676</v>
      </c>
    </row>
    <row r="66">
      <c r="A66" t="n">
        <v>64</v>
      </c>
      <c r="B66" t="n">
        <v>140</v>
      </c>
      <c r="C66" t="inlineStr">
        <is>
          <t xml:space="preserve">CONCLUIDO	</t>
        </is>
      </c>
      <c r="D66" t="n">
        <v>6.1394</v>
      </c>
      <c r="E66" t="n">
        <v>16.29</v>
      </c>
      <c r="F66" t="n">
        <v>12.92</v>
      </c>
      <c r="G66" t="n">
        <v>86.11</v>
      </c>
      <c r="H66" t="n">
        <v>0.99</v>
      </c>
      <c r="I66" t="n">
        <v>9</v>
      </c>
      <c r="J66" t="n">
        <v>306.67</v>
      </c>
      <c r="K66" t="n">
        <v>60.56</v>
      </c>
      <c r="L66" t="n">
        <v>17</v>
      </c>
      <c r="M66" t="n">
        <v>7</v>
      </c>
      <c r="N66" t="n">
        <v>89.11</v>
      </c>
      <c r="O66" t="n">
        <v>38056.58</v>
      </c>
      <c r="P66" t="n">
        <v>183.08</v>
      </c>
      <c r="Q66" t="n">
        <v>988.08</v>
      </c>
      <c r="R66" t="n">
        <v>42.88</v>
      </c>
      <c r="S66" t="n">
        <v>35.43</v>
      </c>
      <c r="T66" t="n">
        <v>2707.13</v>
      </c>
      <c r="U66" t="n">
        <v>0.83</v>
      </c>
      <c r="V66" t="n">
        <v>0.88</v>
      </c>
      <c r="W66" t="n">
        <v>2.98</v>
      </c>
      <c r="X66" t="n">
        <v>0.16</v>
      </c>
      <c r="Y66" t="n">
        <v>1</v>
      </c>
      <c r="Z66" t="n">
        <v>10</v>
      </c>
      <c r="AA66" t="n">
        <v>369.1152151830183</v>
      </c>
      <c r="AB66" t="n">
        <v>505.0397216274184</v>
      </c>
      <c r="AC66" t="n">
        <v>456.839439422998</v>
      </c>
      <c r="AD66" t="n">
        <v>369115.2151830184</v>
      </c>
      <c r="AE66" t="n">
        <v>505039.7216274184</v>
      </c>
      <c r="AF66" t="n">
        <v>1.356652813839448e-06</v>
      </c>
      <c r="AG66" t="n">
        <v>11</v>
      </c>
      <c r="AH66" t="n">
        <v>456839.439422998</v>
      </c>
    </row>
    <row r="67">
      <c r="A67" t="n">
        <v>65</v>
      </c>
      <c r="B67" t="n">
        <v>140</v>
      </c>
      <c r="C67" t="inlineStr">
        <is>
          <t xml:space="preserve">CONCLUIDO	</t>
        </is>
      </c>
      <c r="D67" t="n">
        <v>6.1411</v>
      </c>
      <c r="E67" t="n">
        <v>16.28</v>
      </c>
      <c r="F67" t="n">
        <v>12.91</v>
      </c>
      <c r="G67" t="n">
        <v>86.08</v>
      </c>
      <c r="H67" t="n">
        <v>1</v>
      </c>
      <c r="I67" t="n">
        <v>9</v>
      </c>
      <c r="J67" t="n">
        <v>307.21</v>
      </c>
      <c r="K67" t="n">
        <v>60.56</v>
      </c>
      <c r="L67" t="n">
        <v>17.25</v>
      </c>
      <c r="M67" t="n">
        <v>6</v>
      </c>
      <c r="N67" t="n">
        <v>89.40000000000001</v>
      </c>
      <c r="O67" t="n">
        <v>38123.01</v>
      </c>
      <c r="P67" t="n">
        <v>182.32</v>
      </c>
      <c r="Q67" t="n">
        <v>988.1</v>
      </c>
      <c r="R67" t="n">
        <v>42.71</v>
      </c>
      <c r="S67" t="n">
        <v>35.43</v>
      </c>
      <c r="T67" t="n">
        <v>2619.04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368.3314046632135</v>
      </c>
      <c r="AB67" t="n">
        <v>503.9672774949418</v>
      </c>
      <c r="AC67" t="n">
        <v>455.8693478533402</v>
      </c>
      <c r="AD67" t="n">
        <v>368331.4046632135</v>
      </c>
      <c r="AE67" t="n">
        <v>503967.2774949418</v>
      </c>
      <c r="AF67" t="n">
        <v>1.357028471034536e-06</v>
      </c>
      <c r="AG67" t="n">
        <v>11</v>
      </c>
      <c r="AH67" t="n">
        <v>455869.3478533402</v>
      </c>
    </row>
    <row r="68">
      <c r="A68" t="n">
        <v>66</v>
      </c>
      <c r="B68" t="n">
        <v>140</v>
      </c>
      <c r="C68" t="inlineStr">
        <is>
          <t xml:space="preserve">CONCLUIDO	</t>
        </is>
      </c>
      <c r="D68" t="n">
        <v>6.142</v>
      </c>
      <c r="E68" t="n">
        <v>16.28</v>
      </c>
      <c r="F68" t="n">
        <v>12.91</v>
      </c>
      <c r="G68" t="n">
        <v>86.06999999999999</v>
      </c>
      <c r="H68" t="n">
        <v>1.01</v>
      </c>
      <c r="I68" t="n">
        <v>9</v>
      </c>
      <c r="J68" t="n">
        <v>307.75</v>
      </c>
      <c r="K68" t="n">
        <v>60.56</v>
      </c>
      <c r="L68" t="n">
        <v>17.5</v>
      </c>
      <c r="M68" t="n">
        <v>5</v>
      </c>
      <c r="N68" t="n">
        <v>89.69</v>
      </c>
      <c r="O68" t="n">
        <v>38189.58</v>
      </c>
      <c r="P68" t="n">
        <v>181.33</v>
      </c>
      <c r="Q68" t="n">
        <v>988.1</v>
      </c>
      <c r="R68" t="n">
        <v>42.38</v>
      </c>
      <c r="S68" t="n">
        <v>35.43</v>
      </c>
      <c r="T68" t="n">
        <v>2454.44</v>
      </c>
      <c r="U68" t="n">
        <v>0.84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367.4214533335052</v>
      </c>
      <c r="AB68" t="n">
        <v>502.7222419414153</v>
      </c>
      <c r="AC68" t="n">
        <v>454.7431367456239</v>
      </c>
      <c r="AD68" t="n">
        <v>367421.4533335051</v>
      </c>
      <c r="AE68" t="n">
        <v>502722.2419414154</v>
      </c>
      <c r="AF68" t="n">
        <v>1.357227348373113e-06</v>
      </c>
      <c r="AG68" t="n">
        <v>11</v>
      </c>
      <c r="AH68" t="n">
        <v>454743.1367456239</v>
      </c>
    </row>
    <row r="69">
      <c r="A69" t="n">
        <v>67</v>
      </c>
      <c r="B69" t="n">
        <v>140</v>
      </c>
      <c r="C69" t="inlineStr">
        <is>
          <t xml:space="preserve">CONCLUIDO	</t>
        </is>
      </c>
      <c r="D69" t="n">
        <v>6.1417</v>
      </c>
      <c r="E69" t="n">
        <v>16.28</v>
      </c>
      <c r="F69" t="n">
        <v>12.91</v>
      </c>
      <c r="G69" t="n">
        <v>86.06999999999999</v>
      </c>
      <c r="H69" t="n">
        <v>1.03</v>
      </c>
      <c r="I69" t="n">
        <v>9</v>
      </c>
      <c r="J69" t="n">
        <v>308.29</v>
      </c>
      <c r="K69" t="n">
        <v>60.56</v>
      </c>
      <c r="L69" t="n">
        <v>17.75</v>
      </c>
      <c r="M69" t="n">
        <v>4</v>
      </c>
      <c r="N69" t="n">
        <v>89.98</v>
      </c>
      <c r="O69" t="n">
        <v>38256.26</v>
      </c>
      <c r="P69" t="n">
        <v>180.73</v>
      </c>
      <c r="Q69" t="n">
        <v>988.08</v>
      </c>
      <c r="R69" t="n">
        <v>42.49</v>
      </c>
      <c r="S69" t="n">
        <v>35.43</v>
      </c>
      <c r="T69" t="n">
        <v>2511.43</v>
      </c>
      <c r="U69" t="n">
        <v>0.83</v>
      </c>
      <c r="V69" t="n">
        <v>0.88</v>
      </c>
      <c r="W69" t="n">
        <v>2.98</v>
      </c>
      <c r="X69" t="n">
        <v>0.16</v>
      </c>
      <c r="Y69" t="n">
        <v>1</v>
      </c>
      <c r="Z69" t="n">
        <v>10</v>
      </c>
      <c r="AA69" t="n">
        <v>366.9006983693017</v>
      </c>
      <c r="AB69" t="n">
        <v>502.0097220253048</v>
      </c>
      <c r="AC69" t="n">
        <v>454.0986187302789</v>
      </c>
      <c r="AD69" t="n">
        <v>366900.6983693017</v>
      </c>
      <c r="AE69" t="n">
        <v>502009.7220253048</v>
      </c>
      <c r="AF69" t="n">
        <v>1.357161055926921e-06</v>
      </c>
      <c r="AG69" t="n">
        <v>11</v>
      </c>
      <c r="AH69" t="n">
        <v>454098.6187302789</v>
      </c>
    </row>
    <row r="70">
      <c r="A70" t="n">
        <v>68</v>
      </c>
      <c r="B70" t="n">
        <v>140</v>
      </c>
      <c r="C70" t="inlineStr">
        <is>
          <t xml:space="preserve">CONCLUIDO	</t>
        </is>
      </c>
      <c r="D70" t="n">
        <v>6.1394</v>
      </c>
      <c r="E70" t="n">
        <v>16.29</v>
      </c>
      <c r="F70" t="n">
        <v>12.92</v>
      </c>
      <c r="G70" t="n">
        <v>86.11</v>
      </c>
      <c r="H70" t="n">
        <v>1.04</v>
      </c>
      <c r="I70" t="n">
        <v>9</v>
      </c>
      <c r="J70" t="n">
        <v>308.83</v>
      </c>
      <c r="K70" t="n">
        <v>60.56</v>
      </c>
      <c r="L70" t="n">
        <v>18</v>
      </c>
      <c r="M70" t="n">
        <v>3</v>
      </c>
      <c r="N70" t="n">
        <v>90.27</v>
      </c>
      <c r="O70" t="n">
        <v>38323.08</v>
      </c>
      <c r="P70" t="n">
        <v>179.64</v>
      </c>
      <c r="Q70" t="n">
        <v>988.08</v>
      </c>
      <c r="R70" t="n">
        <v>42.62</v>
      </c>
      <c r="S70" t="n">
        <v>35.43</v>
      </c>
      <c r="T70" t="n">
        <v>2574.54</v>
      </c>
      <c r="U70" t="n">
        <v>0.83</v>
      </c>
      <c r="V70" t="n">
        <v>0.88</v>
      </c>
      <c r="W70" t="n">
        <v>2.99</v>
      </c>
      <c r="X70" t="n">
        <v>0.16</v>
      </c>
      <c r="Y70" t="n">
        <v>1</v>
      </c>
      <c r="Z70" t="n">
        <v>10</v>
      </c>
      <c r="AA70" t="n">
        <v>366.0660023168853</v>
      </c>
      <c r="AB70" t="n">
        <v>500.8676540621975</v>
      </c>
      <c r="AC70" t="n">
        <v>453.0655481306682</v>
      </c>
      <c r="AD70" t="n">
        <v>366066.0023168853</v>
      </c>
      <c r="AE70" t="n">
        <v>500867.6540621975</v>
      </c>
      <c r="AF70" t="n">
        <v>1.356652813839448e-06</v>
      </c>
      <c r="AG70" t="n">
        <v>11</v>
      </c>
      <c r="AH70" t="n">
        <v>453065.5481306682</v>
      </c>
    </row>
    <row r="71">
      <c r="A71" t="n">
        <v>69</v>
      </c>
      <c r="B71" t="n">
        <v>140</v>
      </c>
      <c r="C71" t="inlineStr">
        <is>
          <t xml:space="preserve">CONCLUIDO	</t>
        </is>
      </c>
      <c r="D71" t="n">
        <v>6.1382</v>
      </c>
      <c r="E71" t="n">
        <v>16.29</v>
      </c>
      <c r="F71" t="n">
        <v>12.92</v>
      </c>
      <c r="G71" t="n">
        <v>86.14</v>
      </c>
      <c r="H71" t="n">
        <v>1.05</v>
      </c>
      <c r="I71" t="n">
        <v>9</v>
      </c>
      <c r="J71" t="n">
        <v>309.37</v>
      </c>
      <c r="K71" t="n">
        <v>60.56</v>
      </c>
      <c r="L71" t="n">
        <v>18.25</v>
      </c>
      <c r="M71" t="n">
        <v>3</v>
      </c>
      <c r="N71" t="n">
        <v>90.56999999999999</v>
      </c>
      <c r="O71" t="n">
        <v>38390.02</v>
      </c>
      <c r="P71" t="n">
        <v>179.48</v>
      </c>
      <c r="Q71" t="n">
        <v>988.08</v>
      </c>
      <c r="R71" t="n">
        <v>42.73</v>
      </c>
      <c r="S71" t="n">
        <v>35.43</v>
      </c>
      <c r="T71" t="n">
        <v>2632.27</v>
      </c>
      <c r="U71" t="n">
        <v>0.83</v>
      </c>
      <c r="V71" t="n">
        <v>0.88</v>
      </c>
      <c r="W71" t="n">
        <v>2.99</v>
      </c>
      <c r="X71" t="n">
        <v>0.17</v>
      </c>
      <c r="Y71" t="n">
        <v>1</v>
      </c>
      <c r="Z71" t="n">
        <v>10</v>
      </c>
      <c r="AA71" t="n">
        <v>365.9674518614061</v>
      </c>
      <c r="AB71" t="n">
        <v>500.7328129812717</v>
      </c>
      <c r="AC71" t="n">
        <v>452.9435760932553</v>
      </c>
      <c r="AD71" t="n">
        <v>365967.4518614061</v>
      </c>
      <c r="AE71" t="n">
        <v>500732.8129812717</v>
      </c>
      <c r="AF71" t="n">
        <v>1.356387644054679e-06</v>
      </c>
      <c r="AG71" t="n">
        <v>11</v>
      </c>
      <c r="AH71" t="n">
        <v>452943.5760932553</v>
      </c>
    </row>
    <row r="72">
      <c r="A72" t="n">
        <v>70</v>
      </c>
      <c r="B72" t="n">
        <v>140</v>
      </c>
      <c r="C72" t="inlineStr">
        <is>
          <t xml:space="preserve">CONCLUIDO	</t>
        </is>
      </c>
      <c r="D72" t="n">
        <v>6.1375</v>
      </c>
      <c r="E72" t="n">
        <v>16.29</v>
      </c>
      <c r="F72" t="n">
        <v>12.92</v>
      </c>
      <c r="G72" t="n">
        <v>86.15000000000001</v>
      </c>
      <c r="H72" t="n">
        <v>1.06</v>
      </c>
      <c r="I72" t="n">
        <v>9</v>
      </c>
      <c r="J72" t="n">
        <v>309.91</v>
      </c>
      <c r="K72" t="n">
        <v>60.56</v>
      </c>
      <c r="L72" t="n">
        <v>18.5</v>
      </c>
      <c r="M72" t="n">
        <v>2</v>
      </c>
      <c r="N72" t="n">
        <v>90.86</v>
      </c>
      <c r="O72" t="n">
        <v>38457.09</v>
      </c>
      <c r="P72" t="n">
        <v>179.3</v>
      </c>
      <c r="Q72" t="n">
        <v>988.08</v>
      </c>
      <c r="R72" t="n">
        <v>42.71</v>
      </c>
      <c r="S72" t="n">
        <v>35.43</v>
      </c>
      <c r="T72" t="n">
        <v>2619.74</v>
      </c>
      <c r="U72" t="n">
        <v>0.83</v>
      </c>
      <c r="V72" t="n">
        <v>0.88</v>
      </c>
      <c r="W72" t="n">
        <v>2.99</v>
      </c>
      <c r="X72" t="n">
        <v>0.17</v>
      </c>
      <c r="Y72" t="n">
        <v>1</v>
      </c>
      <c r="Z72" t="n">
        <v>10</v>
      </c>
      <c r="AA72" t="n">
        <v>365.8331012629783</v>
      </c>
      <c r="AB72" t="n">
        <v>500.5489885653728</v>
      </c>
      <c r="AC72" t="n">
        <v>452.7772956216105</v>
      </c>
      <c r="AD72" t="n">
        <v>365833.1012629783</v>
      </c>
      <c r="AE72" t="n">
        <v>500548.9885653728</v>
      </c>
      <c r="AF72" t="n">
        <v>1.356232961680231e-06</v>
      </c>
      <c r="AG72" t="n">
        <v>11</v>
      </c>
      <c r="AH72" t="n">
        <v>452777.2956216105</v>
      </c>
    </row>
    <row r="73">
      <c r="A73" t="n">
        <v>71</v>
      </c>
      <c r="B73" t="n">
        <v>140</v>
      </c>
      <c r="C73" t="inlineStr">
        <is>
          <t xml:space="preserve">CONCLUIDO	</t>
        </is>
      </c>
      <c r="D73" t="n">
        <v>6.1366</v>
      </c>
      <c r="E73" t="n">
        <v>16.3</v>
      </c>
      <c r="F73" t="n">
        <v>12.92</v>
      </c>
      <c r="G73" t="n">
        <v>86.16</v>
      </c>
      <c r="H73" t="n">
        <v>1.08</v>
      </c>
      <c r="I73" t="n">
        <v>9</v>
      </c>
      <c r="J73" t="n">
        <v>310.46</v>
      </c>
      <c r="K73" t="n">
        <v>60.56</v>
      </c>
      <c r="L73" t="n">
        <v>18.75</v>
      </c>
      <c r="M73" t="n">
        <v>1</v>
      </c>
      <c r="N73" t="n">
        <v>91.16</v>
      </c>
      <c r="O73" t="n">
        <v>38524.29</v>
      </c>
      <c r="P73" t="n">
        <v>179.21</v>
      </c>
      <c r="Q73" t="n">
        <v>988.08</v>
      </c>
      <c r="R73" t="n">
        <v>42.76</v>
      </c>
      <c r="S73" t="n">
        <v>35.43</v>
      </c>
      <c r="T73" t="n">
        <v>2645.15</v>
      </c>
      <c r="U73" t="n">
        <v>0.83</v>
      </c>
      <c r="V73" t="n">
        <v>0.88</v>
      </c>
      <c r="W73" t="n">
        <v>2.99</v>
      </c>
      <c r="X73" t="n">
        <v>0.17</v>
      </c>
      <c r="Y73" t="n">
        <v>1</v>
      </c>
      <c r="Z73" t="n">
        <v>10</v>
      </c>
      <c r="AA73" t="n">
        <v>365.7857390985378</v>
      </c>
      <c r="AB73" t="n">
        <v>500.4841855625141</v>
      </c>
      <c r="AC73" t="n">
        <v>452.7186773263931</v>
      </c>
      <c r="AD73" t="n">
        <v>365785.7390985378</v>
      </c>
      <c r="AE73" t="n">
        <v>500484.1855625141</v>
      </c>
      <c r="AF73" t="n">
        <v>1.356034084341655e-06</v>
      </c>
      <c r="AG73" t="n">
        <v>11</v>
      </c>
      <c r="AH73" t="n">
        <v>452718.6773263931</v>
      </c>
    </row>
    <row r="74">
      <c r="A74" t="n">
        <v>72</v>
      </c>
      <c r="B74" t="n">
        <v>140</v>
      </c>
      <c r="C74" t="inlineStr">
        <is>
          <t xml:space="preserve">CONCLUIDO	</t>
        </is>
      </c>
      <c r="D74" t="n">
        <v>6.1365</v>
      </c>
      <c r="E74" t="n">
        <v>16.3</v>
      </c>
      <c r="F74" t="n">
        <v>12.92</v>
      </c>
      <c r="G74" t="n">
        <v>86.16</v>
      </c>
      <c r="H74" t="n">
        <v>1.09</v>
      </c>
      <c r="I74" t="n">
        <v>9</v>
      </c>
      <c r="J74" t="n">
        <v>311.01</v>
      </c>
      <c r="K74" t="n">
        <v>60.56</v>
      </c>
      <c r="L74" t="n">
        <v>19</v>
      </c>
      <c r="M74" t="n">
        <v>0</v>
      </c>
      <c r="N74" t="n">
        <v>91.45</v>
      </c>
      <c r="O74" t="n">
        <v>38591.62</v>
      </c>
      <c r="P74" t="n">
        <v>179.34</v>
      </c>
      <c r="Q74" t="n">
        <v>988.08</v>
      </c>
      <c r="R74" t="n">
        <v>42.77</v>
      </c>
      <c r="S74" t="n">
        <v>35.43</v>
      </c>
      <c r="T74" t="n">
        <v>2652.63</v>
      </c>
      <c r="U74" t="n">
        <v>0.83</v>
      </c>
      <c r="V74" t="n">
        <v>0.88</v>
      </c>
      <c r="W74" t="n">
        <v>2.99</v>
      </c>
      <c r="X74" t="n">
        <v>0.17</v>
      </c>
      <c r="Y74" t="n">
        <v>1</v>
      </c>
      <c r="Z74" t="n">
        <v>10</v>
      </c>
      <c r="AA74" t="n">
        <v>365.9046302962004</v>
      </c>
      <c r="AB74" t="n">
        <v>500.6468577442655</v>
      </c>
      <c r="AC74" t="n">
        <v>452.86582430343</v>
      </c>
      <c r="AD74" t="n">
        <v>365904.6302962004</v>
      </c>
      <c r="AE74" t="n">
        <v>500646.8577442655</v>
      </c>
      <c r="AF74" t="n">
        <v>1.356011986859591e-06</v>
      </c>
      <c r="AG74" t="n">
        <v>11</v>
      </c>
      <c r="AH74" t="n">
        <v>452865.82430343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6.0581</v>
      </c>
      <c r="E2" t="n">
        <v>16.51</v>
      </c>
      <c r="F2" t="n">
        <v>13.91</v>
      </c>
      <c r="G2" t="n">
        <v>14.39</v>
      </c>
      <c r="H2" t="n">
        <v>0.28</v>
      </c>
      <c r="I2" t="n">
        <v>58</v>
      </c>
      <c r="J2" t="n">
        <v>61.76</v>
      </c>
      <c r="K2" t="n">
        <v>28.92</v>
      </c>
      <c r="L2" t="n">
        <v>1</v>
      </c>
      <c r="M2" t="n">
        <v>56</v>
      </c>
      <c r="N2" t="n">
        <v>6.84</v>
      </c>
      <c r="O2" t="n">
        <v>7851.41</v>
      </c>
      <c r="P2" t="n">
        <v>78.69</v>
      </c>
      <c r="Q2" t="n">
        <v>988.22</v>
      </c>
      <c r="R2" t="n">
        <v>73.59</v>
      </c>
      <c r="S2" t="n">
        <v>35.43</v>
      </c>
      <c r="T2" t="n">
        <v>17815.61</v>
      </c>
      <c r="U2" t="n">
        <v>0.48</v>
      </c>
      <c r="V2" t="n">
        <v>0.82</v>
      </c>
      <c r="W2" t="n">
        <v>3.06</v>
      </c>
      <c r="X2" t="n">
        <v>1.15</v>
      </c>
      <c r="Y2" t="n">
        <v>1</v>
      </c>
      <c r="Z2" t="n">
        <v>10</v>
      </c>
      <c r="AA2" t="n">
        <v>217.5023709955955</v>
      </c>
      <c r="AB2" t="n">
        <v>297.5963395234257</v>
      </c>
      <c r="AC2" t="n">
        <v>269.1941625584835</v>
      </c>
      <c r="AD2" t="n">
        <v>217502.3709955955</v>
      </c>
      <c r="AE2" t="n">
        <v>297596.3395234257</v>
      </c>
      <c r="AF2" t="n">
        <v>1.695271124594129e-06</v>
      </c>
      <c r="AG2" t="n">
        <v>11</v>
      </c>
      <c r="AH2" t="n">
        <v>269194.1625584835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6.2338</v>
      </c>
      <c r="E3" t="n">
        <v>16.04</v>
      </c>
      <c r="F3" t="n">
        <v>13.63</v>
      </c>
      <c r="G3" t="n">
        <v>18.59</v>
      </c>
      <c r="H3" t="n">
        <v>0.35</v>
      </c>
      <c r="I3" t="n">
        <v>44</v>
      </c>
      <c r="J3" t="n">
        <v>62.05</v>
      </c>
      <c r="K3" t="n">
        <v>28.92</v>
      </c>
      <c r="L3" t="n">
        <v>1.25</v>
      </c>
      <c r="M3" t="n">
        <v>28</v>
      </c>
      <c r="N3" t="n">
        <v>6.88</v>
      </c>
      <c r="O3" t="n">
        <v>7887.12</v>
      </c>
      <c r="P3" t="n">
        <v>73.48999999999999</v>
      </c>
      <c r="Q3" t="n">
        <v>988.22</v>
      </c>
      <c r="R3" t="n">
        <v>64.45999999999999</v>
      </c>
      <c r="S3" t="n">
        <v>35.43</v>
      </c>
      <c r="T3" t="n">
        <v>13320.04</v>
      </c>
      <c r="U3" t="n">
        <v>0.55</v>
      </c>
      <c r="V3" t="n">
        <v>0.84</v>
      </c>
      <c r="W3" t="n">
        <v>3.06</v>
      </c>
      <c r="X3" t="n">
        <v>0.88</v>
      </c>
      <c r="Y3" t="n">
        <v>1</v>
      </c>
      <c r="Z3" t="n">
        <v>10</v>
      </c>
      <c r="AA3" t="n">
        <v>209.3517084410246</v>
      </c>
      <c r="AB3" t="n">
        <v>286.4442434344135</v>
      </c>
      <c r="AC3" t="n">
        <v>259.1064068681379</v>
      </c>
      <c r="AD3" t="n">
        <v>209351.7084410246</v>
      </c>
      <c r="AE3" t="n">
        <v>286444.2434344135</v>
      </c>
      <c r="AF3" t="n">
        <v>1.744438212722616e-06</v>
      </c>
      <c r="AG3" t="n">
        <v>11</v>
      </c>
      <c r="AH3" t="n">
        <v>259106.4068681379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6.2665</v>
      </c>
      <c r="E4" t="n">
        <v>15.96</v>
      </c>
      <c r="F4" t="n">
        <v>13.59</v>
      </c>
      <c r="G4" t="n">
        <v>19.89</v>
      </c>
      <c r="H4" t="n">
        <v>0.42</v>
      </c>
      <c r="I4" t="n">
        <v>41</v>
      </c>
      <c r="J4" t="n">
        <v>62.34</v>
      </c>
      <c r="K4" t="n">
        <v>28.92</v>
      </c>
      <c r="L4" t="n">
        <v>1.5</v>
      </c>
      <c r="M4" t="n">
        <v>4</v>
      </c>
      <c r="N4" t="n">
        <v>6.92</v>
      </c>
      <c r="O4" t="n">
        <v>7922.85</v>
      </c>
      <c r="P4" t="n">
        <v>72.48</v>
      </c>
      <c r="Q4" t="n">
        <v>988.29</v>
      </c>
      <c r="R4" t="n">
        <v>62.47</v>
      </c>
      <c r="S4" t="n">
        <v>35.43</v>
      </c>
      <c r="T4" t="n">
        <v>12342.88</v>
      </c>
      <c r="U4" t="n">
        <v>0.57</v>
      </c>
      <c r="V4" t="n">
        <v>0.84</v>
      </c>
      <c r="W4" t="n">
        <v>3.07</v>
      </c>
      <c r="X4" t="n">
        <v>0.84</v>
      </c>
      <c r="Y4" t="n">
        <v>1</v>
      </c>
      <c r="Z4" t="n">
        <v>10</v>
      </c>
      <c r="AA4" t="n">
        <v>207.8770946664417</v>
      </c>
      <c r="AB4" t="n">
        <v>284.4266118126619</v>
      </c>
      <c r="AC4" t="n">
        <v>257.2813351766019</v>
      </c>
      <c r="AD4" t="n">
        <v>207877.0946664417</v>
      </c>
      <c r="AE4" t="n">
        <v>284426.6118126619</v>
      </c>
      <c r="AF4" t="n">
        <v>1.753588831856376e-06</v>
      </c>
      <c r="AG4" t="n">
        <v>11</v>
      </c>
      <c r="AH4" t="n">
        <v>257281.3351766019</v>
      </c>
    </row>
    <row r="5">
      <c r="A5" t="n">
        <v>3</v>
      </c>
      <c r="B5" t="n">
        <v>25</v>
      </c>
      <c r="C5" t="inlineStr">
        <is>
          <t xml:space="preserve">CONCLUIDO	</t>
        </is>
      </c>
      <c r="D5" t="n">
        <v>6.264</v>
      </c>
      <c r="E5" t="n">
        <v>15.96</v>
      </c>
      <c r="F5" t="n">
        <v>13.6</v>
      </c>
      <c r="G5" t="n">
        <v>19.9</v>
      </c>
      <c r="H5" t="n">
        <v>0.49</v>
      </c>
      <c r="I5" t="n">
        <v>41</v>
      </c>
      <c r="J5" t="n">
        <v>62.63</v>
      </c>
      <c r="K5" t="n">
        <v>28.92</v>
      </c>
      <c r="L5" t="n">
        <v>1.75</v>
      </c>
      <c r="M5" t="n">
        <v>0</v>
      </c>
      <c r="N5" t="n">
        <v>6.96</v>
      </c>
      <c r="O5" t="n">
        <v>7958.6</v>
      </c>
      <c r="P5" t="n">
        <v>72.87</v>
      </c>
      <c r="Q5" t="n">
        <v>988.42</v>
      </c>
      <c r="R5" t="n">
        <v>62.36</v>
      </c>
      <c r="S5" t="n">
        <v>35.43</v>
      </c>
      <c r="T5" t="n">
        <v>12287.45</v>
      </c>
      <c r="U5" t="n">
        <v>0.57</v>
      </c>
      <c r="V5" t="n">
        <v>0.84</v>
      </c>
      <c r="W5" t="n">
        <v>3.08</v>
      </c>
      <c r="X5" t="n">
        <v>0.84</v>
      </c>
      <c r="Y5" t="n">
        <v>1</v>
      </c>
      <c r="Z5" t="n">
        <v>10</v>
      </c>
      <c r="AA5" t="n">
        <v>208.2773892033846</v>
      </c>
      <c r="AB5" t="n">
        <v>284.9743124578554</v>
      </c>
      <c r="AC5" t="n">
        <v>257.7767640409211</v>
      </c>
      <c r="AD5" t="n">
        <v>208277.3892033846</v>
      </c>
      <c r="AE5" t="n">
        <v>284974.3124578554</v>
      </c>
      <c r="AF5" t="n">
        <v>1.752889243237587e-06</v>
      </c>
      <c r="AG5" t="n">
        <v>11</v>
      </c>
      <c r="AH5" t="n">
        <v>257776.7640409211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4.3773</v>
      </c>
      <c r="E2" t="n">
        <v>22.85</v>
      </c>
      <c r="F2" t="n">
        <v>15.66</v>
      </c>
      <c r="G2" t="n">
        <v>6.62</v>
      </c>
      <c r="H2" t="n">
        <v>0.11</v>
      </c>
      <c r="I2" t="n">
        <v>142</v>
      </c>
      <c r="J2" t="n">
        <v>167.88</v>
      </c>
      <c r="K2" t="n">
        <v>51.39</v>
      </c>
      <c r="L2" t="n">
        <v>1</v>
      </c>
      <c r="M2" t="n">
        <v>140</v>
      </c>
      <c r="N2" t="n">
        <v>30.49</v>
      </c>
      <c r="O2" t="n">
        <v>20939.59</v>
      </c>
      <c r="P2" t="n">
        <v>196.86</v>
      </c>
      <c r="Q2" t="n">
        <v>988.4400000000001</v>
      </c>
      <c r="R2" t="n">
        <v>127.81</v>
      </c>
      <c r="S2" t="n">
        <v>35.43</v>
      </c>
      <c r="T2" t="n">
        <v>44506.32</v>
      </c>
      <c r="U2" t="n">
        <v>0.28</v>
      </c>
      <c r="V2" t="n">
        <v>0.73</v>
      </c>
      <c r="W2" t="n">
        <v>3.21</v>
      </c>
      <c r="X2" t="n">
        <v>2.9</v>
      </c>
      <c r="Y2" t="n">
        <v>1</v>
      </c>
      <c r="Z2" t="n">
        <v>10</v>
      </c>
      <c r="AA2" t="n">
        <v>512.1840441920514</v>
      </c>
      <c r="AB2" t="n">
        <v>700.792805228852</v>
      </c>
      <c r="AC2" t="n">
        <v>633.9101234666891</v>
      </c>
      <c r="AD2" t="n">
        <v>512184.0441920513</v>
      </c>
      <c r="AE2" t="n">
        <v>700792.805228852</v>
      </c>
      <c r="AF2" t="n">
        <v>1.04746853888674e-06</v>
      </c>
      <c r="AG2" t="n">
        <v>15</v>
      </c>
      <c r="AH2" t="n">
        <v>633910.1234666891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4.7661</v>
      </c>
      <c r="E3" t="n">
        <v>20.98</v>
      </c>
      <c r="F3" t="n">
        <v>14.95</v>
      </c>
      <c r="G3" t="n">
        <v>8.300000000000001</v>
      </c>
      <c r="H3" t="n">
        <v>0.13</v>
      </c>
      <c r="I3" t="n">
        <v>108</v>
      </c>
      <c r="J3" t="n">
        <v>168.25</v>
      </c>
      <c r="K3" t="n">
        <v>51.39</v>
      </c>
      <c r="L3" t="n">
        <v>1.25</v>
      </c>
      <c r="M3" t="n">
        <v>106</v>
      </c>
      <c r="N3" t="n">
        <v>30.6</v>
      </c>
      <c r="O3" t="n">
        <v>20984.25</v>
      </c>
      <c r="P3" t="n">
        <v>186.7</v>
      </c>
      <c r="Q3" t="n">
        <v>988.6</v>
      </c>
      <c r="R3" t="n">
        <v>105.51</v>
      </c>
      <c r="S3" t="n">
        <v>35.43</v>
      </c>
      <c r="T3" t="n">
        <v>33526.24</v>
      </c>
      <c r="U3" t="n">
        <v>0.34</v>
      </c>
      <c r="V3" t="n">
        <v>0.76</v>
      </c>
      <c r="W3" t="n">
        <v>3.16</v>
      </c>
      <c r="X3" t="n">
        <v>2.19</v>
      </c>
      <c r="Y3" t="n">
        <v>1</v>
      </c>
      <c r="Z3" t="n">
        <v>10</v>
      </c>
      <c r="AA3" t="n">
        <v>457.9921527189021</v>
      </c>
      <c r="AB3" t="n">
        <v>626.64506853777</v>
      </c>
      <c r="AC3" t="n">
        <v>566.8389426984021</v>
      </c>
      <c r="AD3" t="n">
        <v>457992.1527189021</v>
      </c>
      <c r="AE3" t="n">
        <v>626645.0685377701</v>
      </c>
      <c r="AF3" t="n">
        <v>1.140506660084548e-06</v>
      </c>
      <c r="AG3" t="n">
        <v>14</v>
      </c>
      <c r="AH3" t="n">
        <v>566838.9426984021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5.0466</v>
      </c>
      <c r="E4" t="n">
        <v>19.82</v>
      </c>
      <c r="F4" t="n">
        <v>14.49</v>
      </c>
      <c r="G4" t="n">
        <v>10</v>
      </c>
      <c r="H4" t="n">
        <v>0.16</v>
      </c>
      <c r="I4" t="n">
        <v>87</v>
      </c>
      <c r="J4" t="n">
        <v>168.61</v>
      </c>
      <c r="K4" t="n">
        <v>51.39</v>
      </c>
      <c r="L4" t="n">
        <v>1.5</v>
      </c>
      <c r="M4" t="n">
        <v>85</v>
      </c>
      <c r="N4" t="n">
        <v>30.71</v>
      </c>
      <c r="O4" t="n">
        <v>21028.94</v>
      </c>
      <c r="P4" t="n">
        <v>179.85</v>
      </c>
      <c r="Q4" t="n">
        <v>988.2</v>
      </c>
      <c r="R4" t="n">
        <v>92.06999999999999</v>
      </c>
      <c r="S4" t="n">
        <v>35.43</v>
      </c>
      <c r="T4" t="n">
        <v>26912.9</v>
      </c>
      <c r="U4" t="n">
        <v>0.38</v>
      </c>
      <c r="V4" t="n">
        <v>0.79</v>
      </c>
      <c r="W4" t="n">
        <v>3.1</v>
      </c>
      <c r="X4" t="n">
        <v>1.74</v>
      </c>
      <c r="Y4" t="n">
        <v>1</v>
      </c>
      <c r="Z4" t="n">
        <v>10</v>
      </c>
      <c r="AA4" t="n">
        <v>420.3717542155209</v>
      </c>
      <c r="AB4" t="n">
        <v>575.1711796105974</v>
      </c>
      <c r="AC4" t="n">
        <v>520.277649486382</v>
      </c>
      <c r="AD4" t="n">
        <v>420371.7542155209</v>
      </c>
      <c r="AE4" t="n">
        <v>575171.1796105974</v>
      </c>
      <c r="AF4" t="n">
        <v>1.207629070053645e-06</v>
      </c>
      <c r="AG4" t="n">
        <v>13</v>
      </c>
      <c r="AH4" t="n">
        <v>520277.6494863819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5.2482</v>
      </c>
      <c r="E5" t="n">
        <v>19.05</v>
      </c>
      <c r="F5" t="n">
        <v>14.21</v>
      </c>
      <c r="G5" t="n">
        <v>11.68</v>
      </c>
      <c r="H5" t="n">
        <v>0.18</v>
      </c>
      <c r="I5" t="n">
        <v>73</v>
      </c>
      <c r="J5" t="n">
        <v>168.97</v>
      </c>
      <c r="K5" t="n">
        <v>51.39</v>
      </c>
      <c r="L5" t="n">
        <v>1.75</v>
      </c>
      <c r="M5" t="n">
        <v>71</v>
      </c>
      <c r="N5" t="n">
        <v>30.83</v>
      </c>
      <c r="O5" t="n">
        <v>21073.68</v>
      </c>
      <c r="P5" t="n">
        <v>175.14</v>
      </c>
      <c r="Q5" t="n">
        <v>988.27</v>
      </c>
      <c r="R5" t="n">
        <v>82.73</v>
      </c>
      <c r="S5" t="n">
        <v>35.43</v>
      </c>
      <c r="T5" t="n">
        <v>22310.74</v>
      </c>
      <c r="U5" t="n">
        <v>0.43</v>
      </c>
      <c r="V5" t="n">
        <v>0.8</v>
      </c>
      <c r="W5" t="n">
        <v>3.09</v>
      </c>
      <c r="X5" t="n">
        <v>1.45</v>
      </c>
      <c r="Y5" t="n">
        <v>1</v>
      </c>
      <c r="Z5" t="n">
        <v>10</v>
      </c>
      <c r="AA5" t="n">
        <v>404.079257311041</v>
      </c>
      <c r="AB5" t="n">
        <v>552.8790665716531</v>
      </c>
      <c r="AC5" t="n">
        <v>500.1130644286972</v>
      </c>
      <c r="AD5" t="n">
        <v>404079.257311041</v>
      </c>
      <c r="AE5" t="n">
        <v>552879.0665716531</v>
      </c>
      <c r="AF5" t="n">
        <v>1.255871058822879e-06</v>
      </c>
      <c r="AG5" t="n">
        <v>13</v>
      </c>
      <c r="AH5" t="n">
        <v>500113.0644286972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5.4014</v>
      </c>
      <c r="E6" t="n">
        <v>18.51</v>
      </c>
      <c r="F6" t="n">
        <v>14.01</v>
      </c>
      <c r="G6" t="n">
        <v>13.34</v>
      </c>
      <c r="H6" t="n">
        <v>0.21</v>
      </c>
      <c r="I6" t="n">
        <v>63</v>
      </c>
      <c r="J6" t="n">
        <v>169.33</v>
      </c>
      <c r="K6" t="n">
        <v>51.39</v>
      </c>
      <c r="L6" t="n">
        <v>2</v>
      </c>
      <c r="M6" t="n">
        <v>61</v>
      </c>
      <c r="N6" t="n">
        <v>30.94</v>
      </c>
      <c r="O6" t="n">
        <v>21118.46</v>
      </c>
      <c r="P6" t="n">
        <v>171.45</v>
      </c>
      <c r="Q6" t="n">
        <v>988.29</v>
      </c>
      <c r="R6" t="n">
        <v>76.56</v>
      </c>
      <c r="S6" t="n">
        <v>35.43</v>
      </c>
      <c r="T6" t="n">
        <v>19277.67</v>
      </c>
      <c r="U6" t="n">
        <v>0.46</v>
      </c>
      <c r="V6" t="n">
        <v>0.8100000000000001</v>
      </c>
      <c r="W6" t="n">
        <v>3.07</v>
      </c>
      <c r="X6" t="n">
        <v>1.25</v>
      </c>
      <c r="Y6" t="n">
        <v>1</v>
      </c>
      <c r="Z6" t="n">
        <v>10</v>
      </c>
      <c r="AA6" t="n">
        <v>392.457141815087</v>
      </c>
      <c r="AB6" t="n">
        <v>536.9771754185399</v>
      </c>
      <c r="AC6" t="n">
        <v>485.7288274487928</v>
      </c>
      <c r="AD6" t="n">
        <v>392457.1418150869</v>
      </c>
      <c r="AE6" t="n">
        <v>536977.1754185399</v>
      </c>
      <c r="AF6" t="n">
        <v>1.292531141558229e-06</v>
      </c>
      <c r="AG6" t="n">
        <v>13</v>
      </c>
      <c r="AH6" t="n">
        <v>485728.8274487928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5.5329</v>
      </c>
      <c r="E7" t="n">
        <v>18.07</v>
      </c>
      <c r="F7" t="n">
        <v>13.84</v>
      </c>
      <c r="G7" t="n">
        <v>15.1</v>
      </c>
      <c r="H7" t="n">
        <v>0.24</v>
      </c>
      <c r="I7" t="n">
        <v>55</v>
      </c>
      <c r="J7" t="n">
        <v>169.7</v>
      </c>
      <c r="K7" t="n">
        <v>51.39</v>
      </c>
      <c r="L7" t="n">
        <v>2.25</v>
      </c>
      <c r="M7" t="n">
        <v>53</v>
      </c>
      <c r="N7" t="n">
        <v>31.05</v>
      </c>
      <c r="O7" t="n">
        <v>21163.27</v>
      </c>
      <c r="P7" t="n">
        <v>168.27</v>
      </c>
      <c r="Q7" t="n">
        <v>988.22</v>
      </c>
      <c r="R7" t="n">
        <v>71.43000000000001</v>
      </c>
      <c r="S7" t="n">
        <v>35.43</v>
      </c>
      <c r="T7" t="n">
        <v>16749.96</v>
      </c>
      <c r="U7" t="n">
        <v>0.5</v>
      </c>
      <c r="V7" t="n">
        <v>0.82</v>
      </c>
      <c r="W7" t="n">
        <v>3.06</v>
      </c>
      <c r="X7" t="n">
        <v>1.08</v>
      </c>
      <c r="Y7" t="n">
        <v>1</v>
      </c>
      <c r="Z7" t="n">
        <v>10</v>
      </c>
      <c r="AA7" t="n">
        <v>371.0270106600923</v>
      </c>
      <c r="AB7" t="n">
        <v>507.6555245416149</v>
      </c>
      <c r="AC7" t="n">
        <v>459.205593778366</v>
      </c>
      <c r="AD7" t="n">
        <v>371027.0106600923</v>
      </c>
      <c r="AE7" t="n">
        <v>507655.5245416149</v>
      </c>
      <c r="AF7" t="n">
        <v>1.323998510224669e-06</v>
      </c>
      <c r="AG7" t="n">
        <v>12</v>
      </c>
      <c r="AH7" t="n">
        <v>459205.593778366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5.6357</v>
      </c>
      <c r="E8" t="n">
        <v>17.74</v>
      </c>
      <c r="F8" t="n">
        <v>13.71</v>
      </c>
      <c r="G8" t="n">
        <v>16.79</v>
      </c>
      <c r="H8" t="n">
        <v>0.26</v>
      </c>
      <c r="I8" t="n">
        <v>49</v>
      </c>
      <c r="J8" t="n">
        <v>170.06</v>
      </c>
      <c r="K8" t="n">
        <v>51.39</v>
      </c>
      <c r="L8" t="n">
        <v>2.5</v>
      </c>
      <c r="M8" t="n">
        <v>47</v>
      </c>
      <c r="N8" t="n">
        <v>31.17</v>
      </c>
      <c r="O8" t="n">
        <v>21208.12</v>
      </c>
      <c r="P8" t="n">
        <v>165.5</v>
      </c>
      <c r="Q8" t="n">
        <v>988.27</v>
      </c>
      <c r="R8" t="n">
        <v>67.53</v>
      </c>
      <c r="S8" t="n">
        <v>35.43</v>
      </c>
      <c r="T8" t="n">
        <v>14830.14</v>
      </c>
      <c r="U8" t="n">
        <v>0.52</v>
      </c>
      <c r="V8" t="n">
        <v>0.83</v>
      </c>
      <c r="W8" t="n">
        <v>3.04</v>
      </c>
      <c r="X8" t="n">
        <v>0.96</v>
      </c>
      <c r="Y8" t="n">
        <v>1</v>
      </c>
      <c r="Z8" t="n">
        <v>10</v>
      </c>
      <c r="AA8" t="n">
        <v>363.671485488392</v>
      </c>
      <c r="AB8" t="n">
        <v>497.5913704988262</v>
      </c>
      <c r="AC8" t="n">
        <v>450.1019484722921</v>
      </c>
      <c r="AD8" t="n">
        <v>363671.4854883919</v>
      </c>
      <c r="AE8" t="n">
        <v>497591.3704988261</v>
      </c>
      <c r="AF8" t="n">
        <v>1.34859809576771e-06</v>
      </c>
      <c r="AG8" t="n">
        <v>12</v>
      </c>
      <c r="AH8" t="n">
        <v>450101.948472292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5.7172</v>
      </c>
      <c r="E9" t="n">
        <v>17.49</v>
      </c>
      <c r="F9" t="n">
        <v>13.63</v>
      </c>
      <c r="G9" t="n">
        <v>18.58</v>
      </c>
      <c r="H9" t="n">
        <v>0.29</v>
      </c>
      <c r="I9" t="n">
        <v>44</v>
      </c>
      <c r="J9" t="n">
        <v>170.42</v>
      </c>
      <c r="K9" t="n">
        <v>51.39</v>
      </c>
      <c r="L9" t="n">
        <v>2.75</v>
      </c>
      <c r="M9" t="n">
        <v>42</v>
      </c>
      <c r="N9" t="n">
        <v>31.28</v>
      </c>
      <c r="O9" t="n">
        <v>21253.01</v>
      </c>
      <c r="P9" t="n">
        <v>163.36</v>
      </c>
      <c r="Q9" t="n">
        <v>988.26</v>
      </c>
      <c r="R9" t="n">
        <v>65.02</v>
      </c>
      <c r="S9" t="n">
        <v>35.43</v>
      </c>
      <c r="T9" t="n">
        <v>13601.33</v>
      </c>
      <c r="U9" t="n">
        <v>0.54</v>
      </c>
      <c r="V9" t="n">
        <v>0.84</v>
      </c>
      <c r="W9" t="n">
        <v>3.03</v>
      </c>
      <c r="X9" t="n">
        <v>0.87</v>
      </c>
      <c r="Y9" t="n">
        <v>1</v>
      </c>
      <c r="Z9" t="n">
        <v>10</v>
      </c>
      <c r="AA9" t="n">
        <v>358.1789503286578</v>
      </c>
      <c r="AB9" t="n">
        <v>490.0762415797282</v>
      </c>
      <c r="AC9" t="n">
        <v>443.3040529096832</v>
      </c>
      <c r="AD9" t="n">
        <v>358178.9503286578</v>
      </c>
      <c r="AE9" t="n">
        <v>490076.2415797282</v>
      </c>
      <c r="AF9" t="n">
        <v>1.368100685473527e-06</v>
      </c>
      <c r="AG9" t="n">
        <v>12</v>
      </c>
      <c r="AH9" t="n">
        <v>443304.0529096832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5.7936</v>
      </c>
      <c r="E10" t="n">
        <v>17.26</v>
      </c>
      <c r="F10" t="n">
        <v>13.53</v>
      </c>
      <c r="G10" t="n">
        <v>20.3</v>
      </c>
      <c r="H10" t="n">
        <v>0.31</v>
      </c>
      <c r="I10" t="n">
        <v>40</v>
      </c>
      <c r="J10" t="n">
        <v>170.79</v>
      </c>
      <c r="K10" t="n">
        <v>51.39</v>
      </c>
      <c r="L10" t="n">
        <v>3</v>
      </c>
      <c r="M10" t="n">
        <v>38</v>
      </c>
      <c r="N10" t="n">
        <v>31.4</v>
      </c>
      <c r="O10" t="n">
        <v>21297.94</v>
      </c>
      <c r="P10" t="n">
        <v>160.92</v>
      </c>
      <c r="Q10" t="n">
        <v>988.35</v>
      </c>
      <c r="R10" t="n">
        <v>61.66</v>
      </c>
      <c r="S10" t="n">
        <v>35.43</v>
      </c>
      <c r="T10" t="n">
        <v>11939.13</v>
      </c>
      <c r="U10" t="n">
        <v>0.57</v>
      </c>
      <c r="V10" t="n">
        <v>0.84</v>
      </c>
      <c r="W10" t="n">
        <v>3.03</v>
      </c>
      <c r="X10" t="n">
        <v>0.78</v>
      </c>
      <c r="Y10" t="n">
        <v>1</v>
      </c>
      <c r="Z10" t="n">
        <v>10</v>
      </c>
      <c r="AA10" t="n">
        <v>352.6584561994187</v>
      </c>
      <c r="AB10" t="n">
        <v>482.522857965091</v>
      </c>
      <c r="AC10" t="n">
        <v>436.4715536259865</v>
      </c>
      <c r="AD10" t="n">
        <v>352658.4561994186</v>
      </c>
      <c r="AE10" t="n">
        <v>482522.857965091</v>
      </c>
      <c r="AF10" t="n">
        <v>1.386382867725359e-06</v>
      </c>
      <c r="AG10" t="n">
        <v>12</v>
      </c>
      <c r="AH10" t="n">
        <v>436471.5536259864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5.8631</v>
      </c>
      <c r="E11" t="n">
        <v>17.06</v>
      </c>
      <c r="F11" t="n">
        <v>13.46</v>
      </c>
      <c r="G11" t="n">
        <v>22.44</v>
      </c>
      <c r="H11" t="n">
        <v>0.34</v>
      </c>
      <c r="I11" t="n">
        <v>36</v>
      </c>
      <c r="J11" t="n">
        <v>171.15</v>
      </c>
      <c r="K11" t="n">
        <v>51.39</v>
      </c>
      <c r="L11" t="n">
        <v>3.25</v>
      </c>
      <c r="M11" t="n">
        <v>34</v>
      </c>
      <c r="N11" t="n">
        <v>31.51</v>
      </c>
      <c r="O11" t="n">
        <v>21342.91</v>
      </c>
      <c r="P11" t="n">
        <v>158.69</v>
      </c>
      <c r="Q11" t="n">
        <v>988.23</v>
      </c>
      <c r="R11" t="n">
        <v>59.74</v>
      </c>
      <c r="S11" t="n">
        <v>35.43</v>
      </c>
      <c r="T11" t="n">
        <v>11002.67</v>
      </c>
      <c r="U11" t="n">
        <v>0.59</v>
      </c>
      <c r="V11" t="n">
        <v>0.85</v>
      </c>
      <c r="W11" t="n">
        <v>3.03</v>
      </c>
      <c r="X11" t="n">
        <v>0.71</v>
      </c>
      <c r="Y11" t="n">
        <v>1</v>
      </c>
      <c r="Z11" t="n">
        <v>10</v>
      </c>
      <c r="AA11" t="n">
        <v>347.8384029597906</v>
      </c>
      <c r="AB11" t="n">
        <v>475.9278484768907</v>
      </c>
      <c r="AC11" t="n">
        <v>430.5059625871862</v>
      </c>
      <c r="AD11" t="n">
        <v>347838.4029597907</v>
      </c>
      <c r="AE11" t="n">
        <v>475927.8484768908</v>
      </c>
      <c r="AF11" t="n">
        <v>1.403013910480626e-06</v>
      </c>
      <c r="AG11" t="n">
        <v>12</v>
      </c>
      <c r="AH11" t="n">
        <v>430505.9625871861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5.9216</v>
      </c>
      <c r="E12" t="n">
        <v>16.89</v>
      </c>
      <c r="F12" t="n">
        <v>13.4</v>
      </c>
      <c r="G12" t="n">
        <v>24.36</v>
      </c>
      <c r="H12" t="n">
        <v>0.36</v>
      </c>
      <c r="I12" t="n">
        <v>33</v>
      </c>
      <c r="J12" t="n">
        <v>171.52</v>
      </c>
      <c r="K12" t="n">
        <v>51.39</v>
      </c>
      <c r="L12" t="n">
        <v>3.5</v>
      </c>
      <c r="M12" t="n">
        <v>31</v>
      </c>
      <c r="N12" t="n">
        <v>31.63</v>
      </c>
      <c r="O12" t="n">
        <v>21387.92</v>
      </c>
      <c r="P12" t="n">
        <v>156.49</v>
      </c>
      <c r="Q12" t="n">
        <v>988.14</v>
      </c>
      <c r="R12" t="n">
        <v>57.53</v>
      </c>
      <c r="S12" t="n">
        <v>35.43</v>
      </c>
      <c r="T12" t="n">
        <v>9912.860000000001</v>
      </c>
      <c r="U12" t="n">
        <v>0.62</v>
      </c>
      <c r="V12" t="n">
        <v>0.85</v>
      </c>
      <c r="W12" t="n">
        <v>3.02</v>
      </c>
      <c r="X12" t="n">
        <v>0.64</v>
      </c>
      <c r="Y12" t="n">
        <v>1</v>
      </c>
      <c r="Z12" t="n">
        <v>10</v>
      </c>
      <c r="AA12" t="n">
        <v>331.6053428064918</v>
      </c>
      <c r="AB12" t="n">
        <v>453.7170594230768</v>
      </c>
      <c r="AC12" t="n">
        <v>410.4149400676299</v>
      </c>
      <c r="AD12" t="n">
        <v>331605.3428064918</v>
      </c>
      <c r="AE12" t="n">
        <v>453717.0594230767</v>
      </c>
      <c r="AF12" t="n">
        <v>1.417012701864555e-06</v>
      </c>
      <c r="AG12" t="n">
        <v>11</v>
      </c>
      <c r="AH12" t="n">
        <v>410414.9400676299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5.9571</v>
      </c>
      <c r="E13" t="n">
        <v>16.79</v>
      </c>
      <c r="F13" t="n">
        <v>13.36</v>
      </c>
      <c r="G13" t="n">
        <v>25.87</v>
      </c>
      <c r="H13" t="n">
        <v>0.39</v>
      </c>
      <c r="I13" t="n">
        <v>31</v>
      </c>
      <c r="J13" t="n">
        <v>171.88</v>
      </c>
      <c r="K13" t="n">
        <v>51.39</v>
      </c>
      <c r="L13" t="n">
        <v>3.75</v>
      </c>
      <c r="M13" t="n">
        <v>29</v>
      </c>
      <c r="N13" t="n">
        <v>31.74</v>
      </c>
      <c r="O13" t="n">
        <v>21432.96</v>
      </c>
      <c r="P13" t="n">
        <v>155.4</v>
      </c>
      <c r="Q13" t="n">
        <v>988.1900000000001</v>
      </c>
      <c r="R13" t="n">
        <v>56.73</v>
      </c>
      <c r="S13" t="n">
        <v>35.43</v>
      </c>
      <c r="T13" t="n">
        <v>9519.860000000001</v>
      </c>
      <c r="U13" t="n">
        <v>0.62</v>
      </c>
      <c r="V13" t="n">
        <v>0.85</v>
      </c>
      <c r="W13" t="n">
        <v>3.01</v>
      </c>
      <c r="X13" t="n">
        <v>0.61</v>
      </c>
      <c r="Y13" t="n">
        <v>1</v>
      </c>
      <c r="Z13" t="n">
        <v>10</v>
      </c>
      <c r="AA13" t="n">
        <v>329.2639100468907</v>
      </c>
      <c r="AB13" t="n">
        <v>450.5134078246676</v>
      </c>
      <c r="AC13" t="n">
        <v>407.5170404814197</v>
      </c>
      <c r="AD13" t="n">
        <v>329263.9100468907</v>
      </c>
      <c r="AE13" t="n">
        <v>450513.4078246676</v>
      </c>
      <c r="AF13" t="n">
        <v>1.425507694926598e-06</v>
      </c>
      <c r="AG13" t="n">
        <v>11</v>
      </c>
      <c r="AH13" t="n">
        <v>407517.0404814197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5.9975</v>
      </c>
      <c r="E14" t="n">
        <v>16.67</v>
      </c>
      <c r="F14" t="n">
        <v>13.32</v>
      </c>
      <c r="G14" t="n">
        <v>27.56</v>
      </c>
      <c r="H14" t="n">
        <v>0.41</v>
      </c>
      <c r="I14" t="n">
        <v>29</v>
      </c>
      <c r="J14" t="n">
        <v>172.25</v>
      </c>
      <c r="K14" t="n">
        <v>51.39</v>
      </c>
      <c r="L14" t="n">
        <v>4</v>
      </c>
      <c r="M14" t="n">
        <v>27</v>
      </c>
      <c r="N14" t="n">
        <v>31.86</v>
      </c>
      <c r="O14" t="n">
        <v>21478.05</v>
      </c>
      <c r="P14" t="n">
        <v>153.64</v>
      </c>
      <c r="Q14" t="n">
        <v>988.22</v>
      </c>
      <c r="R14" t="n">
        <v>55.32</v>
      </c>
      <c r="S14" t="n">
        <v>35.43</v>
      </c>
      <c r="T14" t="n">
        <v>8827.620000000001</v>
      </c>
      <c r="U14" t="n">
        <v>0.64</v>
      </c>
      <c r="V14" t="n">
        <v>0.86</v>
      </c>
      <c r="W14" t="n">
        <v>3.01</v>
      </c>
      <c r="X14" t="n">
        <v>0.5600000000000001</v>
      </c>
      <c r="Y14" t="n">
        <v>1</v>
      </c>
      <c r="Z14" t="n">
        <v>10</v>
      </c>
      <c r="AA14" t="n">
        <v>326.183860723302</v>
      </c>
      <c r="AB14" t="n">
        <v>446.2991484579474</v>
      </c>
      <c r="AC14" t="n">
        <v>403.7049841139091</v>
      </c>
      <c r="AD14" t="n">
        <v>326183.860723302</v>
      </c>
      <c r="AE14" t="n">
        <v>446299.1484579474</v>
      </c>
      <c r="AF14" t="n">
        <v>1.435175236326782e-06</v>
      </c>
      <c r="AG14" t="n">
        <v>11</v>
      </c>
      <c r="AH14" t="n">
        <v>403704.9841139091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6.0366</v>
      </c>
      <c r="E15" t="n">
        <v>16.57</v>
      </c>
      <c r="F15" t="n">
        <v>13.28</v>
      </c>
      <c r="G15" t="n">
        <v>29.51</v>
      </c>
      <c r="H15" t="n">
        <v>0.44</v>
      </c>
      <c r="I15" t="n">
        <v>27</v>
      </c>
      <c r="J15" t="n">
        <v>172.61</v>
      </c>
      <c r="K15" t="n">
        <v>51.39</v>
      </c>
      <c r="L15" t="n">
        <v>4.25</v>
      </c>
      <c r="M15" t="n">
        <v>25</v>
      </c>
      <c r="N15" t="n">
        <v>31.97</v>
      </c>
      <c r="O15" t="n">
        <v>21523.17</v>
      </c>
      <c r="P15" t="n">
        <v>151.72</v>
      </c>
      <c r="Q15" t="n">
        <v>988.3</v>
      </c>
      <c r="R15" t="n">
        <v>53.89</v>
      </c>
      <c r="S15" t="n">
        <v>35.43</v>
      </c>
      <c r="T15" t="n">
        <v>8120.16</v>
      </c>
      <c r="U15" t="n">
        <v>0.66</v>
      </c>
      <c r="V15" t="n">
        <v>0.86</v>
      </c>
      <c r="W15" t="n">
        <v>3.01</v>
      </c>
      <c r="X15" t="n">
        <v>0.52</v>
      </c>
      <c r="Y15" t="n">
        <v>1</v>
      </c>
      <c r="Z15" t="n">
        <v>10</v>
      </c>
      <c r="AA15" t="n">
        <v>323.0417278554947</v>
      </c>
      <c r="AB15" t="n">
        <v>441.9999436470948</v>
      </c>
      <c r="AC15" t="n">
        <v>399.8160893762324</v>
      </c>
      <c r="AD15" t="n">
        <v>323041.7278554948</v>
      </c>
      <c r="AE15" t="n">
        <v>441999.9436470948</v>
      </c>
      <c r="AF15" t="n">
        <v>1.444531693473989e-06</v>
      </c>
      <c r="AG15" t="n">
        <v>11</v>
      </c>
      <c r="AH15" t="n">
        <v>399816.0893762324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6.0767</v>
      </c>
      <c r="E16" t="n">
        <v>16.46</v>
      </c>
      <c r="F16" t="n">
        <v>13.24</v>
      </c>
      <c r="G16" t="n">
        <v>31.77</v>
      </c>
      <c r="H16" t="n">
        <v>0.46</v>
      </c>
      <c r="I16" t="n">
        <v>25</v>
      </c>
      <c r="J16" t="n">
        <v>172.98</v>
      </c>
      <c r="K16" t="n">
        <v>51.39</v>
      </c>
      <c r="L16" t="n">
        <v>4.5</v>
      </c>
      <c r="M16" t="n">
        <v>23</v>
      </c>
      <c r="N16" t="n">
        <v>32.09</v>
      </c>
      <c r="O16" t="n">
        <v>21568.34</v>
      </c>
      <c r="P16" t="n">
        <v>149.98</v>
      </c>
      <c r="Q16" t="n">
        <v>988.28</v>
      </c>
      <c r="R16" t="n">
        <v>52.86</v>
      </c>
      <c r="S16" t="n">
        <v>35.43</v>
      </c>
      <c r="T16" t="n">
        <v>7614.07</v>
      </c>
      <c r="U16" t="n">
        <v>0.67</v>
      </c>
      <c r="V16" t="n">
        <v>0.86</v>
      </c>
      <c r="W16" t="n">
        <v>3</v>
      </c>
      <c r="X16" t="n">
        <v>0.48</v>
      </c>
      <c r="Y16" t="n">
        <v>1</v>
      </c>
      <c r="Z16" t="n">
        <v>10</v>
      </c>
      <c r="AA16" t="n">
        <v>320.0704798873873</v>
      </c>
      <c r="AB16" t="n">
        <v>437.9345510949212</v>
      </c>
      <c r="AC16" t="n">
        <v>396.1386921834239</v>
      </c>
      <c r="AD16" t="n">
        <v>320070.4798873872</v>
      </c>
      <c r="AE16" t="n">
        <v>437934.5510949212</v>
      </c>
      <c r="AF16" t="n">
        <v>1.454127446200409e-06</v>
      </c>
      <c r="AG16" t="n">
        <v>11</v>
      </c>
      <c r="AH16" t="n">
        <v>396138.6921834239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6.1049</v>
      </c>
      <c r="E17" t="n">
        <v>16.38</v>
      </c>
      <c r="F17" t="n">
        <v>13.19</v>
      </c>
      <c r="G17" t="n">
        <v>32.99</v>
      </c>
      <c r="H17" t="n">
        <v>0.49</v>
      </c>
      <c r="I17" t="n">
        <v>24</v>
      </c>
      <c r="J17" t="n">
        <v>173.35</v>
      </c>
      <c r="K17" t="n">
        <v>51.39</v>
      </c>
      <c r="L17" t="n">
        <v>4.75</v>
      </c>
      <c r="M17" t="n">
        <v>22</v>
      </c>
      <c r="N17" t="n">
        <v>32.2</v>
      </c>
      <c r="O17" t="n">
        <v>21613.54</v>
      </c>
      <c r="P17" t="n">
        <v>147.98</v>
      </c>
      <c r="Q17" t="n">
        <v>988.08</v>
      </c>
      <c r="R17" t="n">
        <v>51.46</v>
      </c>
      <c r="S17" t="n">
        <v>35.43</v>
      </c>
      <c r="T17" t="n">
        <v>6923.12</v>
      </c>
      <c r="U17" t="n">
        <v>0.6899999999999999</v>
      </c>
      <c r="V17" t="n">
        <v>0.86</v>
      </c>
      <c r="W17" t="n">
        <v>3</v>
      </c>
      <c r="X17" t="n">
        <v>0.44</v>
      </c>
      <c r="Y17" t="n">
        <v>1</v>
      </c>
      <c r="Z17" t="n">
        <v>10</v>
      </c>
      <c r="AA17" t="n">
        <v>317.2256346952365</v>
      </c>
      <c r="AB17" t="n">
        <v>434.0421083973083</v>
      </c>
      <c r="AC17" t="n">
        <v>392.6177387537936</v>
      </c>
      <c r="AD17" t="n">
        <v>317225.6346952365</v>
      </c>
      <c r="AE17" t="n">
        <v>434042.1083973083</v>
      </c>
      <c r="AF17" t="n">
        <v>1.460875581534201e-06</v>
      </c>
      <c r="AG17" t="n">
        <v>11</v>
      </c>
      <c r="AH17" t="n">
        <v>392617.7387537936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6.1395</v>
      </c>
      <c r="E18" t="n">
        <v>16.29</v>
      </c>
      <c r="F18" t="n">
        <v>13.17</v>
      </c>
      <c r="G18" t="n">
        <v>35.92</v>
      </c>
      <c r="H18" t="n">
        <v>0.51</v>
      </c>
      <c r="I18" t="n">
        <v>22</v>
      </c>
      <c r="J18" t="n">
        <v>173.71</v>
      </c>
      <c r="K18" t="n">
        <v>51.39</v>
      </c>
      <c r="L18" t="n">
        <v>5</v>
      </c>
      <c r="M18" t="n">
        <v>20</v>
      </c>
      <c r="N18" t="n">
        <v>32.32</v>
      </c>
      <c r="O18" t="n">
        <v>21658.78</v>
      </c>
      <c r="P18" t="n">
        <v>146.63</v>
      </c>
      <c r="Q18" t="n">
        <v>988.1799999999999</v>
      </c>
      <c r="R18" t="n">
        <v>50.57</v>
      </c>
      <c r="S18" t="n">
        <v>35.43</v>
      </c>
      <c r="T18" t="n">
        <v>6486.78</v>
      </c>
      <c r="U18" t="n">
        <v>0.7</v>
      </c>
      <c r="V18" t="n">
        <v>0.87</v>
      </c>
      <c r="W18" t="n">
        <v>3</v>
      </c>
      <c r="X18" t="n">
        <v>0.42</v>
      </c>
      <c r="Y18" t="n">
        <v>1</v>
      </c>
      <c r="Z18" t="n">
        <v>10</v>
      </c>
      <c r="AA18" t="n">
        <v>314.912254852818</v>
      </c>
      <c r="AB18" t="n">
        <v>430.8768400377956</v>
      </c>
      <c r="AC18" t="n">
        <v>389.7545591640308</v>
      </c>
      <c r="AD18" t="n">
        <v>314912.254852818</v>
      </c>
      <c r="AE18" t="n">
        <v>430876.8400377956</v>
      </c>
      <c r="AF18" t="n">
        <v>1.469155208574952e-06</v>
      </c>
      <c r="AG18" t="n">
        <v>11</v>
      </c>
      <c r="AH18" t="n">
        <v>389754.5591640308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6.1578</v>
      </c>
      <c r="E19" t="n">
        <v>16.24</v>
      </c>
      <c r="F19" t="n">
        <v>13.16</v>
      </c>
      <c r="G19" t="n">
        <v>37.59</v>
      </c>
      <c r="H19" t="n">
        <v>0.53</v>
      </c>
      <c r="I19" t="n">
        <v>21</v>
      </c>
      <c r="J19" t="n">
        <v>174.08</v>
      </c>
      <c r="K19" t="n">
        <v>51.39</v>
      </c>
      <c r="L19" t="n">
        <v>5.25</v>
      </c>
      <c r="M19" t="n">
        <v>19</v>
      </c>
      <c r="N19" t="n">
        <v>32.44</v>
      </c>
      <c r="O19" t="n">
        <v>21704.07</v>
      </c>
      <c r="P19" t="n">
        <v>145.14</v>
      </c>
      <c r="Q19" t="n">
        <v>988.1</v>
      </c>
      <c r="R19" t="n">
        <v>50.21</v>
      </c>
      <c r="S19" t="n">
        <v>35.43</v>
      </c>
      <c r="T19" t="n">
        <v>6312.6</v>
      </c>
      <c r="U19" t="n">
        <v>0.71</v>
      </c>
      <c r="V19" t="n">
        <v>0.87</v>
      </c>
      <c r="W19" t="n">
        <v>3</v>
      </c>
      <c r="X19" t="n">
        <v>0.4</v>
      </c>
      <c r="Y19" t="n">
        <v>1</v>
      </c>
      <c r="Z19" t="n">
        <v>10</v>
      </c>
      <c r="AA19" t="n">
        <v>313.0157112407753</v>
      </c>
      <c r="AB19" t="n">
        <v>428.2819053981997</v>
      </c>
      <c r="AC19" t="n">
        <v>387.4072814444242</v>
      </c>
      <c r="AD19" t="n">
        <v>313015.7112407752</v>
      </c>
      <c r="AE19" t="n">
        <v>428281.9053981997</v>
      </c>
      <c r="AF19" t="n">
        <v>1.47353431767454e-06</v>
      </c>
      <c r="AG19" t="n">
        <v>11</v>
      </c>
      <c r="AH19" t="n">
        <v>387407.2814444242</v>
      </c>
    </row>
    <row r="20">
      <c r="A20" t="n">
        <v>18</v>
      </c>
      <c r="B20" t="n">
        <v>85</v>
      </c>
      <c r="C20" t="inlineStr">
        <is>
          <t xml:space="preserve">CONCLUIDO	</t>
        </is>
      </c>
      <c r="D20" t="n">
        <v>6.1842</v>
      </c>
      <c r="E20" t="n">
        <v>16.17</v>
      </c>
      <c r="F20" t="n">
        <v>13.12</v>
      </c>
      <c r="G20" t="n">
        <v>39.36</v>
      </c>
      <c r="H20" t="n">
        <v>0.5600000000000001</v>
      </c>
      <c r="I20" t="n">
        <v>20</v>
      </c>
      <c r="J20" t="n">
        <v>174.45</v>
      </c>
      <c r="K20" t="n">
        <v>51.39</v>
      </c>
      <c r="L20" t="n">
        <v>5.5</v>
      </c>
      <c r="M20" t="n">
        <v>18</v>
      </c>
      <c r="N20" t="n">
        <v>32.56</v>
      </c>
      <c r="O20" t="n">
        <v>21749.39</v>
      </c>
      <c r="P20" t="n">
        <v>143.64</v>
      </c>
      <c r="Q20" t="n">
        <v>988.17</v>
      </c>
      <c r="R20" t="n">
        <v>49.2</v>
      </c>
      <c r="S20" t="n">
        <v>35.43</v>
      </c>
      <c r="T20" t="n">
        <v>5811.17</v>
      </c>
      <c r="U20" t="n">
        <v>0.72</v>
      </c>
      <c r="V20" t="n">
        <v>0.87</v>
      </c>
      <c r="W20" t="n">
        <v>2.99</v>
      </c>
      <c r="X20" t="n">
        <v>0.37</v>
      </c>
      <c r="Y20" t="n">
        <v>1</v>
      </c>
      <c r="Z20" t="n">
        <v>10</v>
      </c>
      <c r="AA20" t="n">
        <v>310.7710039448975</v>
      </c>
      <c r="AB20" t="n">
        <v>425.210597846483</v>
      </c>
      <c r="AC20" t="n">
        <v>384.6290951748361</v>
      </c>
      <c r="AD20" t="n">
        <v>310771.0039448975</v>
      </c>
      <c r="AE20" t="n">
        <v>425210.597846483</v>
      </c>
      <c r="AF20" t="n">
        <v>1.47985172096575e-06</v>
      </c>
      <c r="AG20" t="n">
        <v>11</v>
      </c>
      <c r="AH20" t="n">
        <v>384629.0951748361</v>
      </c>
    </row>
    <row r="21">
      <c r="A21" t="n">
        <v>19</v>
      </c>
      <c r="B21" t="n">
        <v>85</v>
      </c>
      <c r="C21" t="inlineStr">
        <is>
          <t xml:space="preserve">CONCLUIDO	</t>
        </is>
      </c>
      <c r="D21" t="n">
        <v>6.2016</v>
      </c>
      <c r="E21" t="n">
        <v>16.12</v>
      </c>
      <c r="F21" t="n">
        <v>13.11</v>
      </c>
      <c r="G21" t="n">
        <v>41.4</v>
      </c>
      <c r="H21" t="n">
        <v>0.58</v>
      </c>
      <c r="I21" t="n">
        <v>19</v>
      </c>
      <c r="J21" t="n">
        <v>174.82</v>
      </c>
      <c r="K21" t="n">
        <v>51.39</v>
      </c>
      <c r="L21" t="n">
        <v>5.75</v>
      </c>
      <c r="M21" t="n">
        <v>17</v>
      </c>
      <c r="N21" t="n">
        <v>32.67</v>
      </c>
      <c r="O21" t="n">
        <v>21794.75</v>
      </c>
      <c r="P21" t="n">
        <v>141.9</v>
      </c>
      <c r="Q21" t="n">
        <v>988.2</v>
      </c>
      <c r="R21" t="n">
        <v>48.74</v>
      </c>
      <c r="S21" t="n">
        <v>35.43</v>
      </c>
      <c r="T21" t="n">
        <v>5588.33</v>
      </c>
      <c r="U21" t="n">
        <v>0.73</v>
      </c>
      <c r="V21" t="n">
        <v>0.87</v>
      </c>
      <c r="W21" t="n">
        <v>3</v>
      </c>
      <c r="X21" t="n">
        <v>0.35</v>
      </c>
      <c r="Y21" t="n">
        <v>1</v>
      </c>
      <c r="Z21" t="n">
        <v>10</v>
      </c>
      <c r="AA21" t="n">
        <v>308.7064898226998</v>
      </c>
      <c r="AB21" t="n">
        <v>422.3858385445572</v>
      </c>
      <c r="AC21" t="n">
        <v>382.0739269361116</v>
      </c>
      <c r="AD21" t="n">
        <v>308706.4898226999</v>
      </c>
      <c r="AE21" t="n">
        <v>422385.8385445572</v>
      </c>
      <c r="AF21" t="n">
        <v>1.484015464044047e-06</v>
      </c>
      <c r="AG21" t="n">
        <v>11</v>
      </c>
      <c r="AH21" t="n">
        <v>382073.9269361116</v>
      </c>
    </row>
    <row r="22">
      <c r="A22" t="n">
        <v>20</v>
      </c>
      <c r="B22" t="n">
        <v>85</v>
      </c>
      <c r="C22" t="inlineStr">
        <is>
          <t xml:space="preserve">CONCLUIDO	</t>
        </is>
      </c>
      <c r="D22" t="n">
        <v>6.218</v>
      </c>
      <c r="E22" t="n">
        <v>16.08</v>
      </c>
      <c r="F22" t="n">
        <v>13.1</v>
      </c>
      <c r="G22" t="n">
        <v>43.67</v>
      </c>
      <c r="H22" t="n">
        <v>0.61</v>
      </c>
      <c r="I22" t="n">
        <v>18</v>
      </c>
      <c r="J22" t="n">
        <v>175.18</v>
      </c>
      <c r="K22" t="n">
        <v>51.39</v>
      </c>
      <c r="L22" t="n">
        <v>6</v>
      </c>
      <c r="M22" t="n">
        <v>16</v>
      </c>
      <c r="N22" t="n">
        <v>32.79</v>
      </c>
      <c r="O22" t="n">
        <v>21840.16</v>
      </c>
      <c r="P22" t="n">
        <v>140.21</v>
      </c>
      <c r="Q22" t="n">
        <v>988.08</v>
      </c>
      <c r="R22" t="n">
        <v>48.26</v>
      </c>
      <c r="S22" t="n">
        <v>35.43</v>
      </c>
      <c r="T22" t="n">
        <v>5350.94</v>
      </c>
      <c r="U22" t="n">
        <v>0.73</v>
      </c>
      <c r="V22" t="n">
        <v>0.87</v>
      </c>
      <c r="W22" t="n">
        <v>3</v>
      </c>
      <c r="X22" t="n">
        <v>0.35</v>
      </c>
      <c r="Y22" t="n">
        <v>1</v>
      </c>
      <c r="Z22" t="n">
        <v>10</v>
      </c>
      <c r="AA22" t="n">
        <v>306.7252076823007</v>
      </c>
      <c r="AB22" t="n">
        <v>419.674960912064</v>
      </c>
      <c r="AC22" t="n">
        <v>379.6217716601229</v>
      </c>
      <c r="AD22" t="n">
        <v>306725.2076823007</v>
      </c>
      <c r="AE22" t="n">
        <v>419674.960912064</v>
      </c>
      <c r="AF22" t="n">
        <v>1.487939911543131e-06</v>
      </c>
      <c r="AG22" t="n">
        <v>11</v>
      </c>
      <c r="AH22" t="n">
        <v>379621.7716601229</v>
      </c>
    </row>
    <row r="23">
      <c r="A23" t="n">
        <v>21</v>
      </c>
      <c r="B23" t="n">
        <v>85</v>
      </c>
      <c r="C23" t="inlineStr">
        <is>
          <t xml:space="preserve">CONCLUIDO	</t>
        </is>
      </c>
      <c r="D23" t="n">
        <v>6.2441</v>
      </c>
      <c r="E23" t="n">
        <v>16.02</v>
      </c>
      <c r="F23" t="n">
        <v>13.07</v>
      </c>
      <c r="G23" t="n">
        <v>46.12</v>
      </c>
      <c r="H23" t="n">
        <v>0.63</v>
      </c>
      <c r="I23" t="n">
        <v>17</v>
      </c>
      <c r="J23" t="n">
        <v>175.55</v>
      </c>
      <c r="K23" t="n">
        <v>51.39</v>
      </c>
      <c r="L23" t="n">
        <v>6.25</v>
      </c>
      <c r="M23" t="n">
        <v>15</v>
      </c>
      <c r="N23" t="n">
        <v>32.91</v>
      </c>
      <c r="O23" t="n">
        <v>21885.6</v>
      </c>
      <c r="P23" t="n">
        <v>137.48</v>
      </c>
      <c r="Q23" t="n">
        <v>988.08</v>
      </c>
      <c r="R23" t="n">
        <v>47.53</v>
      </c>
      <c r="S23" t="n">
        <v>35.43</v>
      </c>
      <c r="T23" t="n">
        <v>4989.16</v>
      </c>
      <c r="U23" t="n">
        <v>0.75</v>
      </c>
      <c r="V23" t="n">
        <v>0.87</v>
      </c>
      <c r="W23" t="n">
        <v>2.99</v>
      </c>
      <c r="X23" t="n">
        <v>0.31</v>
      </c>
      <c r="Y23" t="n">
        <v>1</v>
      </c>
      <c r="Z23" t="n">
        <v>10</v>
      </c>
      <c r="AA23" t="n">
        <v>303.5037276088852</v>
      </c>
      <c r="AB23" t="n">
        <v>415.2671897539465</v>
      </c>
      <c r="AC23" t="n">
        <v>375.6346719949904</v>
      </c>
      <c r="AD23" t="n">
        <v>303503.7276088852</v>
      </c>
      <c r="AE23" t="n">
        <v>415267.1897539465</v>
      </c>
      <c r="AF23" t="n">
        <v>1.494185526160577e-06</v>
      </c>
      <c r="AG23" t="n">
        <v>11</v>
      </c>
      <c r="AH23" t="n">
        <v>375634.6719949904</v>
      </c>
    </row>
    <row r="24">
      <c r="A24" t="n">
        <v>22</v>
      </c>
      <c r="B24" t="n">
        <v>85</v>
      </c>
      <c r="C24" t="inlineStr">
        <is>
          <t xml:space="preserve">CONCLUIDO	</t>
        </is>
      </c>
      <c r="D24" t="n">
        <v>6.2625</v>
      </c>
      <c r="E24" t="n">
        <v>15.97</v>
      </c>
      <c r="F24" t="n">
        <v>13.05</v>
      </c>
      <c r="G24" t="n">
        <v>48.95</v>
      </c>
      <c r="H24" t="n">
        <v>0.66</v>
      </c>
      <c r="I24" t="n">
        <v>16</v>
      </c>
      <c r="J24" t="n">
        <v>175.92</v>
      </c>
      <c r="K24" t="n">
        <v>51.39</v>
      </c>
      <c r="L24" t="n">
        <v>6.5</v>
      </c>
      <c r="M24" t="n">
        <v>14</v>
      </c>
      <c r="N24" t="n">
        <v>33.03</v>
      </c>
      <c r="O24" t="n">
        <v>21931.08</v>
      </c>
      <c r="P24" t="n">
        <v>136.32</v>
      </c>
      <c r="Q24" t="n">
        <v>988.13</v>
      </c>
      <c r="R24" t="n">
        <v>47.11</v>
      </c>
      <c r="S24" t="n">
        <v>35.43</v>
      </c>
      <c r="T24" t="n">
        <v>4787.57</v>
      </c>
      <c r="U24" t="n">
        <v>0.75</v>
      </c>
      <c r="V24" t="n">
        <v>0.87</v>
      </c>
      <c r="W24" t="n">
        <v>2.99</v>
      </c>
      <c r="X24" t="n">
        <v>0.3</v>
      </c>
      <c r="Y24" t="n">
        <v>1</v>
      </c>
      <c r="Z24" t="n">
        <v>10</v>
      </c>
      <c r="AA24" t="n">
        <v>301.9176403798653</v>
      </c>
      <c r="AB24" t="n">
        <v>413.0970352339714</v>
      </c>
      <c r="AC24" t="n">
        <v>373.6716339765708</v>
      </c>
      <c r="AD24" t="n">
        <v>301917.6403798653</v>
      </c>
      <c r="AE24" t="n">
        <v>413097.0352339714</v>
      </c>
      <c r="AF24" t="n">
        <v>1.498588564818086e-06</v>
      </c>
      <c r="AG24" t="n">
        <v>11</v>
      </c>
      <c r="AH24" t="n">
        <v>373671.6339765708</v>
      </c>
    </row>
    <row r="25">
      <c r="A25" t="n">
        <v>23</v>
      </c>
      <c r="B25" t="n">
        <v>85</v>
      </c>
      <c r="C25" t="inlineStr">
        <is>
          <t xml:space="preserve">CONCLUIDO	</t>
        </is>
      </c>
      <c r="D25" t="n">
        <v>6.2601</v>
      </c>
      <c r="E25" t="n">
        <v>15.97</v>
      </c>
      <c r="F25" t="n">
        <v>13.06</v>
      </c>
      <c r="G25" t="n">
        <v>48.97</v>
      </c>
      <c r="H25" t="n">
        <v>0.68</v>
      </c>
      <c r="I25" t="n">
        <v>16</v>
      </c>
      <c r="J25" t="n">
        <v>176.29</v>
      </c>
      <c r="K25" t="n">
        <v>51.39</v>
      </c>
      <c r="L25" t="n">
        <v>6.75</v>
      </c>
      <c r="M25" t="n">
        <v>14</v>
      </c>
      <c r="N25" t="n">
        <v>33.15</v>
      </c>
      <c r="O25" t="n">
        <v>21976.61</v>
      </c>
      <c r="P25" t="n">
        <v>135.2</v>
      </c>
      <c r="Q25" t="n">
        <v>988.12</v>
      </c>
      <c r="R25" t="n">
        <v>47.35</v>
      </c>
      <c r="S25" t="n">
        <v>35.43</v>
      </c>
      <c r="T25" t="n">
        <v>4903.6</v>
      </c>
      <c r="U25" t="n">
        <v>0.75</v>
      </c>
      <c r="V25" t="n">
        <v>0.87</v>
      </c>
      <c r="W25" t="n">
        <v>2.99</v>
      </c>
      <c r="X25" t="n">
        <v>0.31</v>
      </c>
      <c r="Y25" t="n">
        <v>1</v>
      </c>
      <c r="Z25" t="n">
        <v>10</v>
      </c>
      <c r="AA25" t="n">
        <v>301.0473993513128</v>
      </c>
      <c r="AB25" t="n">
        <v>411.9063330663814</v>
      </c>
      <c r="AC25" t="n">
        <v>372.5945707526945</v>
      </c>
      <c r="AD25" t="n">
        <v>301047.3993513128</v>
      </c>
      <c r="AE25" t="n">
        <v>411906.3330663814</v>
      </c>
      <c r="AF25" t="n">
        <v>1.498014255427976e-06</v>
      </c>
      <c r="AG25" t="n">
        <v>11</v>
      </c>
      <c r="AH25" t="n">
        <v>372594.5707526945</v>
      </c>
    </row>
    <row r="26">
      <c r="A26" t="n">
        <v>24</v>
      </c>
      <c r="B26" t="n">
        <v>85</v>
      </c>
      <c r="C26" t="inlineStr">
        <is>
          <t xml:space="preserve">CONCLUIDO	</t>
        </is>
      </c>
      <c r="D26" t="n">
        <v>6.2821</v>
      </c>
      <c r="E26" t="n">
        <v>15.92</v>
      </c>
      <c r="F26" t="n">
        <v>13.04</v>
      </c>
      <c r="G26" t="n">
        <v>52.15</v>
      </c>
      <c r="H26" t="n">
        <v>0.7</v>
      </c>
      <c r="I26" t="n">
        <v>15</v>
      </c>
      <c r="J26" t="n">
        <v>176.66</v>
      </c>
      <c r="K26" t="n">
        <v>51.39</v>
      </c>
      <c r="L26" t="n">
        <v>7</v>
      </c>
      <c r="M26" t="n">
        <v>13</v>
      </c>
      <c r="N26" t="n">
        <v>33.27</v>
      </c>
      <c r="O26" t="n">
        <v>22022.17</v>
      </c>
      <c r="P26" t="n">
        <v>133.19</v>
      </c>
      <c r="Q26" t="n">
        <v>988.08</v>
      </c>
      <c r="R26" t="n">
        <v>46.62</v>
      </c>
      <c r="S26" t="n">
        <v>35.43</v>
      </c>
      <c r="T26" t="n">
        <v>4547.2</v>
      </c>
      <c r="U26" t="n">
        <v>0.76</v>
      </c>
      <c r="V26" t="n">
        <v>0.87</v>
      </c>
      <c r="W26" t="n">
        <v>2.99</v>
      </c>
      <c r="X26" t="n">
        <v>0.28</v>
      </c>
      <c r="Y26" t="n">
        <v>1</v>
      </c>
      <c r="Z26" t="n">
        <v>10</v>
      </c>
      <c r="AA26" t="n">
        <v>298.6408576640209</v>
      </c>
      <c r="AB26" t="n">
        <v>408.6135965607024</v>
      </c>
      <c r="AC26" t="n">
        <v>369.6160883977328</v>
      </c>
      <c r="AD26" t="n">
        <v>298640.8576640209</v>
      </c>
      <c r="AE26" t="n">
        <v>408613.5965607024</v>
      </c>
      <c r="AF26" t="n">
        <v>1.50327875817065e-06</v>
      </c>
      <c r="AG26" t="n">
        <v>11</v>
      </c>
      <c r="AH26" t="n">
        <v>369616.0883977328</v>
      </c>
    </row>
    <row r="27">
      <c r="A27" t="n">
        <v>25</v>
      </c>
      <c r="B27" t="n">
        <v>85</v>
      </c>
      <c r="C27" t="inlineStr">
        <is>
          <t xml:space="preserve">CONCLUIDO	</t>
        </is>
      </c>
      <c r="D27" t="n">
        <v>6.3012</v>
      </c>
      <c r="E27" t="n">
        <v>15.87</v>
      </c>
      <c r="F27" t="n">
        <v>13.02</v>
      </c>
      <c r="G27" t="n">
        <v>55.81</v>
      </c>
      <c r="H27" t="n">
        <v>0.73</v>
      </c>
      <c r="I27" t="n">
        <v>14</v>
      </c>
      <c r="J27" t="n">
        <v>177.03</v>
      </c>
      <c r="K27" t="n">
        <v>51.39</v>
      </c>
      <c r="L27" t="n">
        <v>7.25</v>
      </c>
      <c r="M27" t="n">
        <v>10</v>
      </c>
      <c r="N27" t="n">
        <v>33.39</v>
      </c>
      <c r="O27" t="n">
        <v>22067.77</v>
      </c>
      <c r="P27" t="n">
        <v>131.38</v>
      </c>
      <c r="Q27" t="n">
        <v>988.09</v>
      </c>
      <c r="R27" t="n">
        <v>45.91</v>
      </c>
      <c r="S27" t="n">
        <v>35.43</v>
      </c>
      <c r="T27" t="n">
        <v>4197.6</v>
      </c>
      <c r="U27" t="n">
        <v>0.77</v>
      </c>
      <c r="V27" t="n">
        <v>0.88</v>
      </c>
      <c r="W27" t="n">
        <v>3</v>
      </c>
      <c r="X27" t="n">
        <v>0.27</v>
      </c>
      <c r="Y27" t="n">
        <v>1</v>
      </c>
      <c r="Z27" t="n">
        <v>10</v>
      </c>
      <c r="AA27" t="n">
        <v>296.4989510175465</v>
      </c>
      <c r="AB27" t="n">
        <v>405.6829453927439</v>
      </c>
      <c r="AC27" t="n">
        <v>366.9651344640496</v>
      </c>
      <c r="AD27" t="n">
        <v>296498.9510175465</v>
      </c>
      <c r="AE27" t="n">
        <v>405682.9453927439</v>
      </c>
      <c r="AF27" t="n">
        <v>1.507849303733608e-06</v>
      </c>
      <c r="AG27" t="n">
        <v>11</v>
      </c>
      <c r="AH27" t="n">
        <v>366965.1344640496</v>
      </c>
    </row>
    <row r="28">
      <c r="A28" t="n">
        <v>26</v>
      </c>
      <c r="B28" t="n">
        <v>85</v>
      </c>
      <c r="C28" t="inlineStr">
        <is>
          <t xml:space="preserve">CONCLUIDO	</t>
        </is>
      </c>
      <c r="D28" t="n">
        <v>6.3079</v>
      </c>
      <c r="E28" t="n">
        <v>15.85</v>
      </c>
      <c r="F28" t="n">
        <v>13.01</v>
      </c>
      <c r="G28" t="n">
        <v>55.74</v>
      </c>
      <c r="H28" t="n">
        <v>0.75</v>
      </c>
      <c r="I28" t="n">
        <v>14</v>
      </c>
      <c r="J28" t="n">
        <v>177.4</v>
      </c>
      <c r="K28" t="n">
        <v>51.39</v>
      </c>
      <c r="L28" t="n">
        <v>7.5</v>
      </c>
      <c r="M28" t="n">
        <v>9</v>
      </c>
      <c r="N28" t="n">
        <v>33.51</v>
      </c>
      <c r="O28" t="n">
        <v>22113.42</v>
      </c>
      <c r="P28" t="n">
        <v>130.32</v>
      </c>
      <c r="Q28" t="n">
        <v>988.12</v>
      </c>
      <c r="R28" t="n">
        <v>45.56</v>
      </c>
      <c r="S28" t="n">
        <v>35.43</v>
      </c>
      <c r="T28" t="n">
        <v>4021.76</v>
      </c>
      <c r="U28" t="n">
        <v>0.78</v>
      </c>
      <c r="V28" t="n">
        <v>0.88</v>
      </c>
      <c r="W28" t="n">
        <v>2.99</v>
      </c>
      <c r="X28" t="n">
        <v>0.25</v>
      </c>
      <c r="Y28" t="n">
        <v>1</v>
      </c>
      <c r="Z28" t="n">
        <v>10</v>
      </c>
      <c r="AA28" t="n">
        <v>295.3725054877316</v>
      </c>
      <c r="AB28" t="n">
        <v>404.1416929235818</v>
      </c>
      <c r="AC28" t="n">
        <v>365.5709769673828</v>
      </c>
      <c r="AD28" t="n">
        <v>295372.5054877317</v>
      </c>
      <c r="AE28" t="n">
        <v>404141.6929235818</v>
      </c>
      <c r="AF28" t="n">
        <v>1.509452584114332e-06</v>
      </c>
      <c r="AG28" t="n">
        <v>11</v>
      </c>
      <c r="AH28" t="n">
        <v>365570.9769673828</v>
      </c>
    </row>
    <row r="29">
      <c r="A29" t="n">
        <v>27</v>
      </c>
      <c r="B29" t="n">
        <v>85</v>
      </c>
      <c r="C29" t="inlineStr">
        <is>
          <t xml:space="preserve">CONCLUIDO	</t>
        </is>
      </c>
      <c r="D29" t="n">
        <v>6.3053</v>
      </c>
      <c r="E29" t="n">
        <v>15.86</v>
      </c>
      <c r="F29" t="n">
        <v>13.01</v>
      </c>
      <c r="G29" t="n">
        <v>55.77</v>
      </c>
      <c r="H29" t="n">
        <v>0.77</v>
      </c>
      <c r="I29" t="n">
        <v>14</v>
      </c>
      <c r="J29" t="n">
        <v>177.77</v>
      </c>
      <c r="K29" t="n">
        <v>51.39</v>
      </c>
      <c r="L29" t="n">
        <v>7.75</v>
      </c>
      <c r="M29" t="n">
        <v>7</v>
      </c>
      <c r="N29" t="n">
        <v>33.63</v>
      </c>
      <c r="O29" t="n">
        <v>22159.1</v>
      </c>
      <c r="P29" t="n">
        <v>128.93</v>
      </c>
      <c r="Q29" t="n">
        <v>988.12</v>
      </c>
      <c r="R29" t="n">
        <v>45.53</v>
      </c>
      <c r="S29" t="n">
        <v>35.43</v>
      </c>
      <c r="T29" t="n">
        <v>4007.64</v>
      </c>
      <c r="U29" t="n">
        <v>0.78</v>
      </c>
      <c r="V29" t="n">
        <v>0.88</v>
      </c>
      <c r="W29" t="n">
        <v>2.99</v>
      </c>
      <c r="X29" t="n">
        <v>0.26</v>
      </c>
      <c r="Y29" t="n">
        <v>1</v>
      </c>
      <c r="Z29" t="n">
        <v>10</v>
      </c>
      <c r="AA29" t="n">
        <v>294.239763179076</v>
      </c>
      <c r="AB29" t="n">
        <v>402.5918249238153</v>
      </c>
      <c r="AC29" t="n">
        <v>364.1690261942607</v>
      </c>
      <c r="AD29" t="n">
        <v>294239.763179076</v>
      </c>
      <c r="AE29" t="n">
        <v>402591.8249238153</v>
      </c>
      <c r="AF29" t="n">
        <v>1.508830415608379e-06</v>
      </c>
      <c r="AG29" t="n">
        <v>11</v>
      </c>
      <c r="AH29" t="n">
        <v>364169.0261942607</v>
      </c>
    </row>
    <row r="30">
      <c r="A30" t="n">
        <v>28</v>
      </c>
      <c r="B30" t="n">
        <v>85</v>
      </c>
      <c r="C30" t="inlineStr">
        <is>
          <t xml:space="preserve">CONCLUIDO	</t>
        </is>
      </c>
      <c r="D30" t="n">
        <v>6.3248</v>
      </c>
      <c r="E30" t="n">
        <v>15.81</v>
      </c>
      <c r="F30" t="n">
        <v>13</v>
      </c>
      <c r="G30" t="n">
        <v>59.99</v>
      </c>
      <c r="H30" t="n">
        <v>0.8</v>
      </c>
      <c r="I30" t="n">
        <v>13</v>
      </c>
      <c r="J30" t="n">
        <v>178.14</v>
      </c>
      <c r="K30" t="n">
        <v>51.39</v>
      </c>
      <c r="L30" t="n">
        <v>8</v>
      </c>
      <c r="M30" t="n">
        <v>3</v>
      </c>
      <c r="N30" t="n">
        <v>33.75</v>
      </c>
      <c r="O30" t="n">
        <v>22204.83</v>
      </c>
      <c r="P30" t="n">
        <v>128.45</v>
      </c>
      <c r="Q30" t="n">
        <v>988.22</v>
      </c>
      <c r="R30" t="n">
        <v>45.16</v>
      </c>
      <c r="S30" t="n">
        <v>35.43</v>
      </c>
      <c r="T30" t="n">
        <v>3828.51</v>
      </c>
      <c r="U30" t="n">
        <v>0.78</v>
      </c>
      <c r="V30" t="n">
        <v>0.88</v>
      </c>
      <c r="W30" t="n">
        <v>2.99</v>
      </c>
      <c r="X30" t="n">
        <v>0.24</v>
      </c>
      <c r="Y30" t="n">
        <v>1</v>
      </c>
      <c r="Z30" t="n">
        <v>10</v>
      </c>
      <c r="AA30" t="n">
        <v>293.2915464796419</v>
      </c>
      <c r="AB30" t="n">
        <v>401.2944330032813</v>
      </c>
      <c r="AC30" t="n">
        <v>362.9954555377214</v>
      </c>
      <c r="AD30" t="n">
        <v>293291.5464796419</v>
      </c>
      <c r="AE30" t="n">
        <v>401294.4330032812</v>
      </c>
      <c r="AF30" t="n">
        <v>1.513496679403023e-06</v>
      </c>
      <c r="AG30" t="n">
        <v>11</v>
      </c>
      <c r="AH30" t="n">
        <v>362995.4555377214</v>
      </c>
    </row>
    <row r="31">
      <c r="A31" t="n">
        <v>29</v>
      </c>
      <c r="B31" t="n">
        <v>85</v>
      </c>
      <c r="C31" t="inlineStr">
        <is>
          <t xml:space="preserve">CONCLUIDO	</t>
        </is>
      </c>
      <c r="D31" t="n">
        <v>6.3218</v>
      </c>
      <c r="E31" t="n">
        <v>15.82</v>
      </c>
      <c r="F31" t="n">
        <v>13.01</v>
      </c>
      <c r="G31" t="n">
        <v>60.02</v>
      </c>
      <c r="H31" t="n">
        <v>0.82</v>
      </c>
      <c r="I31" t="n">
        <v>13</v>
      </c>
      <c r="J31" t="n">
        <v>178.51</v>
      </c>
      <c r="K31" t="n">
        <v>51.39</v>
      </c>
      <c r="L31" t="n">
        <v>8.25</v>
      </c>
      <c r="M31" t="n">
        <v>1</v>
      </c>
      <c r="N31" t="n">
        <v>33.87</v>
      </c>
      <c r="O31" t="n">
        <v>22250.6</v>
      </c>
      <c r="P31" t="n">
        <v>128.62</v>
      </c>
      <c r="Q31" t="n">
        <v>988.23</v>
      </c>
      <c r="R31" t="n">
        <v>45.3</v>
      </c>
      <c r="S31" t="n">
        <v>35.43</v>
      </c>
      <c r="T31" t="n">
        <v>3893.86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293.552195957869</v>
      </c>
      <c r="AB31" t="n">
        <v>401.6510651184349</v>
      </c>
      <c r="AC31" t="n">
        <v>363.3180511843411</v>
      </c>
      <c r="AD31" t="n">
        <v>293552.195957869</v>
      </c>
      <c r="AE31" t="n">
        <v>401651.065118435</v>
      </c>
      <c r="AF31" t="n">
        <v>1.512778792665385e-06</v>
      </c>
      <c r="AG31" t="n">
        <v>11</v>
      </c>
      <c r="AH31" t="n">
        <v>363318.0511843411</v>
      </c>
    </row>
    <row r="32">
      <c r="A32" t="n">
        <v>30</v>
      </c>
      <c r="B32" t="n">
        <v>85</v>
      </c>
      <c r="C32" t="inlineStr">
        <is>
          <t xml:space="preserve">CONCLUIDO	</t>
        </is>
      </c>
      <c r="D32" t="n">
        <v>6.321</v>
      </c>
      <c r="E32" t="n">
        <v>15.82</v>
      </c>
      <c r="F32" t="n">
        <v>13.01</v>
      </c>
      <c r="G32" t="n">
        <v>60.03</v>
      </c>
      <c r="H32" t="n">
        <v>0.84</v>
      </c>
      <c r="I32" t="n">
        <v>13</v>
      </c>
      <c r="J32" t="n">
        <v>178.88</v>
      </c>
      <c r="K32" t="n">
        <v>51.39</v>
      </c>
      <c r="L32" t="n">
        <v>8.5</v>
      </c>
      <c r="M32" t="n">
        <v>0</v>
      </c>
      <c r="N32" t="n">
        <v>33.99</v>
      </c>
      <c r="O32" t="n">
        <v>22296.41</v>
      </c>
      <c r="P32" t="n">
        <v>128.74</v>
      </c>
      <c r="Q32" t="n">
        <v>988.2</v>
      </c>
      <c r="R32" t="n">
        <v>45.32</v>
      </c>
      <c r="S32" t="n">
        <v>35.43</v>
      </c>
      <c r="T32" t="n">
        <v>3905.26</v>
      </c>
      <c r="U32" t="n">
        <v>0.78</v>
      </c>
      <c r="V32" t="n">
        <v>0.88</v>
      </c>
      <c r="W32" t="n">
        <v>3</v>
      </c>
      <c r="X32" t="n">
        <v>0.25</v>
      </c>
      <c r="Y32" t="n">
        <v>1</v>
      </c>
      <c r="Z32" t="n">
        <v>10</v>
      </c>
      <c r="AA32" t="n">
        <v>293.675821643466</v>
      </c>
      <c r="AB32" t="n">
        <v>401.820215235449</v>
      </c>
      <c r="AC32" t="n">
        <v>363.4710578515911</v>
      </c>
      <c r="AD32" t="n">
        <v>293675.821643466</v>
      </c>
      <c r="AE32" t="n">
        <v>401820.215235449</v>
      </c>
      <c r="AF32" t="n">
        <v>1.512587356202015e-06</v>
      </c>
      <c r="AG32" t="n">
        <v>11</v>
      </c>
      <c r="AH32" t="n">
        <v>363471.0578515911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6.1668</v>
      </c>
      <c r="E2" t="n">
        <v>16.22</v>
      </c>
      <c r="F2" t="n">
        <v>13.83</v>
      </c>
      <c r="G2" t="n">
        <v>15.96</v>
      </c>
      <c r="H2" t="n">
        <v>0.34</v>
      </c>
      <c r="I2" t="n">
        <v>52</v>
      </c>
      <c r="J2" t="n">
        <v>51.33</v>
      </c>
      <c r="K2" t="n">
        <v>24.83</v>
      </c>
      <c r="L2" t="n">
        <v>1</v>
      </c>
      <c r="M2" t="n">
        <v>11</v>
      </c>
      <c r="N2" t="n">
        <v>5.51</v>
      </c>
      <c r="O2" t="n">
        <v>6564.78</v>
      </c>
      <c r="P2" t="n">
        <v>65.18000000000001</v>
      </c>
      <c r="Q2" t="n">
        <v>988.38</v>
      </c>
      <c r="R2" t="n">
        <v>69.94</v>
      </c>
      <c r="S2" t="n">
        <v>35.43</v>
      </c>
      <c r="T2" t="n">
        <v>16019.94</v>
      </c>
      <c r="U2" t="n">
        <v>0.51</v>
      </c>
      <c r="V2" t="n">
        <v>0.82</v>
      </c>
      <c r="W2" t="n">
        <v>3.09</v>
      </c>
      <c r="X2" t="n">
        <v>1.08</v>
      </c>
      <c r="Y2" t="n">
        <v>1</v>
      </c>
      <c r="Z2" t="n">
        <v>10</v>
      </c>
      <c r="AA2" t="n">
        <v>197.9787415366872</v>
      </c>
      <c r="AB2" t="n">
        <v>270.8832483760181</v>
      </c>
      <c r="AC2" t="n">
        <v>245.0305313381172</v>
      </c>
      <c r="AD2" t="n">
        <v>197978.7415366872</v>
      </c>
      <c r="AE2" t="n">
        <v>270883.2483760181</v>
      </c>
      <c r="AF2" t="n">
        <v>1.766038971062498e-06</v>
      </c>
      <c r="AG2" t="n">
        <v>11</v>
      </c>
      <c r="AH2" t="n">
        <v>245030.5313381171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6.1812</v>
      </c>
      <c r="E3" t="n">
        <v>16.18</v>
      </c>
      <c r="F3" t="n">
        <v>13.81</v>
      </c>
      <c r="G3" t="n">
        <v>16.24</v>
      </c>
      <c r="H3" t="n">
        <v>0.42</v>
      </c>
      <c r="I3" t="n">
        <v>51</v>
      </c>
      <c r="J3" t="n">
        <v>51.62</v>
      </c>
      <c r="K3" t="n">
        <v>24.83</v>
      </c>
      <c r="L3" t="n">
        <v>1.25</v>
      </c>
      <c r="M3" t="n">
        <v>0</v>
      </c>
      <c r="N3" t="n">
        <v>5.54</v>
      </c>
      <c r="O3" t="n">
        <v>6599.8</v>
      </c>
      <c r="P3" t="n">
        <v>65.27</v>
      </c>
      <c r="Q3" t="n">
        <v>988.45</v>
      </c>
      <c r="R3" t="n">
        <v>68.39</v>
      </c>
      <c r="S3" t="n">
        <v>35.43</v>
      </c>
      <c r="T3" t="n">
        <v>15250.5</v>
      </c>
      <c r="U3" t="n">
        <v>0.52</v>
      </c>
      <c r="V3" t="n">
        <v>0.83</v>
      </c>
      <c r="W3" t="n">
        <v>3.11</v>
      </c>
      <c r="X3" t="n">
        <v>1.05</v>
      </c>
      <c r="Y3" t="n">
        <v>1</v>
      </c>
      <c r="Z3" t="n">
        <v>10</v>
      </c>
      <c r="AA3" t="n">
        <v>197.8098059300509</v>
      </c>
      <c r="AB3" t="n">
        <v>270.6521032261053</v>
      </c>
      <c r="AC3" t="n">
        <v>244.8214463568978</v>
      </c>
      <c r="AD3" t="n">
        <v>197809.8059300508</v>
      </c>
      <c r="AE3" t="n">
        <v>270652.1032261053</v>
      </c>
      <c r="AF3" t="n">
        <v>1.770162821549509e-06</v>
      </c>
      <c r="AG3" t="n">
        <v>11</v>
      </c>
      <c r="AH3" t="n">
        <v>244821.4463568978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5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3.6052</v>
      </c>
      <c r="E2" t="n">
        <v>27.74</v>
      </c>
      <c r="F2" t="n">
        <v>16.56</v>
      </c>
      <c r="G2" t="n">
        <v>5.34</v>
      </c>
      <c r="H2" t="n">
        <v>0.08</v>
      </c>
      <c r="I2" t="n">
        <v>186</v>
      </c>
      <c r="J2" t="n">
        <v>232.68</v>
      </c>
      <c r="K2" t="n">
        <v>57.72</v>
      </c>
      <c r="L2" t="n">
        <v>1</v>
      </c>
      <c r="M2" t="n">
        <v>184</v>
      </c>
      <c r="N2" t="n">
        <v>53.95</v>
      </c>
      <c r="O2" t="n">
        <v>28931.02</v>
      </c>
      <c r="P2" t="n">
        <v>257.98</v>
      </c>
      <c r="Q2" t="n">
        <v>988.61</v>
      </c>
      <c r="R2" t="n">
        <v>156.39</v>
      </c>
      <c r="S2" t="n">
        <v>35.43</v>
      </c>
      <c r="T2" t="n">
        <v>58576.78</v>
      </c>
      <c r="U2" t="n">
        <v>0.23</v>
      </c>
      <c r="V2" t="n">
        <v>0.6899999999999999</v>
      </c>
      <c r="W2" t="n">
        <v>3.26</v>
      </c>
      <c r="X2" t="n">
        <v>3.8</v>
      </c>
      <c r="Y2" t="n">
        <v>1</v>
      </c>
      <c r="Z2" t="n">
        <v>10</v>
      </c>
      <c r="AA2" t="n">
        <v>759.1881530043145</v>
      </c>
      <c r="AB2" t="n">
        <v>1038.754723957996</v>
      </c>
      <c r="AC2" t="n">
        <v>939.6174310048558</v>
      </c>
      <c r="AD2" t="n">
        <v>759188.1530043145</v>
      </c>
      <c r="AE2" t="n">
        <v>1038754.723957996</v>
      </c>
      <c r="AF2" t="n">
        <v>8.173508613964097e-07</v>
      </c>
      <c r="AG2" t="n">
        <v>19</v>
      </c>
      <c r="AH2" t="n">
        <v>939617.4310048558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4.0526</v>
      </c>
      <c r="E3" t="n">
        <v>24.68</v>
      </c>
      <c r="F3" t="n">
        <v>15.59</v>
      </c>
      <c r="G3" t="n">
        <v>6.68</v>
      </c>
      <c r="H3" t="n">
        <v>0.1</v>
      </c>
      <c r="I3" t="n">
        <v>140</v>
      </c>
      <c r="J3" t="n">
        <v>233.1</v>
      </c>
      <c r="K3" t="n">
        <v>57.72</v>
      </c>
      <c r="L3" t="n">
        <v>1.25</v>
      </c>
      <c r="M3" t="n">
        <v>138</v>
      </c>
      <c r="N3" t="n">
        <v>54.13</v>
      </c>
      <c r="O3" t="n">
        <v>28983.75</v>
      </c>
      <c r="P3" t="n">
        <v>242.15</v>
      </c>
      <c r="Q3" t="n">
        <v>988.47</v>
      </c>
      <c r="R3" t="n">
        <v>126.1</v>
      </c>
      <c r="S3" t="n">
        <v>35.43</v>
      </c>
      <c r="T3" t="n">
        <v>43661.11</v>
      </c>
      <c r="U3" t="n">
        <v>0.28</v>
      </c>
      <c r="V3" t="n">
        <v>0.73</v>
      </c>
      <c r="W3" t="n">
        <v>3.19</v>
      </c>
      <c r="X3" t="n">
        <v>2.83</v>
      </c>
      <c r="Y3" t="n">
        <v>1</v>
      </c>
      <c r="Z3" t="n">
        <v>10</v>
      </c>
      <c r="AA3" t="n">
        <v>648.8607282910737</v>
      </c>
      <c r="AB3" t="n">
        <v>887.7998741628784</v>
      </c>
      <c r="AC3" t="n">
        <v>803.0695002077219</v>
      </c>
      <c r="AD3" t="n">
        <v>648860.7282910737</v>
      </c>
      <c r="AE3" t="n">
        <v>887799.8741628784</v>
      </c>
      <c r="AF3" t="n">
        <v>9.18782897174939e-07</v>
      </c>
      <c r="AG3" t="n">
        <v>17</v>
      </c>
      <c r="AH3" t="n">
        <v>803069.500207722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4.3797</v>
      </c>
      <c r="E4" t="n">
        <v>22.83</v>
      </c>
      <c r="F4" t="n">
        <v>15.02</v>
      </c>
      <c r="G4" t="n">
        <v>8.050000000000001</v>
      </c>
      <c r="H4" t="n">
        <v>0.11</v>
      </c>
      <c r="I4" t="n">
        <v>112</v>
      </c>
      <c r="J4" t="n">
        <v>233.53</v>
      </c>
      <c r="K4" t="n">
        <v>57.72</v>
      </c>
      <c r="L4" t="n">
        <v>1.5</v>
      </c>
      <c r="M4" t="n">
        <v>110</v>
      </c>
      <c r="N4" t="n">
        <v>54.31</v>
      </c>
      <c r="O4" t="n">
        <v>29036.54</v>
      </c>
      <c r="P4" t="n">
        <v>232.53</v>
      </c>
      <c r="Q4" t="n">
        <v>988.23</v>
      </c>
      <c r="R4" t="n">
        <v>108.11</v>
      </c>
      <c r="S4" t="n">
        <v>35.43</v>
      </c>
      <c r="T4" t="n">
        <v>34805.4</v>
      </c>
      <c r="U4" t="n">
        <v>0.33</v>
      </c>
      <c r="V4" t="n">
        <v>0.76</v>
      </c>
      <c r="W4" t="n">
        <v>3.16</v>
      </c>
      <c r="X4" t="n">
        <v>2.27</v>
      </c>
      <c r="Y4" t="n">
        <v>1</v>
      </c>
      <c r="Z4" t="n">
        <v>10</v>
      </c>
      <c r="AA4" t="n">
        <v>575.6891045950686</v>
      </c>
      <c r="AB4" t="n">
        <v>787.6832305177949</v>
      </c>
      <c r="AC4" t="n">
        <v>712.5078485175331</v>
      </c>
      <c r="AD4" t="n">
        <v>575689.1045950686</v>
      </c>
      <c r="AE4" t="n">
        <v>787683.2305177948</v>
      </c>
      <c r="AF4" t="n">
        <v>9.929411870791788e-07</v>
      </c>
      <c r="AG4" t="n">
        <v>15</v>
      </c>
      <c r="AH4" t="n">
        <v>712507.8485175332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4.6251</v>
      </c>
      <c r="E5" t="n">
        <v>21.62</v>
      </c>
      <c r="F5" t="n">
        <v>14.63</v>
      </c>
      <c r="G5" t="n">
        <v>9.34</v>
      </c>
      <c r="H5" t="n">
        <v>0.13</v>
      </c>
      <c r="I5" t="n">
        <v>94</v>
      </c>
      <c r="J5" t="n">
        <v>233.96</v>
      </c>
      <c r="K5" t="n">
        <v>57.72</v>
      </c>
      <c r="L5" t="n">
        <v>1.75</v>
      </c>
      <c r="M5" t="n">
        <v>92</v>
      </c>
      <c r="N5" t="n">
        <v>54.49</v>
      </c>
      <c r="O5" t="n">
        <v>29089.39</v>
      </c>
      <c r="P5" t="n">
        <v>225.73</v>
      </c>
      <c r="Q5" t="n">
        <v>988.55</v>
      </c>
      <c r="R5" t="n">
        <v>96.13</v>
      </c>
      <c r="S5" t="n">
        <v>35.43</v>
      </c>
      <c r="T5" t="n">
        <v>28906.06</v>
      </c>
      <c r="U5" t="n">
        <v>0.37</v>
      </c>
      <c r="V5" t="n">
        <v>0.78</v>
      </c>
      <c r="W5" t="n">
        <v>3.11</v>
      </c>
      <c r="X5" t="n">
        <v>1.87</v>
      </c>
      <c r="Y5" t="n">
        <v>1</v>
      </c>
      <c r="Z5" t="n">
        <v>10</v>
      </c>
      <c r="AA5" t="n">
        <v>544.9550280832999</v>
      </c>
      <c r="AB5" t="n">
        <v>745.6315111426316</v>
      </c>
      <c r="AC5" t="n">
        <v>674.4694862195765</v>
      </c>
      <c r="AD5" t="n">
        <v>544955.0280832999</v>
      </c>
      <c r="AE5" t="n">
        <v>745631.5111426315</v>
      </c>
      <c r="AF5" t="n">
        <v>1.048576908089575e-06</v>
      </c>
      <c r="AG5" t="n">
        <v>15</v>
      </c>
      <c r="AH5" t="n">
        <v>674469.4862195766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4.8321</v>
      </c>
      <c r="E6" t="n">
        <v>20.69</v>
      </c>
      <c r="F6" t="n">
        <v>14.34</v>
      </c>
      <c r="G6" t="n">
        <v>10.76</v>
      </c>
      <c r="H6" t="n">
        <v>0.15</v>
      </c>
      <c r="I6" t="n">
        <v>80</v>
      </c>
      <c r="J6" t="n">
        <v>234.39</v>
      </c>
      <c r="K6" t="n">
        <v>57.72</v>
      </c>
      <c r="L6" t="n">
        <v>2</v>
      </c>
      <c r="M6" t="n">
        <v>78</v>
      </c>
      <c r="N6" t="n">
        <v>54.67</v>
      </c>
      <c r="O6" t="n">
        <v>29142.31</v>
      </c>
      <c r="P6" t="n">
        <v>220.55</v>
      </c>
      <c r="Q6" t="n">
        <v>988.27</v>
      </c>
      <c r="R6" t="n">
        <v>87.18000000000001</v>
      </c>
      <c r="S6" t="n">
        <v>35.43</v>
      </c>
      <c r="T6" t="n">
        <v>24499.9</v>
      </c>
      <c r="U6" t="n">
        <v>0.41</v>
      </c>
      <c r="V6" t="n">
        <v>0.79</v>
      </c>
      <c r="W6" t="n">
        <v>3.09</v>
      </c>
      <c r="X6" t="n">
        <v>1.58</v>
      </c>
      <c r="Y6" t="n">
        <v>1</v>
      </c>
      <c r="Z6" t="n">
        <v>10</v>
      </c>
      <c r="AA6" t="n">
        <v>509.6440492920577</v>
      </c>
      <c r="AB6" t="n">
        <v>697.3174721500145</v>
      </c>
      <c r="AC6" t="n">
        <v>630.7664712992353</v>
      </c>
      <c r="AD6" t="n">
        <v>509644.0492920577</v>
      </c>
      <c r="AE6" t="n">
        <v>697317.4721500145</v>
      </c>
      <c r="AF6" t="n">
        <v>1.095506795005434e-06</v>
      </c>
      <c r="AG6" t="n">
        <v>14</v>
      </c>
      <c r="AH6" t="n">
        <v>630766.4712992352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4.9844</v>
      </c>
      <c r="E7" t="n">
        <v>20.06</v>
      </c>
      <c r="F7" t="n">
        <v>14.16</v>
      </c>
      <c r="G7" t="n">
        <v>12.14</v>
      </c>
      <c r="H7" t="n">
        <v>0.17</v>
      </c>
      <c r="I7" t="n">
        <v>70</v>
      </c>
      <c r="J7" t="n">
        <v>234.82</v>
      </c>
      <c r="K7" t="n">
        <v>57.72</v>
      </c>
      <c r="L7" t="n">
        <v>2.25</v>
      </c>
      <c r="M7" t="n">
        <v>68</v>
      </c>
      <c r="N7" t="n">
        <v>54.85</v>
      </c>
      <c r="O7" t="n">
        <v>29195.29</v>
      </c>
      <c r="P7" t="n">
        <v>217</v>
      </c>
      <c r="Q7" t="n">
        <v>988.3</v>
      </c>
      <c r="R7" t="n">
        <v>81.27</v>
      </c>
      <c r="S7" t="n">
        <v>35.43</v>
      </c>
      <c r="T7" t="n">
        <v>21595.58</v>
      </c>
      <c r="U7" t="n">
        <v>0.44</v>
      </c>
      <c r="V7" t="n">
        <v>0.8</v>
      </c>
      <c r="W7" t="n">
        <v>3.09</v>
      </c>
      <c r="X7" t="n">
        <v>1.41</v>
      </c>
      <c r="Y7" t="n">
        <v>1</v>
      </c>
      <c r="Z7" t="n">
        <v>10</v>
      </c>
      <c r="AA7" t="n">
        <v>494.653714731464</v>
      </c>
      <c r="AB7" t="n">
        <v>676.8070350773236</v>
      </c>
      <c r="AC7" t="n">
        <v>612.2135215541826</v>
      </c>
      <c r="AD7" t="n">
        <v>494653.714731464</v>
      </c>
      <c r="AE7" t="n">
        <v>676807.0350773236</v>
      </c>
      <c r="AF7" t="n">
        <v>1.130035402625171e-06</v>
      </c>
      <c r="AG7" t="n">
        <v>14</v>
      </c>
      <c r="AH7" t="n">
        <v>612213.5215541826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5.1054</v>
      </c>
      <c r="E8" t="n">
        <v>19.59</v>
      </c>
      <c r="F8" t="n">
        <v>14.01</v>
      </c>
      <c r="G8" t="n">
        <v>13.34</v>
      </c>
      <c r="H8" t="n">
        <v>0.19</v>
      </c>
      <c r="I8" t="n">
        <v>63</v>
      </c>
      <c r="J8" t="n">
        <v>235.25</v>
      </c>
      <c r="K8" t="n">
        <v>57.72</v>
      </c>
      <c r="L8" t="n">
        <v>2.5</v>
      </c>
      <c r="M8" t="n">
        <v>61</v>
      </c>
      <c r="N8" t="n">
        <v>55.03</v>
      </c>
      <c r="O8" t="n">
        <v>29248.33</v>
      </c>
      <c r="P8" t="n">
        <v>213.76</v>
      </c>
      <c r="Q8" t="n">
        <v>988.25</v>
      </c>
      <c r="R8" t="n">
        <v>76.59</v>
      </c>
      <c r="S8" t="n">
        <v>35.43</v>
      </c>
      <c r="T8" t="n">
        <v>19293.41</v>
      </c>
      <c r="U8" t="n">
        <v>0.46</v>
      </c>
      <c r="V8" t="n">
        <v>0.8100000000000001</v>
      </c>
      <c r="W8" t="n">
        <v>3.07</v>
      </c>
      <c r="X8" t="n">
        <v>1.25</v>
      </c>
      <c r="Y8" t="n">
        <v>1</v>
      </c>
      <c r="Z8" t="n">
        <v>10</v>
      </c>
      <c r="AA8" t="n">
        <v>470.2326779032474</v>
      </c>
      <c r="AB8" t="n">
        <v>643.3930951088502</v>
      </c>
      <c r="AC8" t="n">
        <v>581.9885611195411</v>
      </c>
      <c r="AD8" t="n">
        <v>470232.6779032474</v>
      </c>
      <c r="AE8" t="n">
        <v>643393.0951088502</v>
      </c>
      <c r="AF8" t="n">
        <v>1.157467848600141e-06</v>
      </c>
      <c r="AG8" t="n">
        <v>13</v>
      </c>
      <c r="AH8" t="n">
        <v>581988.5611195412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5.2297</v>
      </c>
      <c r="E9" t="n">
        <v>19.12</v>
      </c>
      <c r="F9" t="n">
        <v>13.86</v>
      </c>
      <c r="G9" t="n">
        <v>14.85</v>
      </c>
      <c r="H9" t="n">
        <v>0.21</v>
      </c>
      <c r="I9" t="n">
        <v>56</v>
      </c>
      <c r="J9" t="n">
        <v>235.68</v>
      </c>
      <c r="K9" t="n">
        <v>57.72</v>
      </c>
      <c r="L9" t="n">
        <v>2.75</v>
      </c>
      <c r="M9" t="n">
        <v>54</v>
      </c>
      <c r="N9" t="n">
        <v>55.21</v>
      </c>
      <c r="O9" t="n">
        <v>29301.44</v>
      </c>
      <c r="P9" t="n">
        <v>210.66</v>
      </c>
      <c r="Q9" t="n">
        <v>988.16</v>
      </c>
      <c r="R9" t="n">
        <v>72.14</v>
      </c>
      <c r="S9" t="n">
        <v>35.43</v>
      </c>
      <c r="T9" t="n">
        <v>17101.7</v>
      </c>
      <c r="U9" t="n">
        <v>0.49</v>
      </c>
      <c r="V9" t="n">
        <v>0.82</v>
      </c>
      <c r="W9" t="n">
        <v>3.06</v>
      </c>
      <c r="X9" t="n">
        <v>1.11</v>
      </c>
      <c r="Y9" t="n">
        <v>1</v>
      </c>
      <c r="Z9" t="n">
        <v>10</v>
      </c>
      <c r="AA9" t="n">
        <v>458.9805549404846</v>
      </c>
      <c r="AB9" t="n">
        <v>627.9974440625678</v>
      </c>
      <c r="AC9" t="n">
        <v>568.062249401184</v>
      </c>
      <c r="AD9" t="n">
        <v>458980.5549404846</v>
      </c>
      <c r="AE9" t="n">
        <v>627997.4440625678</v>
      </c>
      <c r="AF9" t="n">
        <v>1.185648452192612e-06</v>
      </c>
      <c r="AG9" t="n">
        <v>13</v>
      </c>
      <c r="AH9" t="n">
        <v>568062.249401184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5.3135</v>
      </c>
      <c r="E10" t="n">
        <v>18.82</v>
      </c>
      <c r="F10" t="n">
        <v>13.79</v>
      </c>
      <c r="G10" t="n">
        <v>16.22</v>
      </c>
      <c r="H10" t="n">
        <v>0.23</v>
      </c>
      <c r="I10" t="n">
        <v>51</v>
      </c>
      <c r="J10" t="n">
        <v>236.11</v>
      </c>
      <c r="K10" t="n">
        <v>57.72</v>
      </c>
      <c r="L10" t="n">
        <v>3</v>
      </c>
      <c r="M10" t="n">
        <v>49</v>
      </c>
      <c r="N10" t="n">
        <v>55.39</v>
      </c>
      <c r="O10" t="n">
        <v>29354.61</v>
      </c>
      <c r="P10" t="n">
        <v>208.78</v>
      </c>
      <c r="Q10" t="n">
        <v>988.23</v>
      </c>
      <c r="R10" t="n">
        <v>69.64</v>
      </c>
      <c r="S10" t="n">
        <v>35.43</v>
      </c>
      <c r="T10" t="n">
        <v>15873.78</v>
      </c>
      <c r="U10" t="n">
        <v>0.51</v>
      </c>
      <c r="V10" t="n">
        <v>0.83</v>
      </c>
      <c r="W10" t="n">
        <v>3.06</v>
      </c>
      <c r="X10" t="n">
        <v>1.03</v>
      </c>
      <c r="Y10" t="n">
        <v>1</v>
      </c>
      <c r="Z10" t="n">
        <v>10</v>
      </c>
      <c r="AA10" t="n">
        <v>452.0696268603578</v>
      </c>
      <c r="AB10" t="n">
        <v>618.5416073747094</v>
      </c>
      <c r="AC10" t="n">
        <v>559.5088644954648</v>
      </c>
      <c r="AD10" t="n">
        <v>452069.6268603578</v>
      </c>
      <c r="AE10" t="n">
        <v>618541.6073747094</v>
      </c>
      <c r="AF10" t="n">
        <v>1.204647121388501e-06</v>
      </c>
      <c r="AG10" t="n">
        <v>13</v>
      </c>
      <c r="AH10" t="n">
        <v>559508.8644954647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5.3961</v>
      </c>
      <c r="E11" t="n">
        <v>18.53</v>
      </c>
      <c r="F11" t="n">
        <v>13.68</v>
      </c>
      <c r="G11" t="n">
        <v>17.47</v>
      </c>
      <c r="H11" t="n">
        <v>0.24</v>
      </c>
      <c r="I11" t="n">
        <v>47</v>
      </c>
      <c r="J11" t="n">
        <v>236.54</v>
      </c>
      <c r="K11" t="n">
        <v>57.72</v>
      </c>
      <c r="L11" t="n">
        <v>3.25</v>
      </c>
      <c r="M11" t="n">
        <v>45</v>
      </c>
      <c r="N11" t="n">
        <v>55.57</v>
      </c>
      <c r="O11" t="n">
        <v>29407.85</v>
      </c>
      <c r="P11" t="n">
        <v>206.44</v>
      </c>
      <c r="Q11" t="n">
        <v>988.1900000000001</v>
      </c>
      <c r="R11" t="n">
        <v>66.54000000000001</v>
      </c>
      <c r="S11" t="n">
        <v>35.43</v>
      </c>
      <c r="T11" t="n">
        <v>14347.93</v>
      </c>
      <c r="U11" t="n">
        <v>0.53</v>
      </c>
      <c r="V11" t="n">
        <v>0.83</v>
      </c>
      <c r="W11" t="n">
        <v>3.04</v>
      </c>
      <c r="X11" t="n">
        <v>0.93</v>
      </c>
      <c r="Y11" t="n">
        <v>1</v>
      </c>
      <c r="Z11" t="n">
        <v>10</v>
      </c>
      <c r="AA11" t="n">
        <v>444.7654142883954</v>
      </c>
      <c r="AB11" t="n">
        <v>608.5476614946342</v>
      </c>
      <c r="AC11" t="n">
        <v>550.4687267835928</v>
      </c>
      <c r="AD11" t="n">
        <v>444765.4142883954</v>
      </c>
      <c r="AE11" t="n">
        <v>608547.6614946342</v>
      </c>
      <c r="AF11" t="n">
        <v>1.223373733268935e-06</v>
      </c>
      <c r="AG11" t="n">
        <v>13</v>
      </c>
      <c r="AH11" t="n">
        <v>550468.7267835928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5.4775</v>
      </c>
      <c r="E12" t="n">
        <v>18.26</v>
      </c>
      <c r="F12" t="n">
        <v>13.59</v>
      </c>
      <c r="G12" t="n">
        <v>18.96</v>
      </c>
      <c r="H12" t="n">
        <v>0.26</v>
      </c>
      <c r="I12" t="n">
        <v>43</v>
      </c>
      <c r="J12" t="n">
        <v>236.98</v>
      </c>
      <c r="K12" t="n">
        <v>57.72</v>
      </c>
      <c r="L12" t="n">
        <v>3.5</v>
      </c>
      <c r="M12" t="n">
        <v>41</v>
      </c>
      <c r="N12" t="n">
        <v>55.75</v>
      </c>
      <c r="O12" t="n">
        <v>29461.15</v>
      </c>
      <c r="P12" t="n">
        <v>204.35</v>
      </c>
      <c r="Q12" t="n">
        <v>988.16</v>
      </c>
      <c r="R12" t="n">
        <v>63.73</v>
      </c>
      <c r="S12" t="n">
        <v>35.43</v>
      </c>
      <c r="T12" t="n">
        <v>12959.72</v>
      </c>
      <c r="U12" t="n">
        <v>0.5600000000000001</v>
      </c>
      <c r="V12" t="n">
        <v>0.84</v>
      </c>
      <c r="W12" t="n">
        <v>3.03</v>
      </c>
      <c r="X12" t="n">
        <v>0.83</v>
      </c>
      <c r="Y12" t="n">
        <v>1</v>
      </c>
      <c r="Z12" t="n">
        <v>10</v>
      </c>
      <c r="AA12" t="n">
        <v>425.4271677387276</v>
      </c>
      <c r="AB12" t="n">
        <v>582.088219422153</v>
      </c>
      <c r="AC12" t="n">
        <v>526.5345367264489</v>
      </c>
      <c r="AD12" t="n">
        <v>425427.1677387276</v>
      </c>
      <c r="AE12" t="n">
        <v>582088.219422153</v>
      </c>
      <c r="AF12" t="n">
        <v>1.241828287833916e-06</v>
      </c>
      <c r="AG12" t="n">
        <v>12</v>
      </c>
      <c r="AH12" t="n">
        <v>526534.5367264489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5.5365</v>
      </c>
      <c r="E13" t="n">
        <v>18.06</v>
      </c>
      <c r="F13" t="n">
        <v>13.53</v>
      </c>
      <c r="G13" t="n">
        <v>20.3</v>
      </c>
      <c r="H13" t="n">
        <v>0.28</v>
      </c>
      <c r="I13" t="n">
        <v>40</v>
      </c>
      <c r="J13" t="n">
        <v>237.41</v>
      </c>
      <c r="K13" t="n">
        <v>57.72</v>
      </c>
      <c r="L13" t="n">
        <v>3.75</v>
      </c>
      <c r="M13" t="n">
        <v>38</v>
      </c>
      <c r="N13" t="n">
        <v>55.93</v>
      </c>
      <c r="O13" t="n">
        <v>29514.51</v>
      </c>
      <c r="P13" t="n">
        <v>202.71</v>
      </c>
      <c r="Q13" t="n">
        <v>988.11</v>
      </c>
      <c r="R13" t="n">
        <v>61.73</v>
      </c>
      <c r="S13" t="n">
        <v>35.43</v>
      </c>
      <c r="T13" t="n">
        <v>11977.73</v>
      </c>
      <c r="U13" t="n">
        <v>0.57</v>
      </c>
      <c r="V13" t="n">
        <v>0.84</v>
      </c>
      <c r="W13" t="n">
        <v>3.03</v>
      </c>
      <c r="X13" t="n">
        <v>0.78</v>
      </c>
      <c r="Y13" t="n">
        <v>1</v>
      </c>
      <c r="Z13" t="n">
        <v>10</v>
      </c>
      <c r="AA13" t="n">
        <v>420.6152918801713</v>
      </c>
      <c r="AB13" t="n">
        <v>575.5043985874955</v>
      </c>
      <c r="AC13" t="n">
        <v>520.5790665118006</v>
      </c>
      <c r="AD13" t="n">
        <v>420615.2918801713</v>
      </c>
      <c r="AE13" t="n">
        <v>575504.3985874956</v>
      </c>
      <c r="AF13" t="n">
        <v>1.255204439177084e-06</v>
      </c>
      <c r="AG13" t="n">
        <v>12</v>
      </c>
      <c r="AH13" t="n">
        <v>520579.0665118007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5.5963</v>
      </c>
      <c r="E14" t="n">
        <v>17.87</v>
      </c>
      <c r="F14" t="n">
        <v>13.47</v>
      </c>
      <c r="G14" t="n">
        <v>21.85</v>
      </c>
      <c r="H14" t="n">
        <v>0.3</v>
      </c>
      <c r="I14" t="n">
        <v>37</v>
      </c>
      <c r="J14" t="n">
        <v>237.84</v>
      </c>
      <c r="K14" t="n">
        <v>57.72</v>
      </c>
      <c r="L14" t="n">
        <v>4</v>
      </c>
      <c r="M14" t="n">
        <v>35</v>
      </c>
      <c r="N14" t="n">
        <v>56.12</v>
      </c>
      <c r="O14" t="n">
        <v>29567.95</v>
      </c>
      <c r="P14" t="n">
        <v>200.94</v>
      </c>
      <c r="Q14" t="n">
        <v>988.3</v>
      </c>
      <c r="R14" t="n">
        <v>60.25</v>
      </c>
      <c r="S14" t="n">
        <v>35.43</v>
      </c>
      <c r="T14" t="n">
        <v>11249.09</v>
      </c>
      <c r="U14" t="n">
        <v>0.59</v>
      </c>
      <c r="V14" t="n">
        <v>0.85</v>
      </c>
      <c r="W14" t="n">
        <v>3.02</v>
      </c>
      <c r="X14" t="n">
        <v>0.72</v>
      </c>
      <c r="Y14" t="n">
        <v>1</v>
      </c>
      <c r="Z14" t="n">
        <v>10</v>
      </c>
      <c r="AA14" t="n">
        <v>415.7409542147373</v>
      </c>
      <c r="AB14" t="n">
        <v>568.8351147530477</v>
      </c>
      <c r="AC14" t="n">
        <v>514.5462897661139</v>
      </c>
      <c r="AD14" t="n">
        <v>415740.9542147373</v>
      </c>
      <c r="AE14" t="n">
        <v>568835.1147530477</v>
      </c>
      <c r="AF14" t="n">
        <v>1.268761962063888e-06</v>
      </c>
      <c r="AG14" t="n">
        <v>12</v>
      </c>
      <c r="AH14" t="n">
        <v>514546.2897661139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5.638</v>
      </c>
      <c r="E15" t="n">
        <v>17.74</v>
      </c>
      <c r="F15" t="n">
        <v>13.43</v>
      </c>
      <c r="G15" t="n">
        <v>23.03</v>
      </c>
      <c r="H15" t="n">
        <v>0.32</v>
      </c>
      <c r="I15" t="n">
        <v>35</v>
      </c>
      <c r="J15" t="n">
        <v>238.28</v>
      </c>
      <c r="K15" t="n">
        <v>57.72</v>
      </c>
      <c r="L15" t="n">
        <v>4.25</v>
      </c>
      <c r="M15" t="n">
        <v>33</v>
      </c>
      <c r="N15" t="n">
        <v>56.3</v>
      </c>
      <c r="O15" t="n">
        <v>29621.44</v>
      </c>
      <c r="P15" t="n">
        <v>199.75</v>
      </c>
      <c r="Q15" t="n">
        <v>988.16</v>
      </c>
      <c r="R15" t="n">
        <v>58.84</v>
      </c>
      <c r="S15" t="n">
        <v>35.43</v>
      </c>
      <c r="T15" t="n">
        <v>10556.99</v>
      </c>
      <c r="U15" t="n">
        <v>0.6</v>
      </c>
      <c r="V15" t="n">
        <v>0.85</v>
      </c>
      <c r="W15" t="n">
        <v>3.02</v>
      </c>
      <c r="X15" t="n">
        <v>0.68</v>
      </c>
      <c r="Y15" t="n">
        <v>1</v>
      </c>
      <c r="Z15" t="n">
        <v>10</v>
      </c>
      <c r="AA15" t="n">
        <v>412.4549467238994</v>
      </c>
      <c r="AB15" t="n">
        <v>564.3390543356642</v>
      </c>
      <c r="AC15" t="n">
        <v>510.4793270447049</v>
      </c>
      <c r="AD15" t="n">
        <v>412454.9467238993</v>
      </c>
      <c r="AE15" t="n">
        <v>564339.0543356641</v>
      </c>
      <c r="AF15" t="n">
        <v>1.278215953775923e-06</v>
      </c>
      <c r="AG15" t="n">
        <v>12</v>
      </c>
      <c r="AH15" t="n">
        <v>510479.3270447049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5.6824</v>
      </c>
      <c r="E16" t="n">
        <v>17.6</v>
      </c>
      <c r="F16" t="n">
        <v>13.39</v>
      </c>
      <c r="G16" t="n">
        <v>24.34</v>
      </c>
      <c r="H16" t="n">
        <v>0.34</v>
      </c>
      <c r="I16" t="n">
        <v>33</v>
      </c>
      <c r="J16" t="n">
        <v>238.71</v>
      </c>
      <c r="K16" t="n">
        <v>57.72</v>
      </c>
      <c r="L16" t="n">
        <v>4.5</v>
      </c>
      <c r="M16" t="n">
        <v>31</v>
      </c>
      <c r="N16" t="n">
        <v>56.49</v>
      </c>
      <c r="O16" t="n">
        <v>29675.01</v>
      </c>
      <c r="P16" t="n">
        <v>198.07</v>
      </c>
      <c r="Q16" t="n">
        <v>988.23</v>
      </c>
      <c r="R16" t="n">
        <v>57.39</v>
      </c>
      <c r="S16" t="n">
        <v>35.43</v>
      </c>
      <c r="T16" t="n">
        <v>9839.709999999999</v>
      </c>
      <c r="U16" t="n">
        <v>0.62</v>
      </c>
      <c r="V16" t="n">
        <v>0.85</v>
      </c>
      <c r="W16" t="n">
        <v>3.02</v>
      </c>
      <c r="X16" t="n">
        <v>0.63</v>
      </c>
      <c r="Y16" t="n">
        <v>1</v>
      </c>
      <c r="Z16" t="n">
        <v>10</v>
      </c>
      <c r="AA16" t="n">
        <v>408.6263846815805</v>
      </c>
      <c r="AB16" t="n">
        <v>559.1006468451268</v>
      </c>
      <c r="AC16" t="n">
        <v>505.7408658129134</v>
      </c>
      <c r="AD16" t="n">
        <v>408626.3846815805</v>
      </c>
      <c r="AE16" t="n">
        <v>559100.6468451268</v>
      </c>
      <c r="AF16" t="n">
        <v>1.288282074447731e-06</v>
      </c>
      <c r="AG16" t="n">
        <v>12</v>
      </c>
      <c r="AH16" t="n">
        <v>505740.8658129134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5.7209</v>
      </c>
      <c r="E17" t="n">
        <v>17.48</v>
      </c>
      <c r="F17" t="n">
        <v>13.36</v>
      </c>
      <c r="G17" t="n">
        <v>25.86</v>
      </c>
      <c r="H17" t="n">
        <v>0.35</v>
      </c>
      <c r="I17" t="n">
        <v>31</v>
      </c>
      <c r="J17" t="n">
        <v>239.14</v>
      </c>
      <c r="K17" t="n">
        <v>57.72</v>
      </c>
      <c r="L17" t="n">
        <v>4.75</v>
      </c>
      <c r="M17" t="n">
        <v>29</v>
      </c>
      <c r="N17" t="n">
        <v>56.67</v>
      </c>
      <c r="O17" t="n">
        <v>29728.63</v>
      </c>
      <c r="P17" t="n">
        <v>197.03</v>
      </c>
      <c r="Q17" t="n">
        <v>988.09</v>
      </c>
      <c r="R17" t="n">
        <v>56.74</v>
      </c>
      <c r="S17" t="n">
        <v>35.43</v>
      </c>
      <c r="T17" t="n">
        <v>9526.35</v>
      </c>
      <c r="U17" t="n">
        <v>0.62</v>
      </c>
      <c r="V17" t="n">
        <v>0.85</v>
      </c>
      <c r="W17" t="n">
        <v>3.01</v>
      </c>
      <c r="X17" t="n">
        <v>0.6</v>
      </c>
      <c r="Y17" t="n">
        <v>1</v>
      </c>
      <c r="Z17" t="n">
        <v>10</v>
      </c>
      <c r="AA17" t="n">
        <v>405.7738816651724</v>
      </c>
      <c r="AB17" t="n">
        <v>555.1977263745258</v>
      </c>
      <c r="AC17" t="n">
        <v>502.2104345942433</v>
      </c>
      <c r="AD17" t="n">
        <v>405773.8816651724</v>
      </c>
      <c r="AE17" t="n">
        <v>555197.7263745258</v>
      </c>
      <c r="AF17" t="n">
        <v>1.297010579985221e-06</v>
      </c>
      <c r="AG17" t="n">
        <v>12</v>
      </c>
      <c r="AH17" t="n">
        <v>502210.4345942433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5.7674</v>
      </c>
      <c r="E18" t="n">
        <v>17.34</v>
      </c>
      <c r="F18" t="n">
        <v>13.31</v>
      </c>
      <c r="G18" t="n">
        <v>27.54</v>
      </c>
      <c r="H18" t="n">
        <v>0.37</v>
      </c>
      <c r="I18" t="n">
        <v>29</v>
      </c>
      <c r="J18" t="n">
        <v>239.58</v>
      </c>
      <c r="K18" t="n">
        <v>57.72</v>
      </c>
      <c r="L18" t="n">
        <v>5</v>
      </c>
      <c r="M18" t="n">
        <v>27</v>
      </c>
      <c r="N18" t="n">
        <v>56.86</v>
      </c>
      <c r="O18" t="n">
        <v>29782.33</v>
      </c>
      <c r="P18" t="n">
        <v>195.35</v>
      </c>
      <c r="Q18" t="n">
        <v>988.08</v>
      </c>
      <c r="R18" t="n">
        <v>54.97</v>
      </c>
      <c r="S18" t="n">
        <v>35.43</v>
      </c>
      <c r="T18" t="n">
        <v>8651.629999999999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401.9130907319475</v>
      </c>
      <c r="AB18" t="n">
        <v>549.9152218936125</v>
      </c>
      <c r="AC18" t="n">
        <v>497.4320849269468</v>
      </c>
      <c r="AD18" t="n">
        <v>401913.0907319474</v>
      </c>
      <c r="AE18" t="n">
        <v>549915.2218936125</v>
      </c>
      <c r="AF18" t="n">
        <v>1.307552800959074e-06</v>
      </c>
      <c r="AG18" t="n">
        <v>12</v>
      </c>
      <c r="AH18" t="n">
        <v>497432.0849269468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5.7877</v>
      </c>
      <c r="E19" t="n">
        <v>17.28</v>
      </c>
      <c r="F19" t="n">
        <v>13.29</v>
      </c>
      <c r="G19" t="n">
        <v>28.49</v>
      </c>
      <c r="H19" t="n">
        <v>0.39</v>
      </c>
      <c r="I19" t="n">
        <v>28</v>
      </c>
      <c r="J19" t="n">
        <v>240.02</v>
      </c>
      <c r="K19" t="n">
        <v>57.72</v>
      </c>
      <c r="L19" t="n">
        <v>5.25</v>
      </c>
      <c r="M19" t="n">
        <v>26</v>
      </c>
      <c r="N19" t="n">
        <v>57.04</v>
      </c>
      <c r="O19" t="n">
        <v>29836.09</v>
      </c>
      <c r="P19" t="n">
        <v>194.38</v>
      </c>
      <c r="Q19" t="n">
        <v>988.11</v>
      </c>
      <c r="R19" t="n">
        <v>54.59</v>
      </c>
      <c r="S19" t="n">
        <v>35.43</v>
      </c>
      <c r="T19" t="n">
        <v>8466.719999999999</v>
      </c>
      <c r="U19" t="n">
        <v>0.65</v>
      </c>
      <c r="V19" t="n">
        <v>0.86</v>
      </c>
      <c r="W19" t="n">
        <v>3.01</v>
      </c>
      <c r="X19" t="n">
        <v>0.54</v>
      </c>
      <c r="Y19" t="n">
        <v>1</v>
      </c>
      <c r="Z19" t="n">
        <v>10</v>
      </c>
      <c r="AA19" t="n">
        <v>400.033412992394</v>
      </c>
      <c r="AB19" t="n">
        <v>547.3433638848262</v>
      </c>
      <c r="AC19" t="n">
        <v>495.1056814368936</v>
      </c>
      <c r="AD19" t="n">
        <v>400033.412992394</v>
      </c>
      <c r="AE19" t="n">
        <v>547343.3638848262</v>
      </c>
      <c r="AF19" t="n">
        <v>1.312155103878842e-06</v>
      </c>
      <c r="AG19" t="n">
        <v>12</v>
      </c>
      <c r="AH19" t="n">
        <v>495105.6814368936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5.8113</v>
      </c>
      <c r="E20" t="n">
        <v>17.21</v>
      </c>
      <c r="F20" t="n">
        <v>13.27</v>
      </c>
      <c r="G20" t="n">
        <v>29.49</v>
      </c>
      <c r="H20" t="n">
        <v>0.41</v>
      </c>
      <c r="I20" t="n">
        <v>27</v>
      </c>
      <c r="J20" t="n">
        <v>240.45</v>
      </c>
      <c r="K20" t="n">
        <v>57.72</v>
      </c>
      <c r="L20" t="n">
        <v>5.5</v>
      </c>
      <c r="M20" t="n">
        <v>25</v>
      </c>
      <c r="N20" t="n">
        <v>57.23</v>
      </c>
      <c r="O20" t="n">
        <v>29890.04</v>
      </c>
      <c r="P20" t="n">
        <v>193.22</v>
      </c>
      <c r="Q20" t="n">
        <v>988.24</v>
      </c>
      <c r="R20" t="n">
        <v>53.58</v>
      </c>
      <c r="S20" t="n">
        <v>35.43</v>
      </c>
      <c r="T20" t="n">
        <v>7967.9</v>
      </c>
      <c r="U20" t="n">
        <v>0.66</v>
      </c>
      <c r="V20" t="n">
        <v>0.86</v>
      </c>
      <c r="W20" t="n">
        <v>3.01</v>
      </c>
      <c r="X20" t="n">
        <v>0.51</v>
      </c>
      <c r="Y20" t="n">
        <v>1</v>
      </c>
      <c r="Z20" t="n">
        <v>10</v>
      </c>
      <c r="AA20" t="n">
        <v>397.8499722440257</v>
      </c>
      <c r="AB20" t="n">
        <v>544.3558839263013</v>
      </c>
      <c r="AC20" t="n">
        <v>492.4033223726558</v>
      </c>
      <c r="AD20" t="n">
        <v>397849.9722440257</v>
      </c>
      <c r="AE20" t="n">
        <v>544355.8839263013</v>
      </c>
      <c r="AF20" t="n">
        <v>1.317505564416109e-06</v>
      </c>
      <c r="AG20" t="n">
        <v>12</v>
      </c>
      <c r="AH20" t="n">
        <v>492403.3223726558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5.8557</v>
      </c>
      <c r="E21" t="n">
        <v>17.08</v>
      </c>
      <c r="F21" t="n">
        <v>13.23</v>
      </c>
      <c r="G21" t="n">
        <v>31.75</v>
      </c>
      <c r="H21" t="n">
        <v>0.42</v>
      </c>
      <c r="I21" t="n">
        <v>25</v>
      </c>
      <c r="J21" t="n">
        <v>240.89</v>
      </c>
      <c r="K21" t="n">
        <v>57.72</v>
      </c>
      <c r="L21" t="n">
        <v>5.75</v>
      </c>
      <c r="M21" t="n">
        <v>23</v>
      </c>
      <c r="N21" t="n">
        <v>57.42</v>
      </c>
      <c r="O21" t="n">
        <v>29943.94</v>
      </c>
      <c r="P21" t="n">
        <v>191.89</v>
      </c>
      <c r="Q21" t="n">
        <v>988.1</v>
      </c>
      <c r="R21" t="n">
        <v>52.57</v>
      </c>
      <c r="S21" t="n">
        <v>35.43</v>
      </c>
      <c r="T21" t="n">
        <v>7469.13</v>
      </c>
      <c r="U21" t="n">
        <v>0.67</v>
      </c>
      <c r="V21" t="n">
        <v>0.86</v>
      </c>
      <c r="W21" t="n">
        <v>3</v>
      </c>
      <c r="X21" t="n">
        <v>0.48</v>
      </c>
      <c r="Y21" t="n">
        <v>1</v>
      </c>
      <c r="Z21" t="n">
        <v>10</v>
      </c>
      <c r="AA21" t="n">
        <v>394.570727305943</v>
      </c>
      <c r="AB21" t="n">
        <v>539.8690763319402</v>
      </c>
      <c r="AC21" t="n">
        <v>488.3447293978265</v>
      </c>
      <c r="AD21" t="n">
        <v>394570.727305943</v>
      </c>
      <c r="AE21" t="n">
        <v>539869.0763319401</v>
      </c>
      <c r="AF21" t="n">
        <v>1.327571685087916e-06</v>
      </c>
      <c r="AG21" t="n">
        <v>12</v>
      </c>
      <c r="AH21" t="n">
        <v>488344.7293978265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5.8764</v>
      </c>
      <c r="E22" t="n">
        <v>17.02</v>
      </c>
      <c r="F22" t="n">
        <v>13.21</v>
      </c>
      <c r="G22" t="n">
        <v>33.04</v>
      </c>
      <c r="H22" t="n">
        <v>0.44</v>
      </c>
      <c r="I22" t="n">
        <v>24</v>
      </c>
      <c r="J22" t="n">
        <v>241.33</v>
      </c>
      <c r="K22" t="n">
        <v>57.72</v>
      </c>
      <c r="L22" t="n">
        <v>6</v>
      </c>
      <c r="M22" t="n">
        <v>22</v>
      </c>
      <c r="N22" t="n">
        <v>57.6</v>
      </c>
      <c r="O22" t="n">
        <v>29997.9</v>
      </c>
      <c r="P22" t="n">
        <v>190.8</v>
      </c>
      <c r="Q22" t="n">
        <v>988.15</v>
      </c>
      <c r="R22" t="n">
        <v>52.07</v>
      </c>
      <c r="S22" t="n">
        <v>35.43</v>
      </c>
      <c r="T22" t="n">
        <v>7225.1</v>
      </c>
      <c r="U22" t="n">
        <v>0.68</v>
      </c>
      <c r="V22" t="n">
        <v>0.86</v>
      </c>
      <c r="W22" t="n">
        <v>3</v>
      </c>
      <c r="X22" t="n">
        <v>0.46</v>
      </c>
      <c r="Y22" t="n">
        <v>1</v>
      </c>
      <c r="Z22" t="n">
        <v>10</v>
      </c>
      <c r="AA22" t="n">
        <v>392.6172432507508</v>
      </c>
      <c r="AB22" t="n">
        <v>537.1962332659922</v>
      </c>
      <c r="AC22" t="n">
        <v>485.9269787227337</v>
      </c>
      <c r="AD22" t="n">
        <v>392617.2432507508</v>
      </c>
      <c r="AE22" t="n">
        <v>537196.2332659921</v>
      </c>
      <c r="AF22" t="n">
        <v>1.332264673779502e-06</v>
      </c>
      <c r="AG22" t="n">
        <v>12</v>
      </c>
      <c r="AH22" t="n">
        <v>485926.9787227337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5.8963</v>
      </c>
      <c r="E23" t="n">
        <v>16.96</v>
      </c>
      <c r="F23" t="n">
        <v>13.2</v>
      </c>
      <c r="G23" t="n">
        <v>34.44</v>
      </c>
      <c r="H23" t="n">
        <v>0.46</v>
      </c>
      <c r="I23" t="n">
        <v>23</v>
      </c>
      <c r="J23" t="n">
        <v>241.77</v>
      </c>
      <c r="K23" t="n">
        <v>57.72</v>
      </c>
      <c r="L23" t="n">
        <v>6.25</v>
      </c>
      <c r="M23" t="n">
        <v>21</v>
      </c>
      <c r="N23" t="n">
        <v>57.79</v>
      </c>
      <c r="O23" t="n">
        <v>30051.93</v>
      </c>
      <c r="P23" t="n">
        <v>189.89</v>
      </c>
      <c r="Q23" t="n">
        <v>988.1799999999999</v>
      </c>
      <c r="R23" t="n">
        <v>51.68</v>
      </c>
      <c r="S23" t="n">
        <v>35.43</v>
      </c>
      <c r="T23" t="n">
        <v>7037.07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390.9229438887832</v>
      </c>
      <c r="AB23" t="n">
        <v>534.8780181317355</v>
      </c>
      <c r="AC23" t="n">
        <v>483.8300107872552</v>
      </c>
      <c r="AD23" t="n">
        <v>390922.9438887832</v>
      </c>
      <c r="AE23" t="n">
        <v>534878.0181317355</v>
      </c>
      <c r="AF23" t="n">
        <v>1.336776290927452e-06</v>
      </c>
      <c r="AG23" t="n">
        <v>12</v>
      </c>
      <c r="AH23" t="n">
        <v>483830.0107872552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5.9245</v>
      </c>
      <c r="E24" t="n">
        <v>16.88</v>
      </c>
      <c r="F24" t="n">
        <v>13.17</v>
      </c>
      <c r="G24" t="n">
        <v>35.91</v>
      </c>
      <c r="H24" t="n">
        <v>0.48</v>
      </c>
      <c r="I24" t="n">
        <v>22</v>
      </c>
      <c r="J24" t="n">
        <v>242.2</v>
      </c>
      <c r="K24" t="n">
        <v>57.72</v>
      </c>
      <c r="L24" t="n">
        <v>6.5</v>
      </c>
      <c r="M24" t="n">
        <v>20</v>
      </c>
      <c r="N24" t="n">
        <v>57.98</v>
      </c>
      <c r="O24" t="n">
        <v>30106.03</v>
      </c>
      <c r="P24" t="n">
        <v>188.62</v>
      </c>
      <c r="Q24" t="n">
        <v>988.14</v>
      </c>
      <c r="R24" t="n">
        <v>50.62</v>
      </c>
      <c r="S24" t="n">
        <v>35.43</v>
      </c>
      <c r="T24" t="n">
        <v>6509.31</v>
      </c>
      <c r="U24" t="n">
        <v>0.7</v>
      </c>
      <c r="V24" t="n">
        <v>0.87</v>
      </c>
      <c r="W24" t="n">
        <v>3</v>
      </c>
      <c r="X24" t="n">
        <v>0.41</v>
      </c>
      <c r="Y24" t="n">
        <v>1</v>
      </c>
      <c r="Z24" t="n">
        <v>10</v>
      </c>
      <c r="AA24" t="n">
        <v>375.8214777920352</v>
      </c>
      <c r="AB24" t="n">
        <v>514.2155259885008</v>
      </c>
      <c r="AC24" t="n">
        <v>465.1395178941811</v>
      </c>
      <c r="AD24" t="n">
        <v>375821.4777920352</v>
      </c>
      <c r="AE24" t="n">
        <v>514215.5259885008</v>
      </c>
      <c r="AF24" t="n">
        <v>1.343169637840627e-06</v>
      </c>
      <c r="AG24" t="n">
        <v>11</v>
      </c>
      <c r="AH24" t="n">
        <v>465139.5178941811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5.9422</v>
      </c>
      <c r="E25" t="n">
        <v>16.83</v>
      </c>
      <c r="F25" t="n">
        <v>13.16</v>
      </c>
      <c r="G25" t="n">
        <v>37.61</v>
      </c>
      <c r="H25" t="n">
        <v>0.49</v>
      </c>
      <c r="I25" t="n">
        <v>21</v>
      </c>
      <c r="J25" t="n">
        <v>242.64</v>
      </c>
      <c r="K25" t="n">
        <v>57.72</v>
      </c>
      <c r="L25" t="n">
        <v>6.75</v>
      </c>
      <c r="M25" t="n">
        <v>19</v>
      </c>
      <c r="N25" t="n">
        <v>58.17</v>
      </c>
      <c r="O25" t="n">
        <v>30160.2</v>
      </c>
      <c r="P25" t="n">
        <v>187.71</v>
      </c>
      <c r="Q25" t="n">
        <v>988.13</v>
      </c>
      <c r="R25" t="n">
        <v>50.39</v>
      </c>
      <c r="S25" t="n">
        <v>35.43</v>
      </c>
      <c r="T25" t="n">
        <v>6402.4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374.2411306187694</v>
      </c>
      <c r="AB25" t="n">
        <v>512.053225266042</v>
      </c>
      <c r="AC25" t="n">
        <v>463.1835841178655</v>
      </c>
      <c r="AD25" t="n">
        <v>374241.1306187694</v>
      </c>
      <c r="AE25" t="n">
        <v>512053.2252660419</v>
      </c>
      <c r="AF25" t="n">
        <v>1.347182483243578e-06</v>
      </c>
      <c r="AG25" t="n">
        <v>11</v>
      </c>
      <c r="AH25" t="n">
        <v>463183.5841178655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5.9469</v>
      </c>
      <c r="E26" t="n">
        <v>16.82</v>
      </c>
      <c r="F26" t="n">
        <v>13.15</v>
      </c>
      <c r="G26" t="n">
        <v>37.57</v>
      </c>
      <c r="H26" t="n">
        <v>0.51</v>
      </c>
      <c r="I26" t="n">
        <v>21</v>
      </c>
      <c r="J26" t="n">
        <v>243.08</v>
      </c>
      <c r="K26" t="n">
        <v>57.72</v>
      </c>
      <c r="L26" t="n">
        <v>7</v>
      </c>
      <c r="M26" t="n">
        <v>19</v>
      </c>
      <c r="N26" t="n">
        <v>58.36</v>
      </c>
      <c r="O26" t="n">
        <v>30214.44</v>
      </c>
      <c r="P26" t="n">
        <v>186.65</v>
      </c>
      <c r="Q26" t="n">
        <v>988.2</v>
      </c>
      <c r="R26" t="n">
        <v>50</v>
      </c>
      <c r="S26" t="n">
        <v>35.43</v>
      </c>
      <c r="T26" t="n">
        <v>6206.73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373.0398594948424</v>
      </c>
      <c r="AB26" t="n">
        <v>510.4095931179433</v>
      </c>
      <c r="AC26" t="n">
        <v>461.6968179151293</v>
      </c>
      <c r="AD26" t="n">
        <v>373039.8594948424</v>
      </c>
      <c r="AE26" t="n">
        <v>510409.5931179433</v>
      </c>
      <c r="AF26" t="n">
        <v>1.34824804106244e-06</v>
      </c>
      <c r="AG26" t="n">
        <v>11</v>
      </c>
      <c r="AH26" t="n">
        <v>461696.8179151292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5.9727</v>
      </c>
      <c r="E27" t="n">
        <v>16.74</v>
      </c>
      <c r="F27" t="n">
        <v>13.12</v>
      </c>
      <c r="G27" t="n">
        <v>39.37</v>
      </c>
      <c r="H27" t="n">
        <v>0.53</v>
      </c>
      <c r="I27" t="n">
        <v>20</v>
      </c>
      <c r="J27" t="n">
        <v>243.52</v>
      </c>
      <c r="K27" t="n">
        <v>57.72</v>
      </c>
      <c r="L27" t="n">
        <v>7.25</v>
      </c>
      <c r="M27" t="n">
        <v>18</v>
      </c>
      <c r="N27" t="n">
        <v>58.55</v>
      </c>
      <c r="O27" t="n">
        <v>30268.74</v>
      </c>
      <c r="P27" t="n">
        <v>185.61</v>
      </c>
      <c r="Q27" t="n">
        <v>988.11</v>
      </c>
      <c r="R27" t="n">
        <v>49.12</v>
      </c>
      <c r="S27" t="n">
        <v>35.43</v>
      </c>
      <c r="T27" t="n">
        <v>5772.79</v>
      </c>
      <c r="U27" t="n">
        <v>0.72</v>
      </c>
      <c r="V27" t="n">
        <v>0.87</v>
      </c>
      <c r="W27" t="n">
        <v>3</v>
      </c>
      <c r="X27" t="n">
        <v>0.37</v>
      </c>
      <c r="Y27" t="n">
        <v>1</v>
      </c>
      <c r="Z27" t="n">
        <v>10</v>
      </c>
      <c r="AA27" t="n">
        <v>370.9492751959637</v>
      </c>
      <c r="AB27" t="n">
        <v>507.5491634501474</v>
      </c>
      <c r="AC27" t="n">
        <v>459.1093836401895</v>
      </c>
      <c r="AD27" t="n">
        <v>370949.2751959636</v>
      </c>
      <c r="AE27" t="n">
        <v>507549.1634501474</v>
      </c>
      <c r="AF27" t="n">
        <v>1.354097273344706e-06</v>
      </c>
      <c r="AG27" t="n">
        <v>11</v>
      </c>
      <c r="AH27" t="n">
        <v>459109.3836401895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5.9937</v>
      </c>
      <c r="E28" t="n">
        <v>16.68</v>
      </c>
      <c r="F28" t="n">
        <v>13.11</v>
      </c>
      <c r="G28" t="n">
        <v>41.4</v>
      </c>
      <c r="H28" t="n">
        <v>0.55</v>
      </c>
      <c r="I28" t="n">
        <v>19</v>
      </c>
      <c r="J28" t="n">
        <v>243.96</v>
      </c>
      <c r="K28" t="n">
        <v>57.72</v>
      </c>
      <c r="L28" t="n">
        <v>7.5</v>
      </c>
      <c r="M28" t="n">
        <v>17</v>
      </c>
      <c r="N28" t="n">
        <v>58.74</v>
      </c>
      <c r="O28" t="n">
        <v>30323.11</v>
      </c>
      <c r="P28" t="n">
        <v>184.6</v>
      </c>
      <c r="Q28" t="n">
        <v>988.13</v>
      </c>
      <c r="R28" t="n">
        <v>48.85</v>
      </c>
      <c r="S28" t="n">
        <v>35.43</v>
      </c>
      <c r="T28" t="n">
        <v>5640.79</v>
      </c>
      <c r="U28" t="n">
        <v>0.73</v>
      </c>
      <c r="V28" t="n">
        <v>0.87</v>
      </c>
      <c r="W28" t="n">
        <v>2.99</v>
      </c>
      <c r="X28" t="n">
        <v>0.36</v>
      </c>
      <c r="Y28" t="n">
        <v>1</v>
      </c>
      <c r="Z28" t="n">
        <v>10</v>
      </c>
      <c r="AA28" t="n">
        <v>369.1793646247462</v>
      </c>
      <c r="AB28" t="n">
        <v>505.1274937236642</v>
      </c>
      <c r="AC28" t="n">
        <v>456.9188346735669</v>
      </c>
      <c r="AD28" t="n">
        <v>369179.3646247462</v>
      </c>
      <c r="AE28" t="n">
        <v>505127.4937236642</v>
      </c>
      <c r="AF28" t="n">
        <v>1.358858276365156e-06</v>
      </c>
      <c r="AG28" t="n">
        <v>11</v>
      </c>
      <c r="AH28" t="n">
        <v>456918.8346735669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6.0149</v>
      </c>
      <c r="E29" t="n">
        <v>16.63</v>
      </c>
      <c r="F29" t="n">
        <v>13.1</v>
      </c>
      <c r="G29" t="n">
        <v>43.65</v>
      </c>
      <c r="H29" t="n">
        <v>0.5600000000000001</v>
      </c>
      <c r="I29" t="n">
        <v>18</v>
      </c>
      <c r="J29" t="n">
        <v>244.41</v>
      </c>
      <c r="K29" t="n">
        <v>57.72</v>
      </c>
      <c r="L29" t="n">
        <v>7.75</v>
      </c>
      <c r="M29" t="n">
        <v>16</v>
      </c>
      <c r="N29" t="n">
        <v>58.93</v>
      </c>
      <c r="O29" t="n">
        <v>30377.55</v>
      </c>
      <c r="P29" t="n">
        <v>183.43</v>
      </c>
      <c r="Q29" t="n">
        <v>988.1</v>
      </c>
      <c r="R29" t="n">
        <v>48.41</v>
      </c>
      <c r="S29" t="n">
        <v>35.43</v>
      </c>
      <c r="T29" t="n">
        <v>5425.19</v>
      </c>
      <c r="U29" t="n">
        <v>0.73</v>
      </c>
      <c r="V29" t="n">
        <v>0.87</v>
      </c>
      <c r="W29" t="n">
        <v>2.99</v>
      </c>
      <c r="X29" t="n">
        <v>0.34</v>
      </c>
      <c r="Y29" t="n">
        <v>1</v>
      </c>
      <c r="Z29" t="n">
        <v>10</v>
      </c>
      <c r="AA29" t="n">
        <v>367.26951714606</v>
      </c>
      <c r="AB29" t="n">
        <v>502.5143561468014</v>
      </c>
      <c r="AC29" t="n">
        <v>454.5550912794783</v>
      </c>
      <c r="AD29" t="n">
        <v>367269.51714606</v>
      </c>
      <c r="AE29" t="n">
        <v>502514.3561468014</v>
      </c>
      <c r="AF29" t="n">
        <v>1.363664622271515e-06</v>
      </c>
      <c r="AG29" t="n">
        <v>11</v>
      </c>
      <c r="AH29" t="n">
        <v>454555.0912794783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6.0163</v>
      </c>
      <c r="E30" t="n">
        <v>16.62</v>
      </c>
      <c r="F30" t="n">
        <v>13.09</v>
      </c>
      <c r="G30" t="n">
        <v>43.64</v>
      </c>
      <c r="H30" t="n">
        <v>0.58</v>
      </c>
      <c r="I30" t="n">
        <v>18</v>
      </c>
      <c r="J30" t="n">
        <v>244.85</v>
      </c>
      <c r="K30" t="n">
        <v>57.72</v>
      </c>
      <c r="L30" t="n">
        <v>8</v>
      </c>
      <c r="M30" t="n">
        <v>16</v>
      </c>
      <c r="N30" t="n">
        <v>59.12</v>
      </c>
      <c r="O30" t="n">
        <v>30432.06</v>
      </c>
      <c r="P30" t="n">
        <v>182.51</v>
      </c>
      <c r="Q30" t="n">
        <v>988.17</v>
      </c>
      <c r="R30" t="n">
        <v>48.23</v>
      </c>
      <c r="S30" t="n">
        <v>35.43</v>
      </c>
      <c r="T30" t="n">
        <v>5338.23</v>
      </c>
      <c r="U30" t="n">
        <v>0.73</v>
      </c>
      <c r="V30" t="n">
        <v>0.87</v>
      </c>
      <c r="W30" t="n">
        <v>2.99</v>
      </c>
      <c r="X30" t="n">
        <v>0.34</v>
      </c>
      <c r="Y30" t="n">
        <v>1</v>
      </c>
      <c r="Z30" t="n">
        <v>10</v>
      </c>
      <c r="AA30" t="n">
        <v>366.3384256913835</v>
      </c>
      <c r="AB30" t="n">
        <v>501.240395741657</v>
      </c>
      <c r="AC30" t="n">
        <v>453.4027158673863</v>
      </c>
      <c r="AD30" t="n">
        <v>366338.4256913835</v>
      </c>
      <c r="AE30" t="n">
        <v>501240.3957416571</v>
      </c>
      <c r="AF30" t="n">
        <v>1.363982022472878e-06</v>
      </c>
      <c r="AG30" t="n">
        <v>11</v>
      </c>
      <c r="AH30" t="n">
        <v>453402.7158673863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6.0426</v>
      </c>
      <c r="E31" t="n">
        <v>16.55</v>
      </c>
      <c r="F31" t="n">
        <v>13.07</v>
      </c>
      <c r="G31" t="n">
        <v>46.11</v>
      </c>
      <c r="H31" t="n">
        <v>0.6</v>
      </c>
      <c r="I31" t="n">
        <v>17</v>
      </c>
      <c r="J31" t="n">
        <v>245.29</v>
      </c>
      <c r="K31" t="n">
        <v>57.72</v>
      </c>
      <c r="L31" t="n">
        <v>8.25</v>
      </c>
      <c r="M31" t="n">
        <v>15</v>
      </c>
      <c r="N31" t="n">
        <v>59.32</v>
      </c>
      <c r="O31" t="n">
        <v>30486.64</v>
      </c>
      <c r="P31" t="n">
        <v>180.48</v>
      </c>
      <c r="Q31" t="n">
        <v>988.16</v>
      </c>
      <c r="R31" t="n">
        <v>47.43</v>
      </c>
      <c r="S31" t="n">
        <v>35.43</v>
      </c>
      <c r="T31" t="n">
        <v>4941.88</v>
      </c>
      <c r="U31" t="n">
        <v>0.75</v>
      </c>
      <c r="V31" t="n">
        <v>0.87</v>
      </c>
      <c r="W31" t="n">
        <v>2.99</v>
      </c>
      <c r="X31" t="n">
        <v>0.31</v>
      </c>
      <c r="Y31" t="n">
        <v>1</v>
      </c>
      <c r="Z31" t="n">
        <v>10</v>
      </c>
      <c r="AA31" t="n">
        <v>363.4363886776519</v>
      </c>
      <c r="AB31" t="n">
        <v>497.2697006706323</v>
      </c>
      <c r="AC31" t="n">
        <v>449.8109783610346</v>
      </c>
      <c r="AD31" t="n">
        <v>363436.3886776519</v>
      </c>
      <c r="AE31" t="n">
        <v>497269.7006706324</v>
      </c>
      <c r="AF31" t="n">
        <v>1.369944611969917e-06</v>
      </c>
      <c r="AG31" t="n">
        <v>11</v>
      </c>
      <c r="AH31" t="n">
        <v>449810.9783610346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6.0392</v>
      </c>
      <c r="E32" t="n">
        <v>16.56</v>
      </c>
      <c r="F32" t="n">
        <v>13.08</v>
      </c>
      <c r="G32" t="n">
        <v>46.15</v>
      </c>
      <c r="H32" t="n">
        <v>0.62</v>
      </c>
      <c r="I32" t="n">
        <v>17</v>
      </c>
      <c r="J32" t="n">
        <v>245.73</v>
      </c>
      <c r="K32" t="n">
        <v>57.72</v>
      </c>
      <c r="L32" t="n">
        <v>8.5</v>
      </c>
      <c r="M32" t="n">
        <v>15</v>
      </c>
      <c r="N32" t="n">
        <v>59.51</v>
      </c>
      <c r="O32" t="n">
        <v>30541.29</v>
      </c>
      <c r="P32" t="n">
        <v>179.83</v>
      </c>
      <c r="Q32" t="n">
        <v>988.1</v>
      </c>
      <c r="R32" t="n">
        <v>47.63</v>
      </c>
      <c r="S32" t="n">
        <v>35.43</v>
      </c>
      <c r="T32" t="n">
        <v>5041.99</v>
      </c>
      <c r="U32" t="n">
        <v>0.74</v>
      </c>
      <c r="V32" t="n">
        <v>0.87</v>
      </c>
      <c r="W32" t="n">
        <v>3</v>
      </c>
      <c r="X32" t="n">
        <v>0.32</v>
      </c>
      <c r="Y32" t="n">
        <v>1</v>
      </c>
      <c r="Z32" t="n">
        <v>10</v>
      </c>
      <c r="AA32" t="n">
        <v>363.0220675487217</v>
      </c>
      <c r="AB32" t="n">
        <v>496.7028082234719</v>
      </c>
      <c r="AC32" t="n">
        <v>449.2981893333927</v>
      </c>
      <c r="AD32" t="n">
        <v>363022.0675487217</v>
      </c>
      <c r="AE32" t="n">
        <v>496702.8082234719</v>
      </c>
      <c r="AF32" t="n">
        <v>1.369173782909463e-06</v>
      </c>
      <c r="AG32" t="n">
        <v>11</v>
      </c>
      <c r="AH32" t="n">
        <v>449298.1893333927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6.0619</v>
      </c>
      <c r="E33" t="n">
        <v>16.5</v>
      </c>
      <c r="F33" t="n">
        <v>13.06</v>
      </c>
      <c r="G33" t="n">
        <v>48.97</v>
      </c>
      <c r="H33" t="n">
        <v>0.63</v>
      </c>
      <c r="I33" t="n">
        <v>16</v>
      </c>
      <c r="J33" t="n">
        <v>246.18</v>
      </c>
      <c r="K33" t="n">
        <v>57.72</v>
      </c>
      <c r="L33" t="n">
        <v>8.75</v>
      </c>
      <c r="M33" t="n">
        <v>14</v>
      </c>
      <c r="N33" t="n">
        <v>59.7</v>
      </c>
      <c r="O33" t="n">
        <v>30596.01</v>
      </c>
      <c r="P33" t="n">
        <v>179.57</v>
      </c>
      <c r="Q33" t="n">
        <v>988.34</v>
      </c>
      <c r="R33" t="n">
        <v>47.08</v>
      </c>
      <c r="S33" t="n">
        <v>35.43</v>
      </c>
      <c r="T33" t="n">
        <v>4769.53</v>
      </c>
      <c r="U33" t="n">
        <v>0.75</v>
      </c>
      <c r="V33" t="n">
        <v>0.87</v>
      </c>
      <c r="W33" t="n">
        <v>2.99</v>
      </c>
      <c r="X33" t="n">
        <v>0.3</v>
      </c>
      <c r="Y33" t="n">
        <v>1</v>
      </c>
      <c r="Z33" t="n">
        <v>10</v>
      </c>
      <c r="AA33" t="n">
        <v>361.8646370791175</v>
      </c>
      <c r="AB33" t="n">
        <v>495.1191607927308</v>
      </c>
      <c r="AC33" t="n">
        <v>447.8656829907784</v>
      </c>
      <c r="AD33" t="n">
        <v>361864.6370791175</v>
      </c>
      <c r="AE33" t="n">
        <v>495119.1607927309</v>
      </c>
      <c r="AF33" t="n">
        <v>1.37432020046014e-06</v>
      </c>
      <c r="AG33" t="n">
        <v>11</v>
      </c>
      <c r="AH33" t="n">
        <v>447865.6829907784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6.0624</v>
      </c>
      <c r="E34" t="n">
        <v>16.5</v>
      </c>
      <c r="F34" t="n">
        <v>13.06</v>
      </c>
      <c r="G34" t="n">
        <v>48.96</v>
      </c>
      <c r="H34" t="n">
        <v>0.65</v>
      </c>
      <c r="I34" t="n">
        <v>16</v>
      </c>
      <c r="J34" t="n">
        <v>246.62</v>
      </c>
      <c r="K34" t="n">
        <v>57.72</v>
      </c>
      <c r="L34" t="n">
        <v>9</v>
      </c>
      <c r="M34" t="n">
        <v>14</v>
      </c>
      <c r="N34" t="n">
        <v>59.9</v>
      </c>
      <c r="O34" t="n">
        <v>30650.8</v>
      </c>
      <c r="P34" t="n">
        <v>178.35</v>
      </c>
      <c r="Q34" t="n">
        <v>988.25</v>
      </c>
      <c r="R34" t="n">
        <v>47.29</v>
      </c>
      <c r="S34" t="n">
        <v>35.43</v>
      </c>
      <c r="T34" t="n">
        <v>4876.05</v>
      </c>
      <c r="U34" t="n">
        <v>0.75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360.7512594583346</v>
      </c>
      <c r="AB34" t="n">
        <v>493.5957884132217</v>
      </c>
      <c r="AC34" t="n">
        <v>446.4876991331031</v>
      </c>
      <c r="AD34" t="n">
        <v>360751.2594583347</v>
      </c>
      <c r="AE34" t="n">
        <v>493595.7884132217</v>
      </c>
      <c r="AF34" t="n">
        <v>1.374433557674912e-06</v>
      </c>
      <c r="AG34" t="n">
        <v>11</v>
      </c>
      <c r="AH34" t="n">
        <v>446487.6991331031</v>
      </c>
    </row>
    <row r="35">
      <c r="A35" t="n">
        <v>33</v>
      </c>
      <c r="B35" t="n">
        <v>120</v>
      </c>
      <c r="C35" t="inlineStr">
        <is>
          <t xml:space="preserve">CONCLUIDO	</t>
        </is>
      </c>
      <c r="D35" t="n">
        <v>6.0849</v>
      </c>
      <c r="E35" t="n">
        <v>16.43</v>
      </c>
      <c r="F35" t="n">
        <v>13.04</v>
      </c>
      <c r="G35" t="n">
        <v>52.17</v>
      </c>
      <c r="H35" t="n">
        <v>0.67</v>
      </c>
      <c r="I35" t="n">
        <v>15</v>
      </c>
      <c r="J35" t="n">
        <v>247.07</v>
      </c>
      <c r="K35" t="n">
        <v>57.72</v>
      </c>
      <c r="L35" t="n">
        <v>9.25</v>
      </c>
      <c r="M35" t="n">
        <v>13</v>
      </c>
      <c r="N35" t="n">
        <v>60.09</v>
      </c>
      <c r="O35" t="n">
        <v>30705.66</v>
      </c>
      <c r="P35" t="n">
        <v>177.22</v>
      </c>
      <c r="Q35" t="n">
        <v>988.11</v>
      </c>
      <c r="R35" t="n">
        <v>46.74</v>
      </c>
      <c r="S35" t="n">
        <v>35.43</v>
      </c>
      <c r="T35" t="n">
        <v>4608.35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358.8358316560366</v>
      </c>
      <c r="AB35" t="n">
        <v>490.975015591407</v>
      </c>
      <c r="AC35" t="n">
        <v>444.1170491911246</v>
      </c>
      <c r="AD35" t="n">
        <v>358835.8316560367</v>
      </c>
      <c r="AE35" t="n">
        <v>490975.015591407</v>
      </c>
      <c r="AF35" t="n">
        <v>1.37953463233968e-06</v>
      </c>
      <c r="AG35" t="n">
        <v>11</v>
      </c>
      <c r="AH35" t="n">
        <v>444117.0491911246</v>
      </c>
    </row>
    <row r="36">
      <c r="A36" t="n">
        <v>34</v>
      </c>
      <c r="B36" t="n">
        <v>120</v>
      </c>
      <c r="C36" t="inlineStr">
        <is>
          <t xml:space="preserve">CONCLUIDO	</t>
        </is>
      </c>
      <c r="D36" t="n">
        <v>6.0902</v>
      </c>
      <c r="E36" t="n">
        <v>16.42</v>
      </c>
      <c r="F36" t="n">
        <v>13.03</v>
      </c>
      <c r="G36" t="n">
        <v>52.11</v>
      </c>
      <c r="H36" t="n">
        <v>0.68</v>
      </c>
      <c r="I36" t="n">
        <v>15</v>
      </c>
      <c r="J36" t="n">
        <v>247.51</v>
      </c>
      <c r="K36" t="n">
        <v>57.72</v>
      </c>
      <c r="L36" t="n">
        <v>9.5</v>
      </c>
      <c r="M36" t="n">
        <v>13</v>
      </c>
      <c r="N36" t="n">
        <v>60.29</v>
      </c>
      <c r="O36" t="n">
        <v>30760.6</v>
      </c>
      <c r="P36" t="n">
        <v>176.31</v>
      </c>
      <c r="Q36" t="n">
        <v>988.28</v>
      </c>
      <c r="R36" t="n">
        <v>46.25</v>
      </c>
      <c r="S36" t="n">
        <v>35.43</v>
      </c>
      <c r="T36" t="n">
        <v>4359.43</v>
      </c>
      <c r="U36" t="n">
        <v>0.77</v>
      </c>
      <c r="V36" t="n">
        <v>0.87</v>
      </c>
      <c r="W36" t="n">
        <v>2.99</v>
      </c>
      <c r="X36" t="n">
        <v>0.27</v>
      </c>
      <c r="Y36" t="n">
        <v>1</v>
      </c>
      <c r="Z36" t="n">
        <v>10</v>
      </c>
      <c r="AA36" t="n">
        <v>357.7872643647634</v>
      </c>
      <c r="AB36" t="n">
        <v>489.5403195639629</v>
      </c>
      <c r="AC36" t="n">
        <v>442.8192785389311</v>
      </c>
      <c r="AD36" t="n">
        <v>357787.2643647634</v>
      </c>
      <c r="AE36" t="n">
        <v>489540.3195639629</v>
      </c>
      <c r="AF36" t="n">
        <v>1.380736218816269e-06</v>
      </c>
      <c r="AG36" t="n">
        <v>11</v>
      </c>
      <c r="AH36" t="n">
        <v>442819.2785389312</v>
      </c>
    </row>
    <row r="37">
      <c r="A37" t="n">
        <v>35</v>
      </c>
      <c r="B37" t="n">
        <v>120</v>
      </c>
      <c r="C37" t="inlineStr">
        <is>
          <t xml:space="preserve">CONCLUIDO	</t>
        </is>
      </c>
      <c r="D37" t="n">
        <v>6.1142</v>
      </c>
      <c r="E37" t="n">
        <v>16.36</v>
      </c>
      <c r="F37" t="n">
        <v>13.01</v>
      </c>
      <c r="G37" t="n">
        <v>55.75</v>
      </c>
      <c r="H37" t="n">
        <v>0.7</v>
      </c>
      <c r="I37" t="n">
        <v>14</v>
      </c>
      <c r="J37" t="n">
        <v>247.96</v>
      </c>
      <c r="K37" t="n">
        <v>57.72</v>
      </c>
      <c r="L37" t="n">
        <v>9.75</v>
      </c>
      <c r="M37" t="n">
        <v>12</v>
      </c>
      <c r="N37" t="n">
        <v>60.48</v>
      </c>
      <c r="O37" t="n">
        <v>30815.6</v>
      </c>
      <c r="P37" t="n">
        <v>174.91</v>
      </c>
      <c r="Q37" t="n">
        <v>988.08</v>
      </c>
      <c r="R37" t="n">
        <v>45.57</v>
      </c>
      <c r="S37" t="n">
        <v>35.43</v>
      </c>
      <c r="T37" t="n">
        <v>4025.04</v>
      </c>
      <c r="U37" t="n">
        <v>0.78</v>
      </c>
      <c r="V37" t="n">
        <v>0.88</v>
      </c>
      <c r="W37" t="n">
        <v>2.99</v>
      </c>
      <c r="X37" t="n">
        <v>0.26</v>
      </c>
      <c r="Y37" t="n">
        <v>1</v>
      </c>
      <c r="Z37" t="n">
        <v>10</v>
      </c>
      <c r="AA37" t="n">
        <v>355.5983659629711</v>
      </c>
      <c r="AB37" t="n">
        <v>486.5453722032485</v>
      </c>
      <c r="AC37" t="n">
        <v>440.1101647508885</v>
      </c>
      <c r="AD37" t="n">
        <v>355598.3659629711</v>
      </c>
      <c r="AE37" t="n">
        <v>486545.3722032485</v>
      </c>
      <c r="AF37" t="n">
        <v>1.386177365125355e-06</v>
      </c>
      <c r="AG37" t="n">
        <v>11</v>
      </c>
      <c r="AH37" t="n">
        <v>440110.1647508885</v>
      </c>
    </row>
    <row r="38">
      <c r="A38" t="n">
        <v>36</v>
      </c>
      <c r="B38" t="n">
        <v>120</v>
      </c>
      <c r="C38" t="inlineStr">
        <is>
          <t xml:space="preserve">CONCLUIDO	</t>
        </is>
      </c>
      <c r="D38" t="n">
        <v>6.1146</v>
      </c>
      <c r="E38" t="n">
        <v>16.35</v>
      </c>
      <c r="F38" t="n">
        <v>13.01</v>
      </c>
      <c r="G38" t="n">
        <v>55.75</v>
      </c>
      <c r="H38" t="n">
        <v>0.72</v>
      </c>
      <c r="I38" t="n">
        <v>14</v>
      </c>
      <c r="J38" t="n">
        <v>248.4</v>
      </c>
      <c r="K38" t="n">
        <v>57.72</v>
      </c>
      <c r="L38" t="n">
        <v>10</v>
      </c>
      <c r="M38" t="n">
        <v>12</v>
      </c>
      <c r="N38" t="n">
        <v>60.68</v>
      </c>
      <c r="O38" t="n">
        <v>30870.67</v>
      </c>
      <c r="P38" t="n">
        <v>174.65</v>
      </c>
      <c r="Q38" t="n">
        <v>988.08</v>
      </c>
      <c r="R38" t="n">
        <v>45.69</v>
      </c>
      <c r="S38" t="n">
        <v>35.43</v>
      </c>
      <c r="T38" t="n">
        <v>4086.99</v>
      </c>
      <c r="U38" t="n">
        <v>0.78</v>
      </c>
      <c r="V38" t="n">
        <v>0.88</v>
      </c>
      <c r="W38" t="n">
        <v>2.99</v>
      </c>
      <c r="X38" t="n">
        <v>0.25</v>
      </c>
      <c r="Y38" t="n">
        <v>1</v>
      </c>
      <c r="Z38" t="n">
        <v>10</v>
      </c>
      <c r="AA38" t="n">
        <v>355.3529135133917</v>
      </c>
      <c r="AB38" t="n">
        <v>486.2095333331361</v>
      </c>
      <c r="AC38" t="n">
        <v>439.8063778711868</v>
      </c>
      <c r="AD38" t="n">
        <v>355352.9135133917</v>
      </c>
      <c r="AE38" t="n">
        <v>486209.5333331361</v>
      </c>
      <c r="AF38" t="n">
        <v>1.386268050897173e-06</v>
      </c>
      <c r="AG38" t="n">
        <v>11</v>
      </c>
      <c r="AH38" t="n">
        <v>439806.3778711868</v>
      </c>
    </row>
    <row r="39">
      <c r="A39" t="n">
        <v>37</v>
      </c>
      <c r="B39" t="n">
        <v>120</v>
      </c>
      <c r="C39" t="inlineStr">
        <is>
          <t xml:space="preserve">CONCLUIDO	</t>
        </is>
      </c>
      <c r="D39" t="n">
        <v>6.142</v>
      </c>
      <c r="E39" t="n">
        <v>16.28</v>
      </c>
      <c r="F39" t="n">
        <v>12.98</v>
      </c>
      <c r="G39" t="n">
        <v>59.91</v>
      </c>
      <c r="H39" t="n">
        <v>0.73</v>
      </c>
      <c r="I39" t="n">
        <v>13</v>
      </c>
      <c r="J39" t="n">
        <v>248.85</v>
      </c>
      <c r="K39" t="n">
        <v>57.72</v>
      </c>
      <c r="L39" t="n">
        <v>10.25</v>
      </c>
      <c r="M39" t="n">
        <v>11</v>
      </c>
      <c r="N39" t="n">
        <v>60.88</v>
      </c>
      <c r="O39" t="n">
        <v>30925.82</v>
      </c>
      <c r="P39" t="n">
        <v>171.94</v>
      </c>
      <c r="Q39" t="n">
        <v>988.08</v>
      </c>
      <c r="R39" t="n">
        <v>44.81</v>
      </c>
      <c r="S39" t="n">
        <v>35.43</v>
      </c>
      <c r="T39" t="n">
        <v>3650.78</v>
      </c>
      <c r="U39" t="n">
        <v>0.79</v>
      </c>
      <c r="V39" t="n">
        <v>0.88</v>
      </c>
      <c r="W39" t="n">
        <v>2.98</v>
      </c>
      <c r="X39" t="n">
        <v>0.23</v>
      </c>
      <c r="Y39" t="n">
        <v>1</v>
      </c>
      <c r="Z39" t="n">
        <v>10</v>
      </c>
      <c r="AA39" t="n">
        <v>351.8586893190493</v>
      </c>
      <c r="AB39" t="n">
        <v>481.4285816361452</v>
      </c>
      <c r="AC39" t="n">
        <v>435.4817134940488</v>
      </c>
      <c r="AD39" t="n">
        <v>351858.6893190494</v>
      </c>
      <c r="AE39" t="n">
        <v>481428.5816361452</v>
      </c>
      <c r="AF39" t="n">
        <v>1.392480026266712e-06</v>
      </c>
      <c r="AG39" t="n">
        <v>11</v>
      </c>
      <c r="AH39" t="n">
        <v>435481.7134940488</v>
      </c>
    </row>
    <row r="40">
      <c r="A40" t="n">
        <v>38</v>
      </c>
      <c r="B40" t="n">
        <v>120</v>
      </c>
      <c r="C40" t="inlineStr">
        <is>
          <t xml:space="preserve">CONCLUIDO	</t>
        </is>
      </c>
      <c r="D40" t="n">
        <v>6.1353</v>
      </c>
      <c r="E40" t="n">
        <v>16.3</v>
      </c>
      <c r="F40" t="n">
        <v>13</v>
      </c>
      <c r="G40" t="n">
        <v>59.99</v>
      </c>
      <c r="H40" t="n">
        <v>0.75</v>
      </c>
      <c r="I40" t="n">
        <v>13</v>
      </c>
      <c r="J40" t="n">
        <v>249.3</v>
      </c>
      <c r="K40" t="n">
        <v>57.72</v>
      </c>
      <c r="L40" t="n">
        <v>10.5</v>
      </c>
      <c r="M40" t="n">
        <v>11</v>
      </c>
      <c r="N40" t="n">
        <v>61.07</v>
      </c>
      <c r="O40" t="n">
        <v>30981.04</v>
      </c>
      <c r="P40" t="n">
        <v>171.68</v>
      </c>
      <c r="Q40" t="n">
        <v>988.13</v>
      </c>
      <c r="R40" t="n">
        <v>45.48</v>
      </c>
      <c r="S40" t="n">
        <v>35.43</v>
      </c>
      <c r="T40" t="n">
        <v>3986.87</v>
      </c>
      <c r="U40" t="n">
        <v>0.78</v>
      </c>
      <c r="V40" t="n">
        <v>0.88</v>
      </c>
      <c r="W40" t="n">
        <v>2.98</v>
      </c>
      <c r="X40" t="n">
        <v>0.24</v>
      </c>
      <c r="Y40" t="n">
        <v>1</v>
      </c>
      <c r="Z40" t="n">
        <v>10</v>
      </c>
      <c r="AA40" t="n">
        <v>351.9492248458852</v>
      </c>
      <c r="AB40" t="n">
        <v>481.5524563381074</v>
      </c>
      <c r="AC40" t="n">
        <v>435.5937657683149</v>
      </c>
      <c r="AD40" t="n">
        <v>351949.2248458852</v>
      </c>
      <c r="AE40" t="n">
        <v>481552.4563381074</v>
      </c>
      <c r="AF40" t="n">
        <v>1.390961039588759e-06</v>
      </c>
      <c r="AG40" t="n">
        <v>11</v>
      </c>
      <c r="AH40" t="n">
        <v>435593.7657683149</v>
      </c>
    </row>
    <row r="41">
      <c r="A41" t="n">
        <v>39</v>
      </c>
      <c r="B41" t="n">
        <v>120</v>
      </c>
      <c r="C41" t="inlineStr">
        <is>
          <t xml:space="preserve">CONCLUIDO	</t>
        </is>
      </c>
      <c r="D41" t="n">
        <v>6.1361</v>
      </c>
      <c r="E41" t="n">
        <v>16.3</v>
      </c>
      <c r="F41" t="n">
        <v>13</v>
      </c>
      <c r="G41" t="n">
        <v>59.98</v>
      </c>
      <c r="H41" t="n">
        <v>0.77</v>
      </c>
      <c r="I41" t="n">
        <v>13</v>
      </c>
      <c r="J41" t="n">
        <v>249.75</v>
      </c>
      <c r="K41" t="n">
        <v>57.72</v>
      </c>
      <c r="L41" t="n">
        <v>10.75</v>
      </c>
      <c r="M41" t="n">
        <v>11</v>
      </c>
      <c r="N41" t="n">
        <v>61.27</v>
      </c>
      <c r="O41" t="n">
        <v>31036.33</v>
      </c>
      <c r="P41" t="n">
        <v>171.55</v>
      </c>
      <c r="Q41" t="n">
        <v>988.14</v>
      </c>
      <c r="R41" t="n">
        <v>45.31</v>
      </c>
      <c r="S41" t="n">
        <v>35.43</v>
      </c>
      <c r="T41" t="n">
        <v>3899.09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351.8063973263875</v>
      </c>
      <c r="AB41" t="n">
        <v>481.3570334248253</v>
      </c>
      <c r="AC41" t="n">
        <v>435.4169937435988</v>
      </c>
      <c r="AD41" t="n">
        <v>351806.3973263875</v>
      </c>
      <c r="AE41" t="n">
        <v>481357.0334248253</v>
      </c>
      <c r="AF41" t="n">
        <v>1.391142411132395e-06</v>
      </c>
      <c r="AG41" t="n">
        <v>11</v>
      </c>
      <c r="AH41" t="n">
        <v>435416.9937435988</v>
      </c>
    </row>
    <row r="42">
      <c r="A42" t="n">
        <v>40</v>
      </c>
      <c r="B42" t="n">
        <v>120</v>
      </c>
      <c r="C42" t="inlineStr">
        <is>
          <t xml:space="preserve">CONCLUIDO	</t>
        </is>
      </c>
      <c r="D42" t="n">
        <v>6.1625</v>
      </c>
      <c r="E42" t="n">
        <v>16.23</v>
      </c>
      <c r="F42" t="n">
        <v>12.97</v>
      </c>
      <c r="G42" t="n">
        <v>64.86</v>
      </c>
      <c r="H42" t="n">
        <v>0.78</v>
      </c>
      <c r="I42" t="n">
        <v>12</v>
      </c>
      <c r="J42" t="n">
        <v>250.2</v>
      </c>
      <c r="K42" t="n">
        <v>57.72</v>
      </c>
      <c r="L42" t="n">
        <v>11</v>
      </c>
      <c r="M42" t="n">
        <v>10</v>
      </c>
      <c r="N42" t="n">
        <v>61.47</v>
      </c>
      <c r="O42" t="n">
        <v>31091.69</v>
      </c>
      <c r="P42" t="n">
        <v>168.98</v>
      </c>
      <c r="Q42" t="n">
        <v>988.12</v>
      </c>
      <c r="R42" t="n">
        <v>44.5</v>
      </c>
      <c r="S42" t="n">
        <v>35.43</v>
      </c>
      <c r="T42" t="n">
        <v>3499.64</v>
      </c>
      <c r="U42" t="n">
        <v>0.8</v>
      </c>
      <c r="V42" t="n">
        <v>0.88</v>
      </c>
      <c r="W42" t="n">
        <v>2.98</v>
      </c>
      <c r="X42" t="n">
        <v>0.22</v>
      </c>
      <c r="Y42" t="n">
        <v>1</v>
      </c>
      <c r="Z42" t="n">
        <v>10</v>
      </c>
      <c r="AA42" t="n">
        <v>348.4974427745959</v>
      </c>
      <c r="AB42" t="n">
        <v>476.8295758262919</v>
      </c>
      <c r="AC42" t="n">
        <v>431.3216303439428</v>
      </c>
      <c r="AD42" t="n">
        <v>348497.4427745959</v>
      </c>
      <c r="AE42" t="n">
        <v>476829.5758262919</v>
      </c>
      <c r="AF42" t="n">
        <v>1.397127672072388e-06</v>
      </c>
      <c r="AG42" t="n">
        <v>11</v>
      </c>
      <c r="AH42" t="n">
        <v>431321.6303439428</v>
      </c>
    </row>
    <row r="43">
      <c r="A43" t="n">
        <v>41</v>
      </c>
      <c r="B43" t="n">
        <v>120</v>
      </c>
      <c r="C43" t="inlineStr">
        <is>
          <t xml:space="preserve">CONCLUIDO	</t>
        </is>
      </c>
      <c r="D43" t="n">
        <v>6.1638</v>
      </c>
      <c r="E43" t="n">
        <v>16.22</v>
      </c>
      <c r="F43" t="n">
        <v>12.97</v>
      </c>
      <c r="G43" t="n">
        <v>64.84</v>
      </c>
      <c r="H43" t="n">
        <v>0.8</v>
      </c>
      <c r="I43" t="n">
        <v>12</v>
      </c>
      <c r="J43" t="n">
        <v>250.65</v>
      </c>
      <c r="K43" t="n">
        <v>57.72</v>
      </c>
      <c r="L43" t="n">
        <v>11.25</v>
      </c>
      <c r="M43" t="n">
        <v>10</v>
      </c>
      <c r="N43" t="n">
        <v>61.67</v>
      </c>
      <c r="O43" t="n">
        <v>31147.12</v>
      </c>
      <c r="P43" t="n">
        <v>168.56</v>
      </c>
      <c r="Q43" t="n">
        <v>988.08</v>
      </c>
      <c r="R43" t="n">
        <v>44.46</v>
      </c>
      <c r="S43" t="n">
        <v>35.43</v>
      </c>
      <c r="T43" t="n">
        <v>3482.63</v>
      </c>
      <c r="U43" t="n">
        <v>0.8</v>
      </c>
      <c r="V43" t="n">
        <v>0.88</v>
      </c>
      <c r="W43" t="n">
        <v>2.98</v>
      </c>
      <c r="X43" t="n">
        <v>0.21</v>
      </c>
      <c r="Y43" t="n">
        <v>1</v>
      </c>
      <c r="Z43" t="n">
        <v>10</v>
      </c>
      <c r="AA43" t="n">
        <v>348.0828157684401</v>
      </c>
      <c r="AB43" t="n">
        <v>476.2622648644171</v>
      </c>
      <c r="AC43" t="n">
        <v>430.8084627440433</v>
      </c>
      <c r="AD43" t="n">
        <v>348082.8157684401</v>
      </c>
      <c r="AE43" t="n">
        <v>476262.2648644171</v>
      </c>
      <c r="AF43" t="n">
        <v>1.397422400830797e-06</v>
      </c>
      <c r="AG43" t="n">
        <v>11</v>
      </c>
      <c r="AH43" t="n">
        <v>430808.4627440433</v>
      </c>
    </row>
    <row r="44">
      <c r="A44" t="n">
        <v>42</v>
      </c>
      <c r="B44" t="n">
        <v>120</v>
      </c>
      <c r="C44" t="inlineStr">
        <is>
          <t xml:space="preserve">CONCLUIDO	</t>
        </is>
      </c>
      <c r="D44" t="n">
        <v>6.1674</v>
      </c>
      <c r="E44" t="n">
        <v>16.21</v>
      </c>
      <c r="F44" t="n">
        <v>12.96</v>
      </c>
      <c r="G44" t="n">
        <v>64.79000000000001</v>
      </c>
      <c r="H44" t="n">
        <v>0.8100000000000001</v>
      </c>
      <c r="I44" t="n">
        <v>12</v>
      </c>
      <c r="J44" t="n">
        <v>251.1</v>
      </c>
      <c r="K44" t="n">
        <v>57.72</v>
      </c>
      <c r="L44" t="n">
        <v>11.5</v>
      </c>
      <c r="M44" t="n">
        <v>10</v>
      </c>
      <c r="N44" t="n">
        <v>61.87</v>
      </c>
      <c r="O44" t="n">
        <v>31202.63</v>
      </c>
      <c r="P44" t="n">
        <v>167.81</v>
      </c>
      <c r="Q44" t="n">
        <v>988.15</v>
      </c>
      <c r="R44" t="n">
        <v>44.08</v>
      </c>
      <c r="S44" t="n">
        <v>35.43</v>
      </c>
      <c r="T44" t="n">
        <v>3291.46</v>
      </c>
      <c r="U44" t="n">
        <v>0.8</v>
      </c>
      <c r="V44" t="n">
        <v>0.88</v>
      </c>
      <c r="W44" t="n">
        <v>2.98</v>
      </c>
      <c r="X44" t="n">
        <v>0.2</v>
      </c>
      <c r="Y44" t="n">
        <v>1</v>
      </c>
      <c r="Z44" t="n">
        <v>10</v>
      </c>
      <c r="AA44" t="n">
        <v>347.2549408560993</v>
      </c>
      <c r="AB44" t="n">
        <v>475.1295298860889</v>
      </c>
      <c r="AC44" t="n">
        <v>429.7838344022433</v>
      </c>
      <c r="AD44" t="n">
        <v>347254.9408560993</v>
      </c>
      <c r="AE44" t="n">
        <v>475129.5298860889</v>
      </c>
      <c r="AF44" t="n">
        <v>1.39823857277716e-06</v>
      </c>
      <c r="AG44" t="n">
        <v>11</v>
      </c>
      <c r="AH44" t="n">
        <v>429783.8344022433</v>
      </c>
    </row>
    <row r="45">
      <c r="A45" t="n">
        <v>43</v>
      </c>
      <c r="B45" t="n">
        <v>120</v>
      </c>
      <c r="C45" t="inlineStr">
        <is>
          <t xml:space="preserve">CONCLUIDO	</t>
        </is>
      </c>
      <c r="D45" t="n">
        <v>6.1615</v>
      </c>
      <c r="E45" t="n">
        <v>16.23</v>
      </c>
      <c r="F45" t="n">
        <v>12.97</v>
      </c>
      <c r="G45" t="n">
        <v>64.87</v>
      </c>
      <c r="H45" t="n">
        <v>0.83</v>
      </c>
      <c r="I45" t="n">
        <v>12</v>
      </c>
      <c r="J45" t="n">
        <v>251.55</v>
      </c>
      <c r="K45" t="n">
        <v>57.72</v>
      </c>
      <c r="L45" t="n">
        <v>11.75</v>
      </c>
      <c r="M45" t="n">
        <v>10</v>
      </c>
      <c r="N45" t="n">
        <v>62.07</v>
      </c>
      <c r="O45" t="n">
        <v>31258.21</v>
      </c>
      <c r="P45" t="n">
        <v>166.91</v>
      </c>
      <c r="Q45" t="n">
        <v>988.15</v>
      </c>
      <c r="R45" t="n">
        <v>44.58</v>
      </c>
      <c r="S45" t="n">
        <v>35.43</v>
      </c>
      <c r="T45" t="n">
        <v>3540.66</v>
      </c>
      <c r="U45" t="n">
        <v>0.79</v>
      </c>
      <c r="V45" t="n">
        <v>0.88</v>
      </c>
      <c r="W45" t="n">
        <v>2.99</v>
      </c>
      <c r="X45" t="n">
        <v>0.22</v>
      </c>
      <c r="Y45" t="n">
        <v>1</v>
      </c>
      <c r="Z45" t="n">
        <v>10</v>
      </c>
      <c r="AA45" t="n">
        <v>346.7028928509053</v>
      </c>
      <c r="AB45" t="n">
        <v>474.3741934507434</v>
      </c>
      <c r="AC45" t="n">
        <v>429.1005862161658</v>
      </c>
      <c r="AD45" t="n">
        <v>346702.8928509053</v>
      </c>
      <c r="AE45" t="n">
        <v>474374.1934507434</v>
      </c>
      <c r="AF45" t="n">
        <v>1.396900957642843e-06</v>
      </c>
      <c r="AG45" t="n">
        <v>11</v>
      </c>
      <c r="AH45" t="n">
        <v>429100.5862161657</v>
      </c>
    </row>
    <row r="46">
      <c r="A46" t="n">
        <v>44</v>
      </c>
      <c r="B46" t="n">
        <v>120</v>
      </c>
      <c r="C46" t="inlineStr">
        <is>
          <t xml:space="preserve">CONCLUIDO	</t>
        </is>
      </c>
      <c r="D46" t="n">
        <v>6.1848</v>
      </c>
      <c r="E46" t="n">
        <v>16.17</v>
      </c>
      <c r="F46" t="n">
        <v>12.96</v>
      </c>
      <c r="G46" t="n">
        <v>70.68000000000001</v>
      </c>
      <c r="H46" t="n">
        <v>0.85</v>
      </c>
      <c r="I46" t="n">
        <v>11</v>
      </c>
      <c r="J46" t="n">
        <v>252</v>
      </c>
      <c r="K46" t="n">
        <v>57.72</v>
      </c>
      <c r="L46" t="n">
        <v>12</v>
      </c>
      <c r="M46" t="n">
        <v>9</v>
      </c>
      <c r="N46" t="n">
        <v>62.27</v>
      </c>
      <c r="O46" t="n">
        <v>31313.87</v>
      </c>
      <c r="P46" t="n">
        <v>165.64</v>
      </c>
      <c r="Q46" t="n">
        <v>988.08</v>
      </c>
      <c r="R46" t="n">
        <v>44.14</v>
      </c>
      <c r="S46" t="n">
        <v>35.43</v>
      </c>
      <c r="T46" t="n">
        <v>3325.06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344.7646392379755</v>
      </c>
      <c r="AB46" t="n">
        <v>471.7221893478183</v>
      </c>
      <c r="AC46" t="n">
        <v>426.7016856627127</v>
      </c>
      <c r="AD46" t="n">
        <v>344764.6392379755</v>
      </c>
      <c r="AE46" t="n">
        <v>471722.1893478183</v>
      </c>
      <c r="AF46" t="n">
        <v>1.402183403851247e-06</v>
      </c>
      <c r="AG46" t="n">
        <v>11</v>
      </c>
      <c r="AH46" t="n">
        <v>426701.6856627127</v>
      </c>
    </row>
    <row r="47">
      <c r="A47" t="n">
        <v>45</v>
      </c>
      <c r="B47" t="n">
        <v>120</v>
      </c>
      <c r="C47" t="inlineStr">
        <is>
          <t xml:space="preserve">CONCLUIDO	</t>
        </is>
      </c>
      <c r="D47" t="n">
        <v>6.1898</v>
      </c>
      <c r="E47" t="n">
        <v>16.16</v>
      </c>
      <c r="F47" t="n">
        <v>12.95</v>
      </c>
      <c r="G47" t="n">
        <v>70.61</v>
      </c>
      <c r="H47" t="n">
        <v>0.86</v>
      </c>
      <c r="I47" t="n">
        <v>11</v>
      </c>
      <c r="J47" t="n">
        <v>252.45</v>
      </c>
      <c r="K47" t="n">
        <v>57.72</v>
      </c>
      <c r="L47" t="n">
        <v>12.25</v>
      </c>
      <c r="M47" t="n">
        <v>9</v>
      </c>
      <c r="N47" t="n">
        <v>62.48</v>
      </c>
      <c r="O47" t="n">
        <v>31369.6</v>
      </c>
      <c r="P47" t="n">
        <v>164.87</v>
      </c>
      <c r="Q47" t="n">
        <v>988.09</v>
      </c>
      <c r="R47" t="n">
        <v>43.8</v>
      </c>
      <c r="S47" t="n">
        <v>35.43</v>
      </c>
      <c r="T47" t="n">
        <v>3153.99</v>
      </c>
      <c r="U47" t="n">
        <v>0.8100000000000001</v>
      </c>
      <c r="V47" t="n">
        <v>0.88</v>
      </c>
      <c r="W47" t="n">
        <v>2.98</v>
      </c>
      <c r="X47" t="n">
        <v>0.19</v>
      </c>
      <c r="Y47" t="n">
        <v>1</v>
      </c>
      <c r="Z47" t="n">
        <v>10</v>
      </c>
      <c r="AA47" t="n">
        <v>343.8779656175761</v>
      </c>
      <c r="AB47" t="n">
        <v>470.5090033831086</v>
      </c>
      <c r="AC47" t="n">
        <v>425.6042844637577</v>
      </c>
      <c r="AD47" t="n">
        <v>343877.9656175761</v>
      </c>
      <c r="AE47" t="n">
        <v>470509.0033831086</v>
      </c>
      <c r="AF47" t="n">
        <v>1.403316975998973e-06</v>
      </c>
      <c r="AG47" t="n">
        <v>11</v>
      </c>
      <c r="AH47" t="n">
        <v>425604.2844637576</v>
      </c>
    </row>
    <row r="48">
      <c r="A48" t="n">
        <v>46</v>
      </c>
      <c r="B48" t="n">
        <v>120</v>
      </c>
      <c r="C48" t="inlineStr">
        <is>
          <t xml:space="preserve">CONCLUIDO	</t>
        </is>
      </c>
      <c r="D48" t="n">
        <v>6.1899</v>
      </c>
      <c r="E48" t="n">
        <v>16.16</v>
      </c>
      <c r="F48" t="n">
        <v>12.95</v>
      </c>
      <c r="G48" t="n">
        <v>70.61</v>
      </c>
      <c r="H48" t="n">
        <v>0.88</v>
      </c>
      <c r="I48" t="n">
        <v>11</v>
      </c>
      <c r="J48" t="n">
        <v>252.9</v>
      </c>
      <c r="K48" t="n">
        <v>57.72</v>
      </c>
      <c r="L48" t="n">
        <v>12.5</v>
      </c>
      <c r="M48" t="n">
        <v>9</v>
      </c>
      <c r="N48" t="n">
        <v>62.68</v>
      </c>
      <c r="O48" t="n">
        <v>31425.4</v>
      </c>
      <c r="P48" t="n">
        <v>163.77</v>
      </c>
      <c r="Q48" t="n">
        <v>988.08</v>
      </c>
      <c r="R48" t="n">
        <v>43.79</v>
      </c>
      <c r="S48" t="n">
        <v>35.43</v>
      </c>
      <c r="T48" t="n">
        <v>3150.61</v>
      </c>
      <c r="U48" t="n">
        <v>0.8100000000000001</v>
      </c>
      <c r="V48" t="n">
        <v>0.88</v>
      </c>
      <c r="W48" t="n">
        <v>2.98</v>
      </c>
      <c r="X48" t="n">
        <v>0.19</v>
      </c>
      <c r="Y48" t="n">
        <v>1</v>
      </c>
      <c r="Z48" t="n">
        <v>10</v>
      </c>
      <c r="AA48" t="n">
        <v>342.9076000278545</v>
      </c>
      <c r="AB48" t="n">
        <v>469.1813063737431</v>
      </c>
      <c r="AC48" t="n">
        <v>424.4033009935316</v>
      </c>
      <c r="AD48" t="n">
        <v>342907.6000278546</v>
      </c>
      <c r="AE48" t="n">
        <v>469181.3063737431</v>
      </c>
      <c r="AF48" t="n">
        <v>1.403339647441927e-06</v>
      </c>
      <c r="AG48" t="n">
        <v>11</v>
      </c>
      <c r="AH48" t="n">
        <v>424403.3009935315</v>
      </c>
    </row>
    <row r="49">
      <c r="A49" t="n">
        <v>47</v>
      </c>
      <c r="B49" t="n">
        <v>120</v>
      </c>
      <c r="C49" t="inlineStr">
        <is>
          <t xml:space="preserve">CONCLUIDO	</t>
        </is>
      </c>
      <c r="D49" t="n">
        <v>6.1902</v>
      </c>
      <c r="E49" t="n">
        <v>16.15</v>
      </c>
      <c r="F49" t="n">
        <v>12.94</v>
      </c>
      <c r="G49" t="n">
        <v>70.61</v>
      </c>
      <c r="H49" t="n">
        <v>0.9</v>
      </c>
      <c r="I49" t="n">
        <v>11</v>
      </c>
      <c r="J49" t="n">
        <v>253.35</v>
      </c>
      <c r="K49" t="n">
        <v>57.72</v>
      </c>
      <c r="L49" t="n">
        <v>12.75</v>
      </c>
      <c r="M49" t="n">
        <v>9</v>
      </c>
      <c r="N49" t="n">
        <v>62.88</v>
      </c>
      <c r="O49" t="n">
        <v>31481.28</v>
      </c>
      <c r="P49" t="n">
        <v>161.01</v>
      </c>
      <c r="Q49" t="n">
        <v>988.08</v>
      </c>
      <c r="R49" t="n">
        <v>43.67</v>
      </c>
      <c r="S49" t="n">
        <v>35.43</v>
      </c>
      <c r="T49" t="n">
        <v>3090.84</v>
      </c>
      <c r="U49" t="n">
        <v>0.8100000000000001</v>
      </c>
      <c r="V49" t="n">
        <v>0.88</v>
      </c>
      <c r="W49" t="n">
        <v>2.98</v>
      </c>
      <c r="X49" t="n">
        <v>0.19</v>
      </c>
      <c r="Y49" t="n">
        <v>1</v>
      </c>
      <c r="Z49" t="n">
        <v>10</v>
      </c>
      <c r="AA49" t="n">
        <v>340.4265068388838</v>
      </c>
      <c r="AB49" t="n">
        <v>465.786565214487</v>
      </c>
      <c r="AC49" t="n">
        <v>421.3325491659658</v>
      </c>
      <c r="AD49" t="n">
        <v>340426.5068388838</v>
      </c>
      <c r="AE49" t="n">
        <v>465786.565214487</v>
      </c>
      <c r="AF49" t="n">
        <v>1.403407661770791e-06</v>
      </c>
      <c r="AG49" t="n">
        <v>11</v>
      </c>
      <c r="AH49" t="n">
        <v>421332.5491659658</v>
      </c>
    </row>
    <row r="50">
      <c r="A50" t="n">
        <v>48</v>
      </c>
      <c r="B50" t="n">
        <v>120</v>
      </c>
      <c r="C50" t="inlineStr">
        <is>
          <t xml:space="preserve">CONCLUIDO	</t>
        </is>
      </c>
      <c r="D50" t="n">
        <v>6.2151</v>
      </c>
      <c r="E50" t="n">
        <v>16.09</v>
      </c>
      <c r="F50" t="n">
        <v>12.93</v>
      </c>
      <c r="G50" t="n">
        <v>77.55</v>
      </c>
      <c r="H50" t="n">
        <v>0.91</v>
      </c>
      <c r="I50" t="n">
        <v>10</v>
      </c>
      <c r="J50" t="n">
        <v>253.81</v>
      </c>
      <c r="K50" t="n">
        <v>57.72</v>
      </c>
      <c r="L50" t="n">
        <v>13</v>
      </c>
      <c r="M50" t="n">
        <v>6</v>
      </c>
      <c r="N50" t="n">
        <v>63.08</v>
      </c>
      <c r="O50" t="n">
        <v>31537.23</v>
      </c>
      <c r="P50" t="n">
        <v>160.75</v>
      </c>
      <c r="Q50" t="n">
        <v>988.12</v>
      </c>
      <c r="R50" t="n">
        <v>43.09</v>
      </c>
      <c r="S50" t="n">
        <v>35.43</v>
      </c>
      <c r="T50" t="n">
        <v>2806.83</v>
      </c>
      <c r="U50" t="n">
        <v>0.82</v>
      </c>
      <c r="V50" t="n">
        <v>0.88</v>
      </c>
      <c r="W50" t="n">
        <v>2.98</v>
      </c>
      <c r="X50" t="n">
        <v>0.17</v>
      </c>
      <c r="Y50" t="n">
        <v>1</v>
      </c>
      <c r="Z50" t="n">
        <v>10</v>
      </c>
      <c r="AA50" t="n">
        <v>339.3541901734885</v>
      </c>
      <c r="AB50" t="n">
        <v>464.3193742456206</v>
      </c>
      <c r="AC50" t="n">
        <v>420.0053848439524</v>
      </c>
      <c r="AD50" t="n">
        <v>339354.1901734885</v>
      </c>
      <c r="AE50" t="n">
        <v>464319.3742456206</v>
      </c>
      <c r="AF50" t="n">
        <v>1.409052851066467e-06</v>
      </c>
      <c r="AG50" t="n">
        <v>11</v>
      </c>
      <c r="AH50" t="n">
        <v>420005.3848439524</v>
      </c>
    </row>
    <row r="51">
      <c r="A51" t="n">
        <v>49</v>
      </c>
      <c r="B51" t="n">
        <v>120</v>
      </c>
      <c r="C51" t="inlineStr">
        <is>
          <t xml:space="preserve">CONCLUIDO	</t>
        </is>
      </c>
      <c r="D51" t="n">
        <v>6.2113</v>
      </c>
      <c r="E51" t="n">
        <v>16.1</v>
      </c>
      <c r="F51" t="n">
        <v>12.94</v>
      </c>
      <c r="G51" t="n">
        <v>77.61</v>
      </c>
      <c r="H51" t="n">
        <v>0.93</v>
      </c>
      <c r="I51" t="n">
        <v>10</v>
      </c>
      <c r="J51" t="n">
        <v>254.26</v>
      </c>
      <c r="K51" t="n">
        <v>57.72</v>
      </c>
      <c r="L51" t="n">
        <v>13.25</v>
      </c>
      <c r="M51" t="n">
        <v>5</v>
      </c>
      <c r="N51" t="n">
        <v>63.29</v>
      </c>
      <c r="O51" t="n">
        <v>31593.26</v>
      </c>
      <c r="P51" t="n">
        <v>159.63</v>
      </c>
      <c r="Q51" t="n">
        <v>988.15</v>
      </c>
      <c r="R51" t="n">
        <v>43.25</v>
      </c>
      <c r="S51" t="n">
        <v>35.43</v>
      </c>
      <c r="T51" t="n">
        <v>2885.77</v>
      </c>
      <c r="U51" t="n">
        <v>0.82</v>
      </c>
      <c r="V51" t="n">
        <v>0.88</v>
      </c>
      <c r="W51" t="n">
        <v>2.99</v>
      </c>
      <c r="X51" t="n">
        <v>0.18</v>
      </c>
      <c r="Y51" t="n">
        <v>1</v>
      </c>
      <c r="Z51" t="n">
        <v>10</v>
      </c>
      <c r="AA51" t="n">
        <v>338.5391705298154</v>
      </c>
      <c r="AB51" t="n">
        <v>463.204228413018</v>
      </c>
      <c r="AC51" t="n">
        <v>418.9966669644965</v>
      </c>
      <c r="AD51" t="n">
        <v>338539.1705298154</v>
      </c>
      <c r="AE51" t="n">
        <v>463204.228413018</v>
      </c>
      <c r="AF51" t="n">
        <v>1.408191336234195e-06</v>
      </c>
      <c r="AG51" t="n">
        <v>11</v>
      </c>
      <c r="AH51" t="n">
        <v>418996.6669644965</v>
      </c>
    </row>
    <row r="52">
      <c r="A52" t="n">
        <v>50</v>
      </c>
      <c r="B52" t="n">
        <v>120</v>
      </c>
      <c r="C52" t="inlineStr">
        <is>
          <t xml:space="preserve">CONCLUIDO	</t>
        </is>
      </c>
      <c r="D52" t="n">
        <v>6.2103</v>
      </c>
      <c r="E52" t="n">
        <v>16.1</v>
      </c>
      <c r="F52" t="n">
        <v>12.94</v>
      </c>
      <c r="G52" t="n">
        <v>77.63</v>
      </c>
      <c r="H52" t="n">
        <v>0.9399999999999999</v>
      </c>
      <c r="I52" t="n">
        <v>10</v>
      </c>
      <c r="J52" t="n">
        <v>254.72</v>
      </c>
      <c r="K52" t="n">
        <v>57.72</v>
      </c>
      <c r="L52" t="n">
        <v>13.5</v>
      </c>
      <c r="M52" t="n">
        <v>4</v>
      </c>
      <c r="N52" t="n">
        <v>63.49</v>
      </c>
      <c r="O52" t="n">
        <v>31649.36</v>
      </c>
      <c r="P52" t="n">
        <v>158.86</v>
      </c>
      <c r="Q52" t="n">
        <v>988.12</v>
      </c>
      <c r="R52" t="n">
        <v>43.27</v>
      </c>
      <c r="S52" t="n">
        <v>35.43</v>
      </c>
      <c r="T52" t="n">
        <v>2898.31</v>
      </c>
      <c r="U52" t="n">
        <v>0.82</v>
      </c>
      <c r="V52" t="n">
        <v>0.88</v>
      </c>
      <c r="W52" t="n">
        <v>2.99</v>
      </c>
      <c r="X52" t="n">
        <v>0.18</v>
      </c>
      <c r="Y52" t="n">
        <v>1</v>
      </c>
      <c r="Z52" t="n">
        <v>10</v>
      </c>
      <c r="AA52" t="n">
        <v>337.8962818625983</v>
      </c>
      <c r="AB52" t="n">
        <v>462.3245997762854</v>
      </c>
      <c r="AC52" t="n">
        <v>418.200988850287</v>
      </c>
      <c r="AD52" t="n">
        <v>337896.2818625983</v>
      </c>
      <c r="AE52" t="n">
        <v>462324.5997762854</v>
      </c>
      <c r="AF52" t="n">
        <v>1.40796462180465e-06</v>
      </c>
      <c r="AG52" t="n">
        <v>11</v>
      </c>
      <c r="AH52" t="n">
        <v>418200.988850287</v>
      </c>
    </row>
    <row r="53">
      <c r="A53" t="n">
        <v>51</v>
      </c>
      <c r="B53" t="n">
        <v>120</v>
      </c>
      <c r="C53" t="inlineStr">
        <is>
          <t xml:space="preserve">CONCLUIDO	</t>
        </is>
      </c>
      <c r="D53" t="n">
        <v>6.21</v>
      </c>
      <c r="E53" t="n">
        <v>16.1</v>
      </c>
      <c r="F53" t="n">
        <v>12.94</v>
      </c>
      <c r="G53" t="n">
        <v>77.63</v>
      </c>
      <c r="H53" t="n">
        <v>0.96</v>
      </c>
      <c r="I53" t="n">
        <v>10</v>
      </c>
      <c r="J53" t="n">
        <v>255.17</v>
      </c>
      <c r="K53" t="n">
        <v>57.72</v>
      </c>
      <c r="L53" t="n">
        <v>13.75</v>
      </c>
      <c r="M53" t="n">
        <v>4</v>
      </c>
      <c r="N53" t="n">
        <v>63.7</v>
      </c>
      <c r="O53" t="n">
        <v>31705.54</v>
      </c>
      <c r="P53" t="n">
        <v>158.99</v>
      </c>
      <c r="Q53" t="n">
        <v>988.11</v>
      </c>
      <c r="R53" t="n">
        <v>43.36</v>
      </c>
      <c r="S53" t="n">
        <v>35.43</v>
      </c>
      <c r="T53" t="n">
        <v>2942.39</v>
      </c>
      <c r="U53" t="n">
        <v>0.82</v>
      </c>
      <c r="V53" t="n">
        <v>0.88</v>
      </c>
      <c r="W53" t="n">
        <v>2.99</v>
      </c>
      <c r="X53" t="n">
        <v>0.18</v>
      </c>
      <c r="Y53" t="n">
        <v>1</v>
      </c>
      <c r="Z53" t="n">
        <v>10</v>
      </c>
      <c r="AA53" t="n">
        <v>338.0197270685671</v>
      </c>
      <c r="AB53" t="n">
        <v>462.49350295311</v>
      </c>
      <c r="AC53" t="n">
        <v>418.3537721449727</v>
      </c>
      <c r="AD53" t="n">
        <v>338019.7270685671</v>
      </c>
      <c r="AE53" t="n">
        <v>462493.50295311</v>
      </c>
      <c r="AF53" t="n">
        <v>1.407896607475786e-06</v>
      </c>
      <c r="AG53" t="n">
        <v>11</v>
      </c>
      <c r="AH53" t="n">
        <v>418353.7721449726</v>
      </c>
    </row>
    <row r="54">
      <c r="A54" t="n">
        <v>52</v>
      </c>
      <c r="B54" t="n">
        <v>120</v>
      </c>
      <c r="C54" t="inlineStr">
        <is>
          <t xml:space="preserve">CONCLUIDO	</t>
        </is>
      </c>
      <c r="D54" t="n">
        <v>6.2119</v>
      </c>
      <c r="E54" t="n">
        <v>16.1</v>
      </c>
      <c r="F54" t="n">
        <v>12.93</v>
      </c>
      <c r="G54" t="n">
        <v>77.59999999999999</v>
      </c>
      <c r="H54" t="n">
        <v>0.97</v>
      </c>
      <c r="I54" t="n">
        <v>10</v>
      </c>
      <c r="J54" t="n">
        <v>255.63</v>
      </c>
      <c r="K54" t="n">
        <v>57.72</v>
      </c>
      <c r="L54" t="n">
        <v>14</v>
      </c>
      <c r="M54" t="n">
        <v>2</v>
      </c>
      <c r="N54" t="n">
        <v>63.91</v>
      </c>
      <c r="O54" t="n">
        <v>31761.8</v>
      </c>
      <c r="P54" t="n">
        <v>158.95</v>
      </c>
      <c r="Q54" t="n">
        <v>988.16</v>
      </c>
      <c r="R54" t="n">
        <v>43.2</v>
      </c>
      <c r="S54" t="n">
        <v>35.43</v>
      </c>
      <c r="T54" t="n">
        <v>2863.4</v>
      </c>
      <c r="U54" t="n">
        <v>0.82</v>
      </c>
      <c r="V54" t="n">
        <v>0.88</v>
      </c>
      <c r="W54" t="n">
        <v>2.98</v>
      </c>
      <c r="X54" t="n">
        <v>0.18</v>
      </c>
      <c r="Y54" t="n">
        <v>1</v>
      </c>
      <c r="Z54" t="n">
        <v>10</v>
      </c>
      <c r="AA54" t="n">
        <v>337.8795958920708</v>
      </c>
      <c r="AB54" t="n">
        <v>462.3017692952766</v>
      </c>
      <c r="AC54" t="n">
        <v>418.180337278343</v>
      </c>
      <c r="AD54" t="n">
        <v>337879.5958920709</v>
      </c>
      <c r="AE54" t="n">
        <v>462301.7692952766</v>
      </c>
      <c r="AF54" t="n">
        <v>1.408327364891922e-06</v>
      </c>
      <c r="AG54" t="n">
        <v>11</v>
      </c>
      <c r="AH54" t="n">
        <v>418180.337278343</v>
      </c>
    </row>
    <row r="55">
      <c r="A55" t="n">
        <v>53</v>
      </c>
      <c r="B55" t="n">
        <v>120</v>
      </c>
      <c r="C55" t="inlineStr">
        <is>
          <t xml:space="preserve">CONCLUIDO	</t>
        </is>
      </c>
      <c r="D55" t="n">
        <v>6.2099</v>
      </c>
      <c r="E55" t="n">
        <v>16.1</v>
      </c>
      <c r="F55" t="n">
        <v>12.94</v>
      </c>
      <c r="G55" t="n">
        <v>77.63</v>
      </c>
      <c r="H55" t="n">
        <v>0.99</v>
      </c>
      <c r="I55" t="n">
        <v>10</v>
      </c>
      <c r="J55" t="n">
        <v>256.09</v>
      </c>
      <c r="K55" t="n">
        <v>57.72</v>
      </c>
      <c r="L55" t="n">
        <v>14.25</v>
      </c>
      <c r="M55" t="n">
        <v>1</v>
      </c>
      <c r="N55" t="n">
        <v>64.11</v>
      </c>
      <c r="O55" t="n">
        <v>31818.13</v>
      </c>
      <c r="P55" t="n">
        <v>158.87</v>
      </c>
      <c r="Q55" t="n">
        <v>988.16</v>
      </c>
      <c r="R55" t="n">
        <v>43.28</v>
      </c>
      <c r="S55" t="n">
        <v>35.43</v>
      </c>
      <c r="T55" t="n">
        <v>2901.71</v>
      </c>
      <c r="U55" t="n">
        <v>0.82</v>
      </c>
      <c r="V55" t="n">
        <v>0.88</v>
      </c>
      <c r="W55" t="n">
        <v>2.99</v>
      </c>
      <c r="X55" t="n">
        <v>0.18</v>
      </c>
      <c r="Y55" t="n">
        <v>1</v>
      </c>
      <c r="Z55" t="n">
        <v>10</v>
      </c>
      <c r="AA55" t="n">
        <v>337.9177432505142</v>
      </c>
      <c r="AB55" t="n">
        <v>462.3539641940415</v>
      </c>
      <c r="AC55" t="n">
        <v>418.2275507692257</v>
      </c>
      <c r="AD55" t="n">
        <v>337917.7432505142</v>
      </c>
      <c r="AE55" t="n">
        <v>462353.9641940414</v>
      </c>
      <c r="AF55" t="n">
        <v>1.407873936032832e-06</v>
      </c>
      <c r="AG55" t="n">
        <v>11</v>
      </c>
      <c r="AH55" t="n">
        <v>418227.5507692257</v>
      </c>
    </row>
    <row r="56">
      <c r="A56" t="n">
        <v>54</v>
      </c>
      <c r="B56" t="n">
        <v>120</v>
      </c>
      <c r="C56" t="inlineStr">
        <is>
          <t xml:space="preserve">CONCLUIDO	</t>
        </is>
      </c>
      <c r="D56" t="n">
        <v>6.2099</v>
      </c>
      <c r="E56" t="n">
        <v>16.1</v>
      </c>
      <c r="F56" t="n">
        <v>12.94</v>
      </c>
      <c r="G56" t="n">
        <v>77.63</v>
      </c>
      <c r="H56" t="n">
        <v>1.01</v>
      </c>
      <c r="I56" t="n">
        <v>10</v>
      </c>
      <c r="J56" t="n">
        <v>256.54</v>
      </c>
      <c r="K56" t="n">
        <v>57.72</v>
      </c>
      <c r="L56" t="n">
        <v>14.5</v>
      </c>
      <c r="M56" t="n">
        <v>0</v>
      </c>
      <c r="N56" t="n">
        <v>64.31999999999999</v>
      </c>
      <c r="O56" t="n">
        <v>31874.54</v>
      </c>
      <c r="P56" t="n">
        <v>159.12</v>
      </c>
      <c r="Q56" t="n">
        <v>988.16</v>
      </c>
      <c r="R56" t="n">
        <v>43.29</v>
      </c>
      <c r="S56" t="n">
        <v>35.43</v>
      </c>
      <c r="T56" t="n">
        <v>2903.59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338.1368272360437</v>
      </c>
      <c r="AB56" t="n">
        <v>462.6537245683463</v>
      </c>
      <c r="AC56" t="n">
        <v>418.4987024341232</v>
      </c>
      <c r="AD56" t="n">
        <v>338136.8272360437</v>
      </c>
      <c r="AE56" t="n">
        <v>462653.7245683463</v>
      </c>
      <c r="AF56" t="n">
        <v>1.407873936032832e-06</v>
      </c>
      <c r="AG56" t="n">
        <v>11</v>
      </c>
      <c r="AH56" t="n">
        <v>418498.7024341232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7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3.1005</v>
      </c>
      <c r="E2" t="n">
        <v>32.25</v>
      </c>
      <c r="F2" t="n">
        <v>17.34</v>
      </c>
      <c r="G2" t="n">
        <v>4.69</v>
      </c>
      <c r="H2" t="n">
        <v>0.06</v>
      </c>
      <c r="I2" t="n">
        <v>222</v>
      </c>
      <c r="J2" t="n">
        <v>285.18</v>
      </c>
      <c r="K2" t="n">
        <v>61.2</v>
      </c>
      <c r="L2" t="n">
        <v>1</v>
      </c>
      <c r="M2" t="n">
        <v>220</v>
      </c>
      <c r="N2" t="n">
        <v>77.98</v>
      </c>
      <c r="O2" t="n">
        <v>35406.83</v>
      </c>
      <c r="P2" t="n">
        <v>307.76</v>
      </c>
      <c r="Q2" t="n">
        <v>988.7</v>
      </c>
      <c r="R2" t="n">
        <v>180.73</v>
      </c>
      <c r="S2" t="n">
        <v>35.43</v>
      </c>
      <c r="T2" t="n">
        <v>70563.86</v>
      </c>
      <c r="U2" t="n">
        <v>0.2</v>
      </c>
      <c r="V2" t="n">
        <v>0.66</v>
      </c>
      <c r="W2" t="n">
        <v>3.33</v>
      </c>
      <c r="X2" t="n">
        <v>4.58</v>
      </c>
      <c r="Y2" t="n">
        <v>1</v>
      </c>
      <c r="Z2" t="n">
        <v>10</v>
      </c>
      <c r="AA2" t="n">
        <v>984.388365669742</v>
      </c>
      <c r="AB2" t="n">
        <v>1346.88359005903</v>
      </c>
      <c r="AC2" t="n">
        <v>1218.338910586786</v>
      </c>
      <c r="AD2" t="n">
        <v>984388.365669742</v>
      </c>
      <c r="AE2" t="n">
        <v>1346883.59005903</v>
      </c>
      <c r="AF2" t="n">
        <v>6.810553514652503e-07</v>
      </c>
      <c r="AG2" t="n">
        <v>21</v>
      </c>
      <c r="AH2" t="n">
        <v>1218338.910586786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3.5789</v>
      </c>
      <c r="E3" t="n">
        <v>27.94</v>
      </c>
      <c r="F3" t="n">
        <v>16.1</v>
      </c>
      <c r="G3" t="n">
        <v>5.85</v>
      </c>
      <c r="H3" t="n">
        <v>0.08</v>
      </c>
      <c r="I3" t="n">
        <v>165</v>
      </c>
      <c r="J3" t="n">
        <v>285.68</v>
      </c>
      <c r="K3" t="n">
        <v>61.2</v>
      </c>
      <c r="L3" t="n">
        <v>1.25</v>
      </c>
      <c r="M3" t="n">
        <v>163</v>
      </c>
      <c r="N3" t="n">
        <v>78.23999999999999</v>
      </c>
      <c r="O3" t="n">
        <v>35468.6</v>
      </c>
      <c r="P3" t="n">
        <v>285.16</v>
      </c>
      <c r="Q3" t="n">
        <v>988.54</v>
      </c>
      <c r="R3" t="n">
        <v>142.18</v>
      </c>
      <c r="S3" t="n">
        <v>35.43</v>
      </c>
      <c r="T3" t="n">
        <v>51577.47</v>
      </c>
      <c r="U3" t="n">
        <v>0.25</v>
      </c>
      <c r="V3" t="n">
        <v>0.71</v>
      </c>
      <c r="W3" t="n">
        <v>3.23</v>
      </c>
      <c r="X3" t="n">
        <v>3.34</v>
      </c>
      <c r="Y3" t="n">
        <v>1</v>
      </c>
      <c r="Z3" t="n">
        <v>10</v>
      </c>
      <c r="AA3" t="n">
        <v>818.8037591614545</v>
      </c>
      <c r="AB3" t="n">
        <v>1120.323426357118</v>
      </c>
      <c r="AC3" t="n">
        <v>1013.401330929399</v>
      </c>
      <c r="AD3" t="n">
        <v>818803.7591614545</v>
      </c>
      <c r="AE3" t="n">
        <v>1120323.426357118</v>
      </c>
      <c r="AF3" t="n">
        <v>7.86140621628442e-07</v>
      </c>
      <c r="AG3" t="n">
        <v>19</v>
      </c>
      <c r="AH3" t="n">
        <v>1013401.330929399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3.9205</v>
      </c>
      <c r="E4" t="n">
        <v>25.51</v>
      </c>
      <c r="F4" t="n">
        <v>15.44</v>
      </c>
      <c r="G4" t="n">
        <v>7.02</v>
      </c>
      <c r="H4" t="n">
        <v>0.09</v>
      </c>
      <c r="I4" t="n">
        <v>132</v>
      </c>
      <c r="J4" t="n">
        <v>286.19</v>
      </c>
      <c r="K4" t="n">
        <v>61.2</v>
      </c>
      <c r="L4" t="n">
        <v>1.5</v>
      </c>
      <c r="M4" t="n">
        <v>130</v>
      </c>
      <c r="N4" t="n">
        <v>78.48999999999999</v>
      </c>
      <c r="O4" t="n">
        <v>35530.47</v>
      </c>
      <c r="P4" t="n">
        <v>272.95</v>
      </c>
      <c r="Q4" t="n">
        <v>988.5700000000001</v>
      </c>
      <c r="R4" t="n">
        <v>121.03</v>
      </c>
      <c r="S4" t="n">
        <v>35.43</v>
      </c>
      <c r="T4" t="n">
        <v>41168.39</v>
      </c>
      <c r="U4" t="n">
        <v>0.29</v>
      </c>
      <c r="V4" t="n">
        <v>0.74</v>
      </c>
      <c r="W4" t="n">
        <v>3.19</v>
      </c>
      <c r="X4" t="n">
        <v>2.69</v>
      </c>
      <c r="Y4" t="n">
        <v>1</v>
      </c>
      <c r="Z4" t="n">
        <v>10</v>
      </c>
      <c r="AA4" t="n">
        <v>721.0772678947551</v>
      </c>
      <c r="AB4" t="n">
        <v>986.6097296175083</v>
      </c>
      <c r="AC4" t="n">
        <v>892.449081738265</v>
      </c>
      <c r="AD4" t="n">
        <v>721077.2678947551</v>
      </c>
      <c r="AE4" t="n">
        <v>986609.7296175082</v>
      </c>
      <c r="AF4" t="n">
        <v>8.611764249055037e-07</v>
      </c>
      <c r="AG4" t="n">
        <v>17</v>
      </c>
      <c r="AH4" t="n">
        <v>892449.081738265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4.2073</v>
      </c>
      <c r="E5" t="n">
        <v>23.77</v>
      </c>
      <c r="F5" t="n">
        <v>14.95</v>
      </c>
      <c r="G5" t="n">
        <v>8.23</v>
      </c>
      <c r="H5" t="n">
        <v>0.11</v>
      </c>
      <c r="I5" t="n">
        <v>109</v>
      </c>
      <c r="J5" t="n">
        <v>286.69</v>
      </c>
      <c r="K5" t="n">
        <v>61.2</v>
      </c>
      <c r="L5" t="n">
        <v>1.75</v>
      </c>
      <c r="M5" t="n">
        <v>107</v>
      </c>
      <c r="N5" t="n">
        <v>78.73999999999999</v>
      </c>
      <c r="O5" t="n">
        <v>35592.57</v>
      </c>
      <c r="P5" t="n">
        <v>263.54</v>
      </c>
      <c r="Q5" t="n">
        <v>988.33</v>
      </c>
      <c r="R5" t="n">
        <v>105.86</v>
      </c>
      <c r="S5" t="n">
        <v>35.43</v>
      </c>
      <c r="T5" t="n">
        <v>33694.91</v>
      </c>
      <c r="U5" t="n">
        <v>0.33</v>
      </c>
      <c r="V5" t="n">
        <v>0.76</v>
      </c>
      <c r="W5" t="n">
        <v>3.14</v>
      </c>
      <c r="X5" t="n">
        <v>2.19</v>
      </c>
      <c r="Y5" t="n">
        <v>1</v>
      </c>
      <c r="Z5" t="n">
        <v>10</v>
      </c>
      <c r="AA5" t="n">
        <v>658.4365505696978</v>
      </c>
      <c r="AB5" t="n">
        <v>900.9019366599557</v>
      </c>
      <c r="AC5" t="n">
        <v>814.9211202489382</v>
      </c>
      <c r="AD5" t="n">
        <v>658436.5505696979</v>
      </c>
      <c r="AE5" t="n">
        <v>900901.9366599557</v>
      </c>
      <c r="AF5" t="n">
        <v>9.241748686404604e-07</v>
      </c>
      <c r="AG5" t="n">
        <v>16</v>
      </c>
      <c r="AH5" t="n">
        <v>814921.1202489382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4.4135</v>
      </c>
      <c r="E6" t="n">
        <v>22.66</v>
      </c>
      <c r="F6" t="n">
        <v>14.64</v>
      </c>
      <c r="G6" t="n">
        <v>9.35</v>
      </c>
      <c r="H6" t="n">
        <v>0.12</v>
      </c>
      <c r="I6" t="n">
        <v>94</v>
      </c>
      <c r="J6" t="n">
        <v>287.19</v>
      </c>
      <c r="K6" t="n">
        <v>61.2</v>
      </c>
      <c r="L6" t="n">
        <v>2</v>
      </c>
      <c r="M6" t="n">
        <v>92</v>
      </c>
      <c r="N6" t="n">
        <v>78.98999999999999</v>
      </c>
      <c r="O6" t="n">
        <v>35654.65</v>
      </c>
      <c r="P6" t="n">
        <v>257.63</v>
      </c>
      <c r="Q6" t="n">
        <v>988.4</v>
      </c>
      <c r="R6" t="n">
        <v>96.44</v>
      </c>
      <c r="S6" t="n">
        <v>35.43</v>
      </c>
      <c r="T6" t="n">
        <v>29060</v>
      </c>
      <c r="U6" t="n">
        <v>0.37</v>
      </c>
      <c r="V6" t="n">
        <v>0.78</v>
      </c>
      <c r="W6" t="n">
        <v>3.12</v>
      </c>
      <c r="X6" t="n">
        <v>1.89</v>
      </c>
      <c r="Y6" t="n">
        <v>1</v>
      </c>
      <c r="Z6" t="n">
        <v>10</v>
      </c>
      <c r="AA6" t="n">
        <v>615.042278990607</v>
      </c>
      <c r="AB6" t="n">
        <v>841.5279798652945</v>
      </c>
      <c r="AC6" t="n">
        <v>761.2137305588877</v>
      </c>
      <c r="AD6" t="n">
        <v>615042.278990607</v>
      </c>
      <c r="AE6" t="n">
        <v>841527.9798652944</v>
      </c>
      <c r="AF6" t="n">
        <v>9.694687288153144e-07</v>
      </c>
      <c r="AG6" t="n">
        <v>15</v>
      </c>
      <c r="AH6" t="n">
        <v>761213.7305588877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4.598</v>
      </c>
      <c r="E7" t="n">
        <v>21.75</v>
      </c>
      <c r="F7" t="n">
        <v>14.38</v>
      </c>
      <c r="G7" t="n">
        <v>10.52</v>
      </c>
      <c r="H7" t="n">
        <v>0.14</v>
      </c>
      <c r="I7" t="n">
        <v>82</v>
      </c>
      <c r="J7" t="n">
        <v>287.7</v>
      </c>
      <c r="K7" t="n">
        <v>61.2</v>
      </c>
      <c r="L7" t="n">
        <v>2.25</v>
      </c>
      <c r="M7" t="n">
        <v>80</v>
      </c>
      <c r="N7" t="n">
        <v>79.25</v>
      </c>
      <c r="O7" t="n">
        <v>35716.83</v>
      </c>
      <c r="P7" t="n">
        <v>252.44</v>
      </c>
      <c r="Q7" t="n">
        <v>988.4</v>
      </c>
      <c r="R7" t="n">
        <v>88.48999999999999</v>
      </c>
      <c r="S7" t="n">
        <v>35.43</v>
      </c>
      <c r="T7" t="n">
        <v>25145.85</v>
      </c>
      <c r="U7" t="n">
        <v>0.4</v>
      </c>
      <c r="V7" t="n">
        <v>0.79</v>
      </c>
      <c r="W7" t="n">
        <v>3.09</v>
      </c>
      <c r="X7" t="n">
        <v>1.62</v>
      </c>
      <c r="Y7" t="n">
        <v>1</v>
      </c>
      <c r="Z7" t="n">
        <v>10</v>
      </c>
      <c r="AA7" t="n">
        <v>590.4622883768972</v>
      </c>
      <c r="AB7" t="n">
        <v>807.8965523149629</v>
      </c>
      <c r="AC7" t="n">
        <v>730.792039251955</v>
      </c>
      <c r="AD7" t="n">
        <v>590462.2883768971</v>
      </c>
      <c r="AE7" t="n">
        <v>807896.552314963</v>
      </c>
      <c r="AF7" t="n">
        <v>1.009995970339371e-06</v>
      </c>
      <c r="AG7" t="n">
        <v>15</v>
      </c>
      <c r="AH7" t="n">
        <v>730792.039251955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4.7405</v>
      </c>
      <c r="E8" t="n">
        <v>21.09</v>
      </c>
      <c r="F8" t="n">
        <v>14.21</v>
      </c>
      <c r="G8" t="n">
        <v>11.68</v>
      </c>
      <c r="H8" t="n">
        <v>0.15</v>
      </c>
      <c r="I8" t="n">
        <v>73</v>
      </c>
      <c r="J8" t="n">
        <v>288.2</v>
      </c>
      <c r="K8" t="n">
        <v>61.2</v>
      </c>
      <c r="L8" t="n">
        <v>2.5</v>
      </c>
      <c r="M8" t="n">
        <v>71</v>
      </c>
      <c r="N8" t="n">
        <v>79.5</v>
      </c>
      <c r="O8" t="n">
        <v>35779.11</v>
      </c>
      <c r="P8" t="n">
        <v>248.83</v>
      </c>
      <c r="Q8" t="n">
        <v>988.47</v>
      </c>
      <c r="R8" t="n">
        <v>82.87</v>
      </c>
      <c r="S8" t="n">
        <v>35.43</v>
      </c>
      <c r="T8" t="n">
        <v>22382.47</v>
      </c>
      <c r="U8" t="n">
        <v>0.43</v>
      </c>
      <c r="V8" t="n">
        <v>0.8</v>
      </c>
      <c r="W8" t="n">
        <v>3.09</v>
      </c>
      <c r="X8" t="n">
        <v>1.45</v>
      </c>
      <c r="Y8" t="n">
        <v>1</v>
      </c>
      <c r="Z8" t="n">
        <v>10</v>
      </c>
      <c r="AA8" t="n">
        <v>560.3478061020204</v>
      </c>
      <c r="AB8" t="n">
        <v>766.6925891092839</v>
      </c>
      <c r="AC8" t="n">
        <v>693.5205244645001</v>
      </c>
      <c r="AD8" t="n">
        <v>560347.8061020204</v>
      </c>
      <c r="AE8" t="n">
        <v>766692.5891092839</v>
      </c>
      <c r="AF8" t="n">
        <v>1.041297498345757e-06</v>
      </c>
      <c r="AG8" t="n">
        <v>14</v>
      </c>
      <c r="AH8" t="n">
        <v>693520.5244645001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4.8816</v>
      </c>
      <c r="E9" t="n">
        <v>20.48</v>
      </c>
      <c r="F9" t="n">
        <v>14.03</v>
      </c>
      <c r="G9" t="n">
        <v>12.95</v>
      </c>
      <c r="H9" t="n">
        <v>0.17</v>
      </c>
      <c r="I9" t="n">
        <v>65</v>
      </c>
      <c r="J9" t="n">
        <v>288.71</v>
      </c>
      <c r="K9" t="n">
        <v>61.2</v>
      </c>
      <c r="L9" t="n">
        <v>2.75</v>
      </c>
      <c r="M9" t="n">
        <v>63</v>
      </c>
      <c r="N9" t="n">
        <v>79.76000000000001</v>
      </c>
      <c r="O9" t="n">
        <v>35841.5</v>
      </c>
      <c r="P9" t="n">
        <v>245.2</v>
      </c>
      <c r="Q9" t="n">
        <v>988.3</v>
      </c>
      <c r="R9" t="n">
        <v>77.34999999999999</v>
      </c>
      <c r="S9" t="n">
        <v>35.43</v>
      </c>
      <c r="T9" t="n">
        <v>19662.72</v>
      </c>
      <c r="U9" t="n">
        <v>0.46</v>
      </c>
      <c r="V9" t="n">
        <v>0.8100000000000001</v>
      </c>
      <c r="W9" t="n">
        <v>3.07</v>
      </c>
      <c r="X9" t="n">
        <v>1.28</v>
      </c>
      <c r="Y9" t="n">
        <v>1</v>
      </c>
      <c r="Z9" t="n">
        <v>10</v>
      </c>
      <c r="AA9" t="n">
        <v>544.3382500714134</v>
      </c>
      <c r="AB9" t="n">
        <v>744.7876082564429</v>
      </c>
      <c r="AC9" t="n">
        <v>673.7061242404206</v>
      </c>
      <c r="AD9" t="n">
        <v>544338.2500714135</v>
      </c>
      <c r="AE9" t="n">
        <v>744787.6082564429</v>
      </c>
      <c r="AF9" t="n">
        <v>1.07229150256822e-06</v>
      </c>
      <c r="AG9" t="n">
        <v>14</v>
      </c>
      <c r="AH9" t="n">
        <v>673706.1242404206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4.9882</v>
      </c>
      <c r="E10" t="n">
        <v>20.05</v>
      </c>
      <c r="F10" t="n">
        <v>13.92</v>
      </c>
      <c r="G10" t="n">
        <v>14.15</v>
      </c>
      <c r="H10" t="n">
        <v>0.18</v>
      </c>
      <c r="I10" t="n">
        <v>59</v>
      </c>
      <c r="J10" t="n">
        <v>289.21</v>
      </c>
      <c r="K10" t="n">
        <v>61.2</v>
      </c>
      <c r="L10" t="n">
        <v>3</v>
      </c>
      <c r="M10" t="n">
        <v>57</v>
      </c>
      <c r="N10" t="n">
        <v>80.02</v>
      </c>
      <c r="O10" t="n">
        <v>35903.99</v>
      </c>
      <c r="P10" t="n">
        <v>242.66</v>
      </c>
      <c r="Q10" t="n">
        <v>988.36</v>
      </c>
      <c r="R10" t="n">
        <v>73.62</v>
      </c>
      <c r="S10" t="n">
        <v>35.43</v>
      </c>
      <c r="T10" t="n">
        <v>17824.08</v>
      </c>
      <c r="U10" t="n">
        <v>0.48</v>
      </c>
      <c r="V10" t="n">
        <v>0.82</v>
      </c>
      <c r="W10" t="n">
        <v>3.07</v>
      </c>
      <c r="X10" t="n">
        <v>1.16</v>
      </c>
      <c r="Y10" t="n">
        <v>1</v>
      </c>
      <c r="Z10" t="n">
        <v>10</v>
      </c>
      <c r="AA10" t="n">
        <v>533.2209470429042</v>
      </c>
      <c r="AB10" t="n">
        <v>729.5764237920419</v>
      </c>
      <c r="AC10" t="n">
        <v>659.9466738722706</v>
      </c>
      <c r="AD10" t="n">
        <v>533220.9470429042</v>
      </c>
      <c r="AE10" t="n">
        <v>729576.4237920418</v>
      </c>
      <c r="AF10" t="n">
        <v>1.095707242115453e-06</v>
      </c>
      <c r="AG10" t="n">
        <v>14</v>
      </c>
      <c r="AH10" t="n">
        <v>659946.6738722706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5.0819</v>
      </c>
      <c r="E11" t="n">
        <v>19.68</v>
      </c>
      <c r="F11" t="n">
        <v>13.82</v>
      </c>
      <c r="G11" t="n">
        <v>15.35</v>
      </c>
      <c r="H11" t="n">
        <v>0.2</v>
      </c>
      <c r="I11" t="n">
        <v>54</v>
      </c>
      <c r="J11" t="n">
        <v>289.72</v>
      </c>
      <c r="K11" t="n">
        <v>61.2</v>
      </c>
      <c r="L11" t="n">
        <v>3.25</v>
      </c>
      <c r="M11" t="n">
        <v>52</v>
      </c>
      <c r="N11" t="n">
        <v>80.27</v>
      </c>
      <c r="O11" t="n">
        <v>35966.59</v>
      </c>
      <c r="P11" t="n">
        <v>240.26</v>
      </c>
      <c r="Q11" t="n">
        <v>988.2</v>
      </c>
      <c r="R11" t="n">
        <v>70.45999999999999</v>
      </c>
      <c r="S11" t="n">
        <v>35.43</v>
      </c>
      <c r="T11" t="n">
        <v>16272.55</v>
      </c>
      <c r="U11" t="n">
        <v>0.5</v>
      </c>
      <c r="V11" t="n">
        <v>0.82</v>
      </c>
      <c r="W11" t="n">
        <v>3.06</v>
      </c>
      <c r="X11" t="n">
        <v>1.06</v>
      </c>
      <c r="Y11" t="n">
        <v>1</v>
      </c>
      <c r="Z11" t="n">
        <v>10</v>
      </c>
      <c r="AA11" t="n">
        <v>510.5433124936808</v>
      </c>
      <c r="AB11" t="n">
        <v>698.5478837351676</v>
      </c>
      <c r="AC11" t="n">
        <v>631.8794541295949</v>
      </c>
      <c r="AD11" t="n">
        <v>510543.3124936809</v>
      </c>
      <c r="AE11" t="n">
        <v>698547.8837351676</v>
      </c>
      <c r="AF11" t="n">
        <v>1.116289369653687e-06</v>
      </c>
      <c r="AG11" t="n">
        <v>13</v>
      </c>
      <c r="AH11" t="n">
        <v>631879.454129595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5.1541</v>
      </c>
      <c r="E12" t="n">
        <v>19.4</v>
      </c>
      <c r="F12" t="n">
        <v>13.76</v>
      </c>
      <c r="G12" t="n">
        <v>16.51</v>
      </c>
      <c r="H12" t="n">
        <v>0.21</v>
      </c>
      <c r="I12" t="n">
        <v>50</v>
      </c>
      <c r="J12" t="n">
        <v>290.23</v>
      </c>
      <c r="K12" t="n">
        <v>61.2</v>
      </c>
      <c r="L12" t="n">
        <v>3.5</v>
      </c>
      <c r="M12" t="n">
        <v>48</v>
      </c>
      <c r="N12" t="n">
        <v>80.53</v>
      </c>
      <c r="O12" t="n">
        <v>36029.29</v>
      </c>
      <c r="P12" t="n">
        <v>238.74</v>
      </c>
      <c r="Q12" t="n">
        <v>988.5700000000001</v>
      </c>
      <c r="R12" t="n">
        <v>68.97</v>
      </c>
      <c r="S12" t="n">
        <v>35.43</v>
      </c>
      <c r="T12" t="n">
        <v>15547.4</v>
      </c>
      <c r="U12" t="n">
        <v>0.51</v>
      </c>
      <c r="V12" t="n">
        <v>0.83</v>
      </c>
      <c r="W12" t="n">
        <v>3.05</v>
      </c>
      <c r="X12" t="n">
        <v>1</v>
      </c>
      <c r="Y12" t="n">
        <v>1</v>
      </c>
      <c r="Z12" t="n">
        <v>10</v>
      </c>
      <c r="AA12" t="n">
        <v>503.8419209630772</v>
      </c>
      <c r="AB12" t="n">
        <v>689.3787441984668</v>
      </c>
      <c r="AC12" t="n">
        <v>623.5854044013089</v>
      </c>
      <c r="AD12" t="n">
        <v>503841.9209630772</v>
      </c>
      <c r="AE12" t="n">
        <v>689378.7441984669</v>
      </c>
      <c r="AF12" t="n">
        <v>1.132148810510255e-06</v>
      </c>
      <c r="AG12" t="n">
        <v>13</v>
      </c>
      <c r="AH12" t="n">
        <v>623585.4044013089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5.217</v>
      </c>
      <c r="E13" t="n">
        <v>19.17</v>
      </c>
      <c r="F13" t="n">
        <v>13.69</v>
      </c>
      <c r="G13" t="n">
        <v>17.47</v>
      </c>
      <c r="H13" t="n">
        <v>0.23</v>
      </c>
      <c r="I13" t="n">
        <v>47</v>
      </c>
      <c r="J13" t="n">
        <v>290.74</v>
      </c>
      <c r="K13" t="n">
        <v>61.2</v>
      </c>
      <c r="L13" t="n">
        <v>3.75</v>
      </c>
      <c r="M13" t="n">
        <v>45</v>
      </c>
      <c r="N13" t="n">
        <v>80.79000000000001</v>
      </c>
      <c r="O13" t="n">
        <v>36092.1</v>
      </c>
      <c r="P13" t="n">
        <v>236.84</v>
      </c>
      <c r="Q13" t="n">
        <v>988.21</v>
      </c>
      <c r="R13" t="n">
        <v>66.5</v>
      </c>
      <c r="S13" t="n">
        <v>35.43</v>
      </c>
      <c r="T13" t="n">
        <v>14326.94</v>
      </c>
      <c r="U13" t="n">
        <v>0.53</v>
      </c>
      <c r="V13" t="n">
        <v>0.83</v>
      </c>
      <c r="W13" t="n">
        <v>3.05</v>
      </c>
      <c r="X13" t="n">
        <v>0.93</v>
      </c>
      <c r="Y13" t="n">
        <v>1</v>
      </c>
      <c r="Z13" t="n">
        <v>10</v>
      </c>
      <c r="AA13" t="n">
        <v>497.4523274370276</v>
      </c>
      <c r="AB13" t="n">
        <v>680.6362204471543</v>
      </c>
      <c r="AC13" t="n">
        <v>615.6772548466122</v>
      </c>
      <c r="AD13" t="n">
        <v>497452.3274370276</v>
      </c>
      <c r="AE13" t="n">
        <v>680636.2204471542</v>
      </c>
      <c r="AF13" t="n">
        <v>1.145965414802197e-06</v>
      </c>
      <c r="AG13" t="n">
        <v>13</v>
      </c>
      <c r="AH13" t="n">
        <v>615677.2548466122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5.3007</v>
      </c>
      <c r="E14" t="n">
        <v>18.87</v>
      </c>
      <c r="F14" t="n">
        <v>13.6</v>
      </c>
      <c r="G14" t="n">
        <v>18.98</v>
      </c>
      <c r="H14" t="n">
        <v>0.24</v>
      </c>
      <c r="I14" t="n">
        <v>43</v>
      </c>
      <c r="J14" t="n">
        <v>291.25</v>
      </c>
      <c r="K14" t="n">
        <v>61.2</v>
      </c>
      <c r="L14" t="n">
        <v>4</v>
      </c>
      <c r="M14" t="n">
        <v>41</v>
      </c>
      <c r="N14" t="n">
        <v>81.05</v>
      </c>
      <c r="O14" t="n">
        <v>36155.02</v>
      </c>
      <c r="P14" t="n">
        <v>234.77</v>
      </c>
      <c r="Q14" t="n">
        <v>988.15</v>
      </c>
      <c r="R14" t="n">
        <v>64.09</v>
      </c>
      <c r="S14" t="n">
        <v>35.43</v>
      </c>
      <c r="T14" t="n">
        <v>13142.62</v>
      </c>
      <c r="U14" t="n">
        <v>0.55</v>
      </c>
      <c r="V14" t="n">
        <v>0.84</v>
      </c>
      <c r="W14" t="n">
        <v>3.03</v>
      </c>
      <c r="X14" t="n">
        <v>0.84</v>
      </c>
      <c r="Y14" t="n">
        <v>1</v>
      </c>
      <c r="Z14" t="n">
        <v>10</v>
      </c>
      <c r="AA14" t="n">
        <v>489.6732837930215</v>
      </c>
      <c r="AB14" t="n">
        <v>669.9925897462402</v>
      </c>
      <c r="AC14" t="n">
        <v>606.0494373213639</v>
      </c>
      <c r="AD14" t="n">
        <v>489673.2837930215</v>
      </c>
      <c r="AE14" t="n">
        <v>669992.5897462403</v>
      </c>
      <c r="AF14" t="n">
        <v>1.164350943883842e-06</v>
      </c>
      <c r="AG14" t="n">
        <v>13</v>
      </c>
      <c r="AH14" t="n">
        <v>606049.4373213639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5.3405</v>
      </c>
      <c r="E15" t="n">
        <v>18.72</v>
      </c>
      <c r="F15" t="n">
        <v>13.57</v>
      </c>
      <c r="G15" t="n">
        <v>19.85</v>
      </c>
      <c r="H15" t="n">
        <v>0.26</v>
      </c>
      <c r="I15" t="n">
        <v>41</v>
      </c>
      <c r="J15" t="n">
        <v>291.76</v>
      </c>
      <c r="K15" t="n">
        <v>61.2</v>
      </c>
      <c r="L15" t="n">
        <v>4.25</v>
      </c>
      <c r="M15" t="n">
        <v>39</v>
      </c>
      <c r="N15" t="n">
        <v>81.31</v>
      </c>
      <c r="O15" t="n">
        <v>36218.04</v>
      </c>
      <c r="P15" t="n">
        <v>233.73</v>
      </c>
      <c r="Q15" t="n">
        <v>988.25</v>
      </c>
      <c r="R15" t="n">
        <v>62.61</v>
      </c>
      <c r="S15" t="n">
        <v>35.43</v>
      </c>
      <c r="T15" t="n">
        <v>12408.89</v>
      </c>
      <c r="U15" t="n">
        <v>0.57</v>
      </c>
      <c r="V15" t="n">
        <v>0.84</v>
      </c>
      <c r="W15" t="n">
        <v>3.04</v>
      </c>
      <c r="X15" t="n">
        <v>0.8100000000000001</v>
      </c>
      <c r="Y15" t="n">
        <v>1</v>
      </c>
      <c r="Z15" t="n">
        <v>10</v>
      </c>
      <c r="AA15" t="n">
        <v>486.0749661997645</v>
      </c>
      <c r="AB15" t="n">
        <v>665.0692128685778</v>
      </c>
      <c r="AC15" t="n">
        <v>601.5959406229027</v>
      </c>
      <c r="AD15" t="n">
        <v>486074.9661997645</v>
      </c>
      <c r="AE15" t="n">
        <v>665069.2128685778</v>
      </c>
      <c r="AF15" t="n">
        <v>1.173093405741064e-06</v>
      </c>
      <c r="AG15" t="n">
        <v>13</v>
      </c>
      <c r="AH15" t="n">
        <v>601595.9406229027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5.4064</v>
      </c>
      <c r="E16" t="n">
        <v>18.5</v>
      </c>
      <c r="F16" t="n">
        <v>13.5</v>
      </c>
      <c r="G16" t="n">
        <v>21.32</v>
      </c>
      <c r="H16" t="n">
        <v>0.27</v>
      </c>
      <c r="I16" t="n">
        <v>38</v>
      </c>
      <c r="J16" t="n">
        <v>292.27</v>
      </c>
      <c r="K16" t="n">
        <v>61.2</v>
      </c>
      <c r="L16" t="n">
        <v>4.5</v>
      </c>
      <c r="M16" t="n">
        <v>36</v>
      </c>
      <c r="N16" t="n">
        <v>81.56999999999999</v>
      </c>
      <c r="O16" t="n">
        <v>36281.16</v>
      </c>
      <c r="P16" t="n">
        <v>232</v>
      </c>
      <c r="Q16" t="n">
        <v>988.24</v>
      </c>
      <c r="R16" t="n">
        <v>60.95</v>
      </c>
      <c r="S16" t="n">
        <v>35.43</v>
      </c>
      <c r="T16" t="n">
        <v>11594.69</v>
      </c>
      <c r="U16" t="n">
        <v>0.58</v>
      </c>
      <c r="V16" t="n">
        <v>0.84</v>
      </c>
      <c r="W16" t="n">
        <v>3.02</v>
      </c>
      <c r="X16" t="n">
        <v>0.74</v>
      </c>
      <c r="Y16" t="n">
        <v>1</v>
      </c>
      <c r="Z16" t="n">
        <v>10</v>
      </c>
      <c r="AA16" t="n">
        <v>480.1125728137181</v>
      </c>
      <c r="AB16" t="n">
        <v>656.9112031955575</v>
      </c>
      <c r="AC16" t="n">
        <v>594.216519943237</v>
      </c>
      <c r="AD16" t="n">
        <v>480112.5728137181</v>
      </c>
      <c r="AE16" t="n">
        <v>656911.2031955575</v>
      </c>
      <c r="AF16" t="n">
        <v>1.187568989569982e-06</v>
      </c>
      <c r="AG16" t="n">
        <v>13</v>
      </c>
      <c r="AH16" t="n">
        <v>594216.5199432371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5.4551</v>
      </c>
      <c r="E17" t="n">
        <v>18.33</v>
      </c>
      <c r="F17" t="n">
        <v>13.44</v>
      </c>
      <c r="G17" t="n">
        <v>22.4</v>
      </c>
      <c r="H17" t="n">
        <v>0.29</v>
      </c>
      <c r="I17" t="n">
        <v>36</v>
      </c>
      <c r="J17" t="n">
        <v>292.79</v>
      </c>
      <c r="K17" t="n">
        <v>61.2</v>
      </c>
      <c r="L17" t="n">
        <v>4.75</v>
      </c>
      <c r="M17" t="n">
        <v>34</v>
      </c>
      <c r="N17" t="n">
        <v>81.84</v>
      </c>
      <c r="O17" t="n">
        <v>36344.4</v>
      </c>
      <c r="P17" t="n">
        <v>230.37</v>
      </c>
      <c r="Q17" t="n">
        <v>988.21</v>
      </c>
      <c r="R17" t="n">
        <v>59.06</v>
      </c>
      <c r="S17" t="n">
        <v>35.43</v>
      </c>
      <c r="T17" t="n">
        <v>10663.58</v>
      </c>
      <c r="U17" t="n">
        <v>0.6</v>
      </c>
      <c r="V17" t="n">
        <v>0.85</v>
      </c>
      <c r="W17" t="n">
        <v>3.02</v>
      </c>
      <c r="X17" t="n">
        <v>0.6899999999999999</v>
      </c>
      <c r="Y17" t="n">
        <v>1</v>
      </c>
      <c r="Z17" t="n">
        <v>10</v>
      </c>
      <c r="AA17" t="n">
        <v>462.3107187083244</v>
      </c>
      <c r="AB17" t="n">
        <v>632.5539210461829</v>
      </c>
      <c r="AC17" t="n">
        <v>572.1838626165386</v>
      </c>
      <c r="AD17" t="n">
        <v>462310.7187083244</v>
      </c>
      <c r="AE17" t="n">
        <v>632553.921046183</v>
      </c>
      <c r="AF17" t="n">
        <v>1.198266424053568e-06</v>
      </c>
      <c r="AG17" t="n">
        <v>12</v>
      </c>
      <c r="AH17" t="n">
        <v>572183.8626165385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5.4912</v>
      </c>
      <c r="E18" t="n">
        <v>18.21</v>
      </c>
      <c r="F18" t="n">
        <v>13.43</v>
      </c>
      <c r="G18" t="n">
        <v>23.7</v>
      </c>
      <c r="H18" t="n">
        <v>0.3</v>
      </c>
      <c r="I18" t="n">
        <v>34</v>
      </c>
      <c r="J18" t="n">
        <v>293.3</v>
      </c>
      <c r="K18" t="n">
        <v>61.2</v>
      </c>
      <c r="L18" t="n">
        <v>5</v>
      </c>
      <c r="M18" t="n">
        <v>32</v>
      </c>
      <c r="N18" t="n">
        <v>82.09999999999999</v>
      </c>
      <c r="O18" t="n">
        <v>36407.75</v>
      </c>
      <c r="P18" t="n">
        <v>229.59</v>
      </c>
      <c r="Q18" t="n">
        <v>988.22</v>
      </c>
      <c r="R18" t="n">
        <v>58.78</v>
      </c>
      <c r="S18" t="n">
        <v>35.43</v>
      </c>
      <c r="T18" t="n">
        <v>10533.58</v>
      </c>
      <c r="U18" t="n">
        <v>0.6</v>
      </c>
      <c r="V18" t="n">
        <v>0.85</v>
      </c>
      <c r="W18" t="n">
        <v>3.02</v>
      </c>
      <c r="X18" t="n">
        <v>0.68</v>
      </c>
      <c r="Y18" t="n">
        <v>1</v>
      </c>
      <c r="Z18" t="n">
        <v>10</v>
      </c>
      <c r="AA18" t="n">
        <v>459.4862081084753</v>
      </c>
      <c r="AB18" t="n">
        <v>628.689301034856</v>
      </c>
      <c r="AC18" t="n">
        <v>568.6880765150645</v>
      </c>
      <c r="AD18" t="n">
        <v>459486.2081084753</v>
      </c>
      <c r="AE18" t="n">
        <v>628689.301034856</v>
      </c>
      <c r="AF18" t="n">
        <v>1.206196144481852e-06</v>
      </c>
      <c r="AG18" t="n">
        <v>12</v>
      </c>
      <c r="AH18" t="n">
        <v>568688.0765150645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5.5208</v>
      </c>
      <c r="E19" t="n">
        <v>18.11</v>
      </c>
      <c r="F19" t="n">
        <v>13.39</v>
      </c>
      <c r="G19" t="n">
        <v>24.34</v>
      </c>
      <c r="H19" t="n">
        <v>0.32</v>
      </c>
      <c r="I19" t="n">
        <v>33</v>
      </c>
      <c r="J19" t="n">
        <v>293.81</v>
      </c>
      <c r="K19" t="n">
        <v>61.2</v>
      </c>
      <c r="L19" t="n">
        <v>5.25</v>
      </c>
      <c r="M19" t="n">
        <v>31</v>
      </c>
      <c r="N19" t="n">
        <v>82.36</v>
      </c>
      <c r="O19" t="n">
        <v>36471.2</v>
      </c>
      <c r="P19" t="n">
        <v>228.36</v>
      </c>
      <c r="Q19" t="n">
        <v>988.2</v>
      </c>
      <c r="R19" t="n">
        <v>57.49</v>
      </c>
      <c r="S19" t="n">
        <v>35.43</v>
      </c>
      <c r="T19" t="n">
        <v>9891.190000000001</v>
      </c>
      <c r="U19" t="n">
        <v>0.62</v>
      </c>
      <c r="V19" t="n">
        <v>0.85</v>
      </c>
      <c r="W19" t="n">
        <v>3.02</v>
      </c>
      <c r="X19" t="n">
        <v>0.63</v>
      </c>
      <c r="Y19" t="n">
        <v>1</v>
      </c>
      <c r="Z19" t="n">
        <v>10</v>
      </c>
      <c r="AA19" t="n">
        <v>456.4429728774002</v>
      </c>
      <c r="AB19" t="n">
        <v>624.5254123336362</v>
      </c>
      <c r="AC19" t="n">
        <v>564.9215835074345</v>
      </c>
      <c r="AD19" t="n">
        <v>456442.9728774002</v>
      </c>
      <c r="AE19" t="n">
        <v>624525.4123336362</v>
      </c>
      <c r="AF19" t="n">
        <v>1.212698075913354e-06</v>
      </c>
      <c r="AG19" t="n">
        <v>12</v>
      </c>
      <c r="AH19" t="n">
        <v>564921.5835074346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5.5604</v>
      </c>
      <c r="E20" t="n">
        <v>17.98</v>
      </c>
      <c r="F20" t="n">
        <v>13.36</v>
      </c>
      <c r="G20" t="n">
        <v>25.87</v>
      </c>
      <c r="H20" t="n">
        <v>0.33</v>
      </c>
      <c r="I20" t="n">
        <v>31</v>
      </c>
      <c r="J20" t="n">
        <v>294.33</v>
      </c>
      <c r="K20" t="n">
        <v>61.2</v>
      </c>
      <c r="L20" t="n">
        <v>5.5</v>
      </c>
      <c r="M20" t="n">
        <v>29</v>
      </c>
      <c r="N20" t="n">
        <v>82.63</v>
      </c>
      <c r="O20" t="n">
        <v>36534.76</v>
      </c>
      <c r="P20" t="n">
        <v>227.48</v>
      </c>
      <c r="Q20" t="n">
        <v>988.15</v>
      </c>
      <c r="R20" t="n">
        <v>56.7</v>
      </c>
      <c r="S20" t="n">
        <v>35.43</v>
      </c>
      <c r="T20" t="n">
        <v>9507.08</v>
      </c>
      <c r="U20" t="n">
        <v>0.62</v>
      </c>
      <c r="V20" t="n">
        <v>0.85</v>
      </c>
      <c r="W20" t="n">
        <v>3.02</v>
      </c>
      <c r="X20" t="n">
        <v>0.61</v>
      </c>
      <c r="Y20" t="n">
        <v>1</v>
      </c>
      <c r="Z20" t="n">
        <v>10</v>
      </c>
      <c r="AA20" t="n">
        <v>453.2984107234819</v>
      </c>
      <c r="AB20" t="n">
        <v>620.2228836663539</v>
      </c>
      <c r="AC20" t="n">
        <v>561.0296821375206</v>
      </c>
      <c r="AD20" t="n">
        <v>453298.4107234819</v>
      </c>
      <c r="AE20" t="n">
        <v>620222.8836663539</v>
      </c>
      <c r="AF20" t="n">
        <v>1.221396605801444e-06</v>
      </c>
      <c r="AG20" t="n">
        <v>12</v>
      </c>
      <c r="AH20" t="n">
        <v>561029.6821375206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5.5897</v>
      </c>
      <c r="E21" t="n">
        <v>17.89</v>
      </c>
      <c r="F21" t="n">
        <v>13.32</v>
      </c>
      <c r="G21" t="n">
        <v>26.65</v>
      </c>
      <c r="H21" t="n">
        <v>0.35</v>
      </c>
      <c r="I21" t="n">
        <v>30</v>
      </c>
      <c r="J21" t="n">
        <v>294.84</v>
      </c>
      <c r="K21" t="n">
        <v>61.2</v>
      </c>
      <c r="L21" t="n">
        <v>5.75</v>
      </c>
      <c r="M21" t="n">
        <v>28</v>
      </c>
      <c r="N21" t="n">
        <v>82.90000000000001</v>
      </c>
      <c r="O21" t="n">
        <v>36598.44</v>
      </c>
      <c r="P21" t="n">
        <v>225.95</v>
      </c>
      <c r="Q21" t="n">
        <v>988.12</v>
      </c>
      <c r="R21" t="n">
        <v>55.48</v>
      </c>
      <c r="S21" t="n">
        <v>35.43</v>
      </c>
      <c r="T21" t="n">
        <v>8903.049999999999</v>
      </c>
      <c r="U21" t="n">
        <v>0.64</v>
      </c>
      <c r="V21" t="n">
        <v>0.86</v>
      </c>
      <c r="W21" t="n">
        <v>3.01</v>
      </c>
      <c r="X21" t="n">
        <v>0.57</v>
      </c>
      <c r="Y21" t="n">
        <v>1</v>
      </c>
      <c r="Z21" t="n">
        <v>10</v>
      </c>
      <c r="AA21" t="n">
        <v>450.0492019419126</v>
      </c>
      <c r="AB21" t="n">
        <v>615.7771728664361</v>
      </c>
      <c r="AC21" t="n">
        <v>557.0082637367528</v>
      </c>
      <c r="AD21" t="n">
        <v>450049.2019419126</v>
      </c>
      <c r="AE21" t="n">
        <v>615777.1728664361</v>
      </c>
      <c r="AF21" t="n">
        <v>1.227832639279248e-06</v>
      </c>
      <c r="AG21" t="n">
        <v>12</v>
      </c>
      <c r="AH21" t="n">
        <v>557008.2637367528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5.6284</v>
      </c>
      <c r="E22" t="n">
        <v>17.77</v>
      </c>
      <c r="F22" t="n">
        <v>13.31</v>
      </c>
      <c r="G22" t="n">
        <v>28.52</v>
      </c>
      <c r="H22" t="n">
        <v>0.36</v>
      </c>
      <c r="I22" t="n">
        <v>28</v>
      </c>
      <c r="J22" t="n">
        <v>295.36</v>
      </c>
      <c r="K22" t="n">
        <v>61.2</v>
      </c>
      <c r="L22" t="n">
        <v>6</v>
      </c>
      <c r="M22" t="n">
        <v>26</v>
      </c>
      <c r="N22" t="n">
        <v>83.16</v>
      </c>
      <c r="O22" t="n">
        <v>36662.22</v>
      </c>
      <c r="P22" t="n">
        <v>225.14</v>
      </c>
      <c r="Q22" t="n">
        <v>988.11</v>
      </c>
      <c r="R22" t="n">
        <v>54.9</v>
      </c>
      <c r="S22" t="n">
        <v>35.43</v>
      </c>
      <c r="T22" t="n">
        <v>8620.24</v>
      </c>
      <c r="U22" t="n">
        <v>0.65</v>
      </c>
      <c r="V22" t="n">
        <v>0.86</v>
      </c>
      <c r="W22" t="n">
        <v>3.01</v>
      </c>
      <c r="X22" t="n">
        <v>0.55</v>
      </c>
      <c r="Y22" t="n">
        <v>1</v>
      </c>
      <c r="Z22" t="n">
        <v>10</v>
      </c>
      <c r="AA22" t="n">
        <v>447.2085322950568</v>
      </c>
      <c r="AB22" t="n">
        <v>611.8904433341079</v>
      </c>
      <c r="AC22" t="n">
        <v>553.4924782159309</v>
      </c>
      <c r="AD22" t="n">
        <v>447208.5322950568</v>
      </c>
      <c r="AE22" t="n">
        <v>611890.4433341079</v>
      </c>
      <c r="AF22" t="n">
        <v>1.236333475306246e-06</v>
      </c>
      <c r="AG22" t="n">
        <v>12</v>
      </c>
      <c r="AH22" t="n">
        <v>553492.4782159309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5.657</v>
      </c>
      <c r="E23" t="n">
        <v>17.68</v>
      </c>
      <c r="F23" t="n">
        <v>13.27</v>
      </c>
      <c r="G23" t="n">
        <v>29.5</v>
      </c>
      <c r="H23" t="n">
        <v>0.38</v>
      </c>
      <c r="I23" t="n">
        <v>27</v>
      </c>
      <c r="J23" t="n">
        <v>295.88</v>
      </c>
      <c r="K23" t="n">
        <v>61.2</v>
      </c>
      <c r="L23" t="n">
        <v>6.25</v>
      </c>
      <c r="M23" t="n">
        <v>25</v>
      </c>
      <c r="N23" t="n">
        <v>83.43000000000001</v>
      </c>
      <c r="O23" t="n">
        <v>36726.12</v>
      </c>
      <c r="P23" t="n">
        <v>223.9</v>
      </c>
      <c r="Q23" t="n">
        <v>988.08</v>
      </c>
      <c r="R23" t="n">
        <v>53.93</v>
      </c>
      <c r="S23" t="n">
        <v>35.43</v>
      </c>
      <c r="T23" t="n">
        <v>8142.95</v>
      </c>
      <c r="U23" t="n">
        <v>0.66</v>
      </c>
      <c r="V23" t="n">
        <v>0.86</v>
      </c>
      <c r="W23" t="n">
        <v>3.01</v>
      </c>
      <c r="X23" t="n">
        <v>0.52</v>
      </c>
      <c r="Y23" t="n">
        <v>1</v>
      </c>
      <c r="Z23" t="n">
        <v>10</v>
      </c>
      <c r="AA23" t="n">
        <v>444.3442134616059</v>
      </c>
      <c r="AB23" t="n">
        <v>607.9713559413518</v>
      </c>
      <c r="AC23" t="n">
        <v>549.9474230234658</v>
      </c>
      <c r="AD23" t="n">
        <v>444344.2134616059</v>
      </c>
      <c r="AE23" t="n">
        <v>607971.3559413519</v>
      </c>
      <c r="AF23" t="n">
        <v>1.242615746892089e-06</v>
      </c>
      <c r="AG23" t="n">
        <v>12</v>
      </c>
      <c r="AH23" t="n">
        <v>549947.4230234658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5.681</v>
      </c>
      <c r="E24" t="n">
        <v>17.6</v>
      </c>
      <c r="F24" t="n">
        <v>13.25</v>
      </c>
      <c r="G24" t="n">
        <v>30.58</v>
      </c>
      <c r="H24" t="n">
        <v>0.39</v>
      </c>
      <c r="I24" t="n">
        <v>26</v>
      </c>
      <c r="J24" t="n">
        <v>296.4</v>
      </c>
      <c r="K24" t="n">
        <v>61.2</v>
      </c>
      <c r="L24" t="n">
        <v>6.5</v>
      </c>
      <c r="M24" t="n">
        <v>24</v>
      </c>
      <c r="N24" t="n">
        <v>83.7</v>
      </c>
      <c r="O24" t="n">
        <v>36790.13</v>
      </c>
      <c r="P24" t="n">
        <v>223.19</v>
      </c>
      <c r="Q24" t="n">
        <v>988.2</v>
      </c>
      <c r="R24" t="n">
        <v>53.21</v>
      </c>
      <c r="S24" t="n">
        <v>35.43</v>
      </c>
      <c r="T24" t="n">
        <v>7785.02</v>
      </c>
      <c r="U24" t="n">
        <v>0.67</v>
      </c>
      <c r="V24" t="n">
        <v>0.86</v>
      </c>
      <c r="W24" t="n">
        <v>3.01</v>
      </c>
      <c r="X24" t="n">
        <v>0.5</v>
      </c>
      <c r="Y24" t="n">
        <v>1</v>
      </c>
      <c r="Z24" t="n">
        <v>10</v>
      </c>
      <c r="AA24" t="n">
        <v>442.3511516867609</v>
      </c>
      <c r="AB24" t="n">
        <v>605.2443608933291</v>
      </c>
      <c r="AC24" t="n">
        <v>547.4806885554647</v>
      </c>
      <c r="AD24" t="n">
        <v>442351.1516867609</v>
      </c>
      <c r="AE24" t="n">
        <v>605244.3608933291</v>
      </c>
      <c r="AF24" t="n">
        <v>1.247887583187901e-06</v>
      </c>
      <c r="AG24" t="n">
        <v>12</v>
      </c>
      <c r="AH24" t="n">
        <v>547480.6885554646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5.7035</v>
      </c>
      <c r="E25" t="n">
        <v>17.53</v>
      </c>
      <c r="F25" t="n">
        <v>13.24</v>
      </c>
      <c r="G25" t="n">
        <v>31.77</v>
      </c>
      <c r="H25" t="n">
        <v>0.4</v>
      </c>
      <c r="I25" t="n">
        <v>25</v>
      </c>
      <c r="J25" t="n">
        <v>296.92</v>
      </c>
      <c r="K25" t="n">
        <v>61.2</v>
      </c>
      <c r="L25" t="n">
        <v>6.75</v>
      </c>
      <c r="M25" t="n">
        <v>23</v>
      </c>
      <c r="N25" t="n">
        <v>83.97</v>
      </c>
      <c r="O25" t="n">
        <v>36854.25</v>
      </c>
      <c r="P25" t="n">
        <v>222.43</v>
      </c>
      <c r="Q25" t="n">
        <v>988.21</v>
      </c>
      <c r="R25" t="n">
        <v>52.85</v>
      </c>
      <c r="S25" t="n">
        <v>35.43</v>
      </c>
      <c r="T25" t="n">
        <v>7613.37</v>
      </c>
      <c r="U25" t="n">
        <v>0.67</v>
      </c>
      <c r="V25" t="n">
        <v>0.86</v>
      </c>
      <c r="W25" t="n">
        <v>3</v>
      </c>
      <c r="X25" t="n">
        <v>0.48</v>
      </c>
      <c r="Y25" t="n">
        <v>1</v>
      </c>
      <c r="Z25" t="n">
        <v>10</v>
      </c>
      <c r="AA25" t="n">
        <v>440.4538772236384</v>
      </c>
      <c r="AB25" t="n">
        <v>602.6484262710429</v>
      </c>
      <c r="AC25" t="n">
        <v>545.1325062901122</v>
      </c>
      <c r="AD25" t="n">
        <v>440453.8772236384</v>
      </c>
      <c r="AE25" t="n">
        <v>602648.4262710429</v>
      </c>
      <c r="AF25" t="n">
        <v>1.252829929715225e-06</v>
      </c>
      <c r="AG25" t="n">
        <v>12</v>
      </c>
      <c r="AH25" t="n">
        <v>545132.5062901123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5.7267</v>
      </c>
      <c r="E26" t="n">
        <v>17.46</v>
      </c>
      <c r="F26" t="n">
        <v>13.22</v>
      </c>
      <c r="G26" t="n">
        <v>33.05</v>
      </c>
      <c r="H26" t="n">
        <v>0.42</v>
      </c>
      <c r="I26" t="n">
        <v>24</v>
      </c>
      <c r="J26" t="n">
        <v>297.44</v>
      </c>
      <c r="K26" t="n">
        <v>61.2</v>
      </c>
      <c r="L26" t="n">
        <v>7</v>
      </c>
      <c r="M26" t="n">
        <v>22</v>
      </c>
      <c r="N26" t="n">
        <v>84.23999999999999</v>
      </c>
      <c r="O26" t="n">
        <v>36918.48</v>
      </c>
      <c r="P26" t="n">
        <v>221.58</v>
      </c>
      <c r="Q26" t="n">
        <v>988.1</v>
      </c>
      <c r="R26" t="n">
        <v>52.17</v>
      </c>
      <c r="S26" t="n">
        <v>35.43</v>
      </c>
      <c r="T26" t="n">
        <v>7275.45</v>
      </c>
      <c r="U26" t="n">
        <v>0.68</v>
      </c>
      <c r="V26" t="n">
        <v>0.86</v>
      </c>
      <c r="W26" t="n">
        <v>3.01</v>
      </c>
      <c r="X26" t="n">
        <v>0.47</v>
      </c>
      <c r="Y26" t="n">
        <v>1</v>
      </c>
      <c r="Z26" t="n">
        <v>10</v>
      </c>
      <c r="AA26" t="n">
        <v>438.3993640916373</v>
      </c>
      <c r="AB26" t="n">
        <v>599.8373507651165</v>
      </c>
      <c r="AC26" t="n">
        <v>542.5897158851022</v>
      </c>
      <c r="AD26" t="n">
        <v>438399.3640916373</v>
      </c>
      <c r="AE26" t="n">
        <v>599837.3507651165</v>
      </c>
      <c r="AF26" t="n">
        <v>1.25792603813451e-06</v>
      </c>
      <c r="AG26" t="n">
        <v>12</v>
      </c>
      <c r="AH26" t="n">
        <v>542589.7158851023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5.7491</v>
      </c>
      <c r="E27" t="n">
        <v>17.39</v>
      </c>
      <c r="F27" t="n">
        <v>13.21</v>
      </c>
      <c r="G27" t="n">
        <v>34.45</v>
      </c>
      <c r="H27" t="n">
        <v>0.43</v>
      </c>
      <c r="I27" t="n">
        <v>23</v>
      </c>
      <c r="J27" t="n">
        <v>297.96</v>
      </c>
      <c r="K27" t="n">
        <v>61.2</v>
      </c>
      <c r="L27" t="n">
        <v>7.25</v>
      </c>
      <c r="M27" t="n">
        <v>21</v>
      </c>
      <c r="N27" t="n">
        <v>84.51000000000001</v>
      </c>
      <c r="O27" t="n">
        <v>36982.83</v>
      </c>
      <c r="P27" t="n">
        <v>220.69</v>
      </c>
      <c r="Q27" t="n">
        <v>988.15</v>
      </c>
      <c r="R27" t="n">
        <v>51.76</v>
      </c>
      <c r="S27" t="n">
        <v>35.43</v>
      </c>
      <c r="T27" t="n">
        <v>7078.31</v>
      </c>
      <c r="U27" t="n">
        <v>0.68</v>
      </c>
      <c r="V27" t="n">
        <v>0.86</v>
      </c>
      <c r="W27" t="n">
        <v>3</v>
      </c>
      <c r="X27" t="n">
        <v>0.45</v>
      </c>
      <c r="Y27" t="n">
        <v>1</v>
      </c>
      <c r="Z27" t="n">
        <v>10</v>
      </c>
      <c r="AA27" t="n">
        <v>436.4144167034188</v>
      </c>
      <c r="AB27" t="n">
        <v>597.1214581788577</v>
      </c>
      <c r="AC27" t="n">
        <v>540.1330242754968</v>
      </c>
      <c r="AD27" t="n">
        <v>436414.4167034188</v>
      </c>
      <c r="AE27" t="n">
        <v>597121.4581788577</v>
      </c>
      <c r="AF27" t="n">
        <v>1.262846418677269e-06</v>
      </c>
      <c r="AG27" t="n">
        <v>12</v>
      </c>
      <c r="AH27" t="n">
        <v>540133.0242754968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5.7784</v>
      </c>
      <c r="E28" t="n">
        <v>17.31</v>
      </c>
      <c r="F28" t="n">
        <v>13.17</v>
      </c>
      <c r="G28" t="n">
        <v>35.92</v>
      </c>
      <c r="H28" t="n">
        <v>0.45</v>
      </c>
      <c r="I28" t="n">
        <v>22</v>
      </c>
      <c r="J28" t="n">
        <v>298.48</v>
      </c>
      <c r="K28" t="n">
        <v>61.2</v>
      </c>
      <c r="L28" t="n">
        <v>7.5</v>
      </c>
      <c r="M28" t="n">
        <v>20</v>
      </c>
      <c r="N28" t="n">
        <v>84.79000000000001</v>
      </c>
      <c r="O28" t="n">
        <v>37047.29</v>
      </c>
      <c r="P28" t="n">
        <v>219.65</v>
      </c>
      <c r="Q28" t="n">
        <v>988.27</v>
      </c>
      <c r="R28" t="n">
        <v>50.61</v>
      </c>
      <c r="S28" t="n">
        <v>35.43</v>
      </c>
      <c r="T28" t="n">
        <v>6506.33</v>
      </c>
      <c r="U28" t="n">
        <v>0.7</v>
      </c>
      <c r="V28" t="n">
        <v>0.87</v>
      </c>
      <c r="W28" t="n">
        <v>3</v>
      </c>
      <c r="X28" t="n">
        <v>0.42</v>
      </c>
      <c r="Y28" t="n">
        <v>1</v>
      </c>
      <c r="Z28" t="n">
        <v>10</v>
      </c>
      <c r="AA28" t="n">
        <v>433.8183967664569</v>
      </c>
      <c r="AB28" t="n">
        <v>593.5694691727897</v>
      </c>
      <c r="AC28" t="n">
        <v>536.9200321149201</v>
      </c>
      <c r="AD28" t="n">
        <v>433818.3967664569</v>
      </c>
      <c r="AE28" t="n">
        <v>593569.4691727897</v>
      </c>
      <c r="AF28" t="n">
        <v>1.269282452155073e-06</v>
      </c>
      <c r="AG28" t="n">
        <v>12</v>
      </c>
      <c r="AH28" t="n">
        <v>536920.0321149201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5.7768</v>
      </c>
      <c r="E29" t="n">
        <v>17.31</v>
      </c>
      <c r="F29" t="n">
        <v>13.18</v>
      </c>
      <c r="G29" t="n">
        <v>35.93</v>
      </c>
      <c r="H29" t="n">
        <v>0.46</v>
      </c>
      <c r="I29" t="n">
        <v>22</v>
      </c>
      <c r="J29" t="n">
        <v>299.01</v>
      </c>
      <c r="K29" t="n">
        <v>61.2</v>
      </c>
      <c r="L29" t="n">
        <v>7.75</v>
      </c>
      <c r="M29" t="n">
        <v>20</v>
      </c>
      <c r="N29" t="n">
        <v>85.06</v>
      </c>
      <c r="O29" t="n">
        <v>37111.87</v>
      </c>
      <c r="P29" t="n">
        <v>219.2</v>
      </c>
      <c r="Q29" t="n">
        <v>988.17</v>
      </c>
      <c r="R29" t="n">
        <v>50.91</v>
      </c>
      <c r="S29" t="n">
        <v>35.43</v>
      </c>
      <c r="T29" t="n">
        <v>6655.3</v>
      </c>
      <c r="U29" t="n">
        <v>0.7</v>
      </c>
      <c r="V29" t="n">
        <v>0.87</v>
      </c>
      <c r="W29" t="n">
        <v>3</v>
      </c>
      <c r="X29" t="n">
        <v>0.42</v>
      </c>
      <c r="Y29" t="n">
        <v>1</v>
      </c>
      <c r="Z29" t="n">
        <v>10</v>
      </c>
      <c r="AA29" t="n">
        <v>433.5226600554075</v>
      </c>
      <c r="AB29" t="n">
        <v>593.1648291577491</v>
      </c>
      <c r="AC29" t="n">
        <v>536.5540103749992</v>
      </c>
      <c r="AD29" t="n">
        <v>433522.6600554075</v>
      </c>
      <c r="AE29" t="n">
        <v>593164.8291577491</v>
      </c>
      <c r="AF29" t="n">
        <v>1.268930996402018e-06</v>
      </c>
      <c r="AG29" t="n">
        <v>12</v>
      </c>
      <c r="AH29" t="n">
        <v>536554.0103749991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5.798</v>
      </c>
      <c r="E30" t="n">
        <v>17.25</v>
      </c>
      <c r="F30" t="n">
        <v>13.17</v>
      </c>
      <c r="G30" t="n">
        <v>37.62</v>
      </c>
      <c r="H30" t="n">
        <v>0.48</v>
      </c>
      <c r="I30" t="n">
        <v>21</v>
      </c>
      <c r="J30" t="n">
        <v>299.53</v>
      </c>
      <c r="K30" t="n">
        <v>61.2</v>
      </c>
      <c r="L30" t="n">
        <v>8</v>
      </c>
      <c r="M30" t="n">
        <v>19</v>
      </c>
      <c r="N30" t="n">
        <v>85.33</v>
      </c>
      <c r="O30" t="n">
        <v>37176.68</v>
      </c>
      <c r="P30" t="n">
        <v>218.26</v>
      </c>
      <c r="Q30" t="n">
        <v>988.13</v>
      </c>
      <c r="R30" t="n">
        <v>50.56</v>
      </c>
      <c r="S30" t="n">
        <v>35.43</v>
      </c>
      <c r="T30" t="n">
        <v>6485.97</v>
      </c>
      <c r="U30" t="n">
        <v>0.7</v>
      </c>
      <c r="V30" t="n">
        <v>0.87</v>
      </c>
      <c r="W30" t="n">
        <v>3</v>
      </c>
      <c r="X30" t="n">
        <v>0.41</v>
      </c>
      <c r="Y30" t="n">
        <v>1</v>
      </c>
      <c r="Z30" t="n">
        <v>10</v>
      </c>
      <c r="AA30" t="n">
        <v>431.5832717027248</v>
      </c>
      <c r="AB30" t="n">
        <v>590.5112724538329</v>
      </c>
      <c r="AC30" t="n">
        <v>534.1537053986145</v>
      </c>
      <c r="AD30" t="n">
        <v>431583.2717027248</v>
      </c>
      <c r="AE30" t="n">
        <v>590511.2724538329</v>
      </c>
      <c r="AF30" t="n">
        <v>1.273587785129986e-06</v>
      </c>
      <c r="AG30" t="n">
        <v>12</v>
      </c>
      <c r="AH30" t="n">
        <v>534153.7053986145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5.829</v>
      </c>
      <c r="E31" t="n">
        <v>17.16</v>
      </c>
      <c r="F31" t="n">
        <v>13.13</v>
      </c>
      <c r="G31" t="n">
        <v>39.39</v>
      </c>
      <c r="H31" t="n">
        <v>0.49</v>
      </c>
      <c r="I31" t="n">
        <v>20</v>
      </c>
      <c r="J31" t="n">
        <v>300.06</v>
      </c>
      <c r="K31" t="n">
        <v>61.2</v>
      </c>
      <c r="L31" t="n">
        <v>8.25</v>
      </c>
      <c r="M31" t="n">
        <v>18</v>
      </c>
      <c r="N31" t="n">
        <v>85.61</v>
      </c>
      <c r="O31" t="n">
        <v>37241.49</v>
      </c>
      <c r="P31" t="n">
        <v>217.55</v>
      </c>
      <c r="Q31" t="n">
        <v>988.1799999999999</v>
      </c>
      <c r="R31" t="n">
        <v>49.3</v>
      </c>
      <c r="S31" t="n">
        <v>35.43</v>
      </c>
      <c r="T31" t="n">
        <v>5861.86</v>
      </c>
      <c r="U31" t="n">
        <v>0.72</v>
      </c>
      <c r="V31" t="n">
        <v>0.87</v>
      </c>
      <c r="W31" t="n">
        <v>3</v>
      </c>
      <c r="X31" t="n">
        <v>0.37</v>
      </c>
      <c r="Y31" t="n">
        <v>1</v>
      </c>
      <c r="Z31" t="n">
        <v>10</v>
      </c>
      <c r="AA31" t="n">
        <v>429.2625355811374</v>
      </c>
      <c r="AB31" t="n">
        <v>587.3359389086253</v>
      </c>
      <c r="AC31" t="n">
        <v>531.2814212303529</v>
      </c>
      <c r="AD31" t="n">
        <v>429262.5355811374</v>
      </c>
      <c r="AE31" t="n">
        <v>587335.9389086253</v>
      </c>
      <c r="AF31" t="n">
        <v>1.28039724034541e-06</v>
      </c>
      <c r="AG31" t="n">
        <v>12</v>
      </c>
      <c r="AH31" t="n">
        <v>531281.4212303528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5.8317</v>
      </c>
      <c r="E32" t="n">
        <v>17.15</v>
      </c>
      <c r="F32" t="n">
        <v>13.12</v>
      </c>
      <c r="G32" t="n">
        <v>39.36</v>
      </c>
      <c r="H32" t="n">
        <v>0.5</v>
      </c>
      <c r="I32" t="n">
        <v>20</v>
      </c>
      <c r="J32" t="n">
        <v>300.59</v>
      </c>
      <c r="K32" t="n">
        <v>61.2</v>
      </c>
      <c r="L32" t="n">
        <v>8.5</v>
      </c>
      <c r="M32" t="n">
        <v>18</v>
      </c>
      <c r="N32" t="n">
        <v>85.89</v>
      </c>
      <c r="O32" t="n">
        <v>37306.42</v>
      </c>
      <c r="P32" t="n">
        <v>216.6</v>
      </c>
      <c r="Q32" t="n">
        <v>988.1</v>
      </c>
      <c r="R32" t="n">
        <v>49.03</v>
      </c>
      <c r="S32" t="n">
        <v>35.43</v>
      </c>
      <c r="T32" t="n">
        <v>5727.2</v>
      </c>
      <c r="U32" t="n">
        <v>0.72</v>
      </c>
      <c r="V32" t="n">
        <v>0.87</v>
      </c>
      <c r="W32" t="n">
        <v>3</v>
      </c>
      <c r="X32" t="n">
        <v>0.37</v>
      </c>
      <c r="Y32" t="n">
        <v>1</v>
      </c>
      <c r="Z32" t="n">
        <v>10</v>
      </c>
      <c r="AA32" t="n">
        <v>428.1992425153078</v>
      </c>
      <c r="AB32" t="n">
        <v>585.881094426778</v>
      </c>
      <c r="AC32" t="n">
        <v>529.965425063966</v>
      </c>
      <c r="AD32" t="n">
        <v>428199.2425153079</v>
      </c>
      <c r="AE32" t="n">
        <v>585881.0944267779</v>
      </c>
      <c r="AF32" t="n">
        <v>1.280990321928689e-06</v>
      </c>
      <c r="AG32" t="n">
        <v>12</v>
      </c>
      <c r="AH32" t="n">
        <v>529965.425063966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5.8543</v>
      </c>
      <c r="E33" t="n">
        <v>17.08</v>
      </c>
      <c r="F33" t="n">
        <v>13.11</v>
      </c>
      <c r="G33" t="n">
        <v>41.39</v>
      </c>
      <c r="H33" t="n">
        <v>0.52</v>
      </c>
      <c r="I33" t="n">
        <v>19</v>
      </c>
      <c r="J33" t="n">
        <v>301.11</v>
      </c>
      <c r="K33" t="n">
        <v>61.2</v>
      </c>
      <c r="L33" t="n">
        <v>8.75</v>
      </c>
      <c r="M33" t="n">
        <v>17</v>
      </c>
      <c r="N33" t="n">
        <v>86.16</v>
      </c>
      <c r="O33" t="n">
        <v>37371.47</v>
      </c>
      <c r="P33" t="n">
        <v>215.82</v>
      </c>
      <c r="Q33" t="n">
        <v>988.3</v>
      </c>
      <c r="R33" t="n">
        <v>48.71</v>
      </c>
      <c r="S33" t="n">
        <v>35.43</v>
      </c>
      <c r="T33" t="n">
        <v>5569.29</v>
      </c>
      <c r="U33" t="n">
        <v>0.73</v>
      </c>
      <c r="V33" t="n">
        <v>0.87</v>
      </c>
      <c r="W33" t="n">
        <v>2.99</v>
      </c>
      <c r="X33" t="n">
        <v>0.35</v>
      </c>
      <c r="Y33" t="n">
        <v>1</v>
      </c>
      <c r="Z33" t="n">
        <v>10</v>
      </c>
      <c r="AA33" t="n">
        <v>426.3820330510045</v>
      </c>
      <c r="AB33" t="n">
        <v>583.3947082680945</v>
      </c>
      <c r="AC33" t="n">
        <v>527.7163361106025</v>
      </c>
      <c r="AD33" t="n">
        <v>426382.0330510045</v>
      </c>
      <c r="AE33" t="n">
        <v>583394.7082680946</v>
      </c>
      <c r="AF33" t="n">
        <v>1.285954634440579e-06</v>
      </c>
      <c r="AG33" t="n">
        <v>12</v>
      </c>
      <c r="AH33" t="n">
        <v>527716.3361106025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5.8554</v>
      </c>
      <c r="E34" t="n">
        <v>17.08</v>
      </c>
      <c r="F34" t="n">
        <v>13.11</v>
      </c>
      <c r="G34" t="n">
        <v>41.39</v>
      </c>
      <c r="H34" t="n">
        <v>0.53</v>
      </c>
      <c r="I34" t="n">
        <v>19</v>
      </c>
      <c r="J34" t="n">
        <v>301.64</v>
      </c>
      <c r="K34" t="n">
        <v>61.2</v>
      </c>
      <c r="L34" t="n">
        <v>9</v>
      </c>
      <c r="M34" t="n">
        <v>17</v>
      </c>
      <c r="N34" t="n">
        <v>86.44</v>
      </c>
      <c r="O34" t="n">
        <v>37436.63</v>
      </c>
      <c r="P34" t="n">
        <v>214.85</v>
      </c>
      <c r="Q34" t="n">
        <v>988.17</v>
      </c>
      <c r="R34" t="n">
        <v>48.79</v>
      </c>
      <c r="S34" t="n">
        <v>35.43</v>
      </c>
      <c r="T34" t="n">
        <v>5611.97</v>
      </c>
      <c r="U34" t="n">
        <v>0.73</v>
      </c>
      <c r="V34" t="n">
        <v>0.87</v>
      </c>
      <c r="W34" t="n">
        <v>2.99</v>
      </c>
      <c r="X34" t="n">
        <v>0.35</v>
      </c>
      <c r="Y34" t="n">
        <v>1</v>
      </c>
      <c r="Z34" t="n">
        <v>10</v>
      </c>
      <c r="AA34" t="n">
        <v>425.4302113743113</v>
      </c>
      <c r="AB34" t="n">
        <v>582.0923838586342</v>
      </c>
      <c r="AC34" t="n">
        <v>526.5383037149572</v>
      </c>
      <c r="AD34" t="n">
        <v>425430.2113743113</v>
      </c>
      <c r="AE34" t="n">
        <v>582092.3838586342</v>
      </c>
      <c r="AF34" t="n">
        <v>1.286196260270804e-06</v>
      </c>
      <c r="AG34" t="n">
        <v>12</v>
      </c>
      <c r="AH34" t="n">
        <v>526538.3037149572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5.8769</v>
      </c>
      <c r="E35" t="n">
        <v>17.02</v>
      </c>
      <c r="F35" t="n">
        <v>13.1</v>
      </c>
      <c r="G35" t="n">
        <v>43.66</v>
      </c>
      <c r="H35" t="n">
        <v>0.55</v>
      </c>
      <c r="I35" t="n">
        <v>18</v>
      </c>
      <c r="J35" t="n">
        <v>302.17</v>
      </c>
      <c r="K35" t="n">
        <v>61.2</v>
      </c>
      <c r="L35" t="n">
        <v>9.25</v>
      </c>
      <c r="M35" t="n">
        <v>16</v>
      </c>
      <c r="N35" t="n">
        <v>86.72</v>
      </c>
      <c r="O35" t="n">
        <v>37501.91</v>
      </c>
      <c r="P35" t="n">
        <v>214.58</v>
      </c>
      <c r="Q35" t="n">
        <v>988.17</v>
      </c>
      <c r="R35" t="n">
        <v>48.08</v>
      </c>
      <c r="S35" t="n">
        <v>35.43</v>
      </c>
      <c r="T35" t="n">
        <v>5262.68</v>
      </c>
      <c r="U35" t="n">
        <v>0.74</v>
      </c>
      <c r="V35" t="n">
        <v>0.87</v>
      </c>
      <c r="W35" t="n">
        <v>3</v>
      </c>
      <c r="X35" t="n">
        <v>0.34</v>
      </c>
      <c r="Y35" t="n">
        <v>1</v>
      </c>
      <c r="Z35" t="n">
        <v>10</v>
      </c>
      <c r="AA35" t="n">
        <v>424.152843959174</v>
      </c>
      <c r="AB35" t="n">
        <v>580.3446334077702</v>
      </c>
      <c r="AC35" t="n">
        <v>524.9573561141405</v>
      </c>
      <c r="AD35" t="n">
        <v>424152.843959174</v>
      </c>
      <c r="AE35" t="n">
        <v>580344.6334077702</v>
      </c>
      <c r="AF35" t="n">
        <v>1.290918946952469e-06</v>
      </c>
      <c r="AG35" t="n">
        <v>12</v>
      </c>
      <c r="AH35" t="n">
        <v>524957.3561141405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5.9079</v>
      </c>
      <c r="E36" t="n">
        <v>16.93</v>
      </c>
      <c r="F36" t="n">
        <v>13.06</v>
      </c>
      <c r="G36" t="n">
        <v>46.1</v>
      </c>
      <c r="H36" t="n">
        <v>0.5600000000000001</v>
      </c>
      <c r="I36" t="n">
        <v>17</v>
      </c>
      <c r="J36" t="n">
        <v>302.7</v>
      </c>
      <c r="K36" t="n">
        <v>61.2</v>
      </c>
      <c r="L36" t="n">
        <v>9.5</v>
      </c>
      <c r="M36" t="n">
        <v>15</v>
      </c>
      <c r="N36" t="n">
        <v>87</v>
      </c>
      <c r="O36" t="n">
        <v>37567.32</v>
      </c>
      <c r="P36" t="n">
        <v>212.01</v>
      </c>
      <c r="Q36" t="n">
        <v>988.08</v>
      </c>
      <c r="R36" t="n">
        <v>47.34</v>
      </c>
      <c r="S36" t="n">
        <v>35.43</v>
      </c>
      <c r="T36" t="n">
        <v>4897.48</v>
      </c>
      <c r="U36" t="n">
        <v>0.75</v>
      </c>
      <c r="V36" t="n">
        <v>0.87</v>
      </c>
      <c r="W36" t="n">
        <v>2.99</v>
      </c>
      <c r="X36" t="n">
        <v>0.31</v>
      </c>
      <c r="Y36" t="n">
        <v>1</v>
      </c>
      <c r="Z36" t="n">
        <v>10</v>
      </c>
      <c r="AA36" t="n">
        <v>420.1887838824588</v>
      </c>
      <c r="AB36" t="n">
        <v>574.9208315288204</v>
      </c>
      <c r="AC36" t="n">
        <v>520.0511942741638</v>
      </c>
      <c r="AD36" t="n">
        <v>420188.7838824588</v>
      </c>
      <c r="AE36" t="n">
        <v>574920.8315288203</v>
      </c>
      <c r="AF36" t="n">
        <v>1.297728402167893e-06</v>
      </c>
      <c r="AG36" t="n">
        <v>12</v>
      </c>
      <c r="AH36" t="n">
        <v>520051.1942741638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5.9062</v>
      </c>
      <c r="E37" t="n">
        <v>16.93</v>
      </c>
      <c r="F37" t="n">
        <v>13.07</v>
      </c>
      <c r="G37" t="n">
        <v>46.12</v>
      </c>
      <c r="H37" t="n">
        <v>0.57</v>
      </c>
      <c r="I37" t="n">
        <v>17</v>
      </c>
      <c r="J37" t="n">
        <v>303.23</v>
      </c>
      <c r="K37" t="n">
        <v>61.2</v>
      </c>
      <c r="L37" t="n">
        <v>9.75</v>
      </c>
      <c r="M37" t="n">
        <v>15</v>
      </c>
      <c r="N37" t="n">
        <v>87.28</v>
      </c>
      <c r="O37" t="n">
        <v>37632.84</v>
      </c>
      <c r="P37" t="n">
        <v>212.32</v>
      </c>
      <c r="Q37" t="n">
        <v>988.12</v>
      </c>
      <c r="R37" t="n">
        <v>47.66</v>
      </c>
      <c r="S37" t="n">
        <v>35.43</v>
      </c>
      <c r="T37" t="n">
        <v>5058.13</v>
      </c>
      <c r="U37" t="n">
        <v>0.74</v>
      </c>
      <c r="V37" t="n">
        <v>0.87</v>
      </c>
      <c r="W37" t="n">
        <v>2.98</v>
      </c>
      <c r="X37" t="n">
        <v>0.31</v>
      </c>
      <c r="Y37" t="n">
        <v>1</v>
      </c>
      <c r="Z37" t="n">
        <v>10</v>
      </c>
      <c r="AA37" t="n">
        <v>420.6005260353643</v>
      </c>
      <c r="AB37" t="n">
        <v>575.4841953072075</v>
      </c>
      <c r="AC37" t="n">
        <v>520.5607914042279</v>
      </c>
      <c r="AD37" t="n">
        <v>420600.5260353643</v>
      </c>
      <c r="AE37" t="n">
        <v>575484.1953072075</v>
      </c>
      <c r="AF37" t="n">
        <v>1.297354980430273e-06</v>
      </c>
      <c r="AG37" t="n">
        <v>12</v>
      </c>
      <c r="AH37" t="n">
        <v>520560.7914042278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5.9051</v>
      </c>
      <c r="E38" t="n">
        <v>16.93</v>
      </c>
      <c r="F38" t="n">
        <v>13.07</v>
      </c>
      <c r="G38" t="n">
        <v>46.13</v>
      </c>
      <c r="H38" t="n">
        <v>0.59</v>
      </c>
      <c r="I38" t="n">
        <v>17</v>
      </c>
      <c r="J38" t="n">
        <v>303.76</v>
      </c>
      <c r="K38" t="n">
        <v>61.2</v>
      </c>
      <c r="L38" t="n">
        <v>10</v>
      </c>
      <c r="M38" t="n">
        <v>15</v>
      </c>
      <c r="N38" t="n">
        <v>87.56999999999999</v>
      </c>
      <c r="O38" t="n">
        <v>37698.48</v>
      </c>
      <c r="P38" t="n">
        <v>211.4</v>
      </c>
      <c r="Q38" t="n">
        <v>988.1</v>
      </c>
      <c r="R38" t="n">
        <v>47.58</v>
      </c>
      <c r="S38" t="n">
        <v>35.43</v>
      </c>
      <c r="T38" t="n">
        <v>5014.36</v>
      </c>
      <c r="U38" t="n">
        <v>0.74</v>
      </c>
      <c r="V38" t="n">
        <v>0.87</v>
      </c>
      <c r="W38" t="n">
        <v>2.99</v>
      </c>
      <c r="X38" t="n">
        <v>0.32</v>
      </c>
      <c r="Y38" t="n">
        <v>1</v>
      </c>
      <c r="Z38" t="n">
        <v>10</v>
      </c>
      <c r="AA38" t="n">
        <v>419.8014938930534</v>
      </c>
      <c r="AB38" t="n">
        <v>574.3909242792876</v>
      </c>
      <c r="AC38" t="n">
        <v>519.571860628797</v>
      </c>
      <c r="AD38" t="n">
        <v>419801.4938930534</v>
      </c>
      <c r="AE38" t="n">
        <v>574390.9242792876</v>
      </c>
      <c r="AF38" t="n">
        <v>1.297113354600048e-06</v>
      </c>
      <c r="AG38" t="n">
        <v>12</v>
      </c>
      <c r="AH38" t="n">
        <v>519571.860628797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5.9285</v>
      </c>
      <c r="E39" t="n">
        <v>16.87</v>
      </c>
      <c r="F39" t="n">
        <v>13.06</v>
      </c>
      <c r="G39" t="n">
        <v>48.96</v>
      </c>
      <c r="H39" t="n">
        <v>0.6</v>
      </c>
      <c r="I39" t="n">
        <v>16</v>
      </c>
      <c r="J39" t="n">
        <v>304.3</v>
      </c>
      <c r="K39" t="n">
        <v>61.2</v>
      </c>
      <c r="L39" t="n">
        <v>10.25</v>
      </c>
      <c r="M39" t="n">
        <v>14</v>
      </c>
      <c r="N39" t="n">
        <v>87.84999999999999</v>
      </c>
      <c r="O39" t="n">
        <v>37764.25</v>
      </c>
      <c r="P39" t="n">
        <v>211.16</v>
      </c>
      <c r="Q39" t="n">
        <v>988.1</v>
      </c>
      <c r="R39" t="n">
        <v>46.88</v>
      </c>
      <c r="S39" t="n">
        <v>35.43</v>
      </c>
      <c r="T39" t="n">
        <v>4668.66</v>
      </c>
      <c r="U39" t="n">
        <v>0.76</v>
      </c>
      <c r="V39" t="n">
        <v>0.87</v>
      </c>
      <c r="W39" t="n">
        <v>3</v>
      </c>
      <c r="X39" t="n">
        <v>0.3</v>
      </c>
      <c r="Y39" t="n">
        <v>1</v>
      </c>
      <c r="Z39" t="n">
        <v>10</v>
      </c>
      <c r="AA39" t="n">
        <v>405.4074306597483</v>
      </c>
      <c r="AB39" t="n">
        <v>554.6963319422272</v>
      </c>
      <c r="AC39" t="n">
        <v>501.7568925428519</v>
      </c>
      <c r="AD39" t="n">
        <v>405407.4306597483</v>
      </c>
      <c r="AE39" t="n">
        <v>554696.3319422272</v>
      </c>
      <c r="AF39" t="n">
        <v>1.302253394988465e-06</v>
      </c>
      <c r="AG39" t="n">
        <v>11</v>
      </c>
      <c r="AH39" t="n">
        <v>501756.8925428519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5.9271</v>
      </c>
      <c r="E40" t="n">
        <v>16.87</v>
      </c>
      <c r="F40" t="n">
        <v>13.06</v>
      </c>
      <c r="G40" t="n">
        <v>48.98</v>
      </c>
      <c r="H40" t="n">
        <v>0.61</v>
      </c>
      <c r="I40" t="n">
        <v>16</v>
      </c>
      <c r="J40" t="n">
        <v>304.83</v>
      </c>
      <c r="K40" t="n">
        <v>61.2</v>
      </c>
      <c r="L40" t="n">
        <v>10.5</v>
      </c>
      <c r="M40" t="n">
        <v>14</v>
      </c>
      <c r="N40" t="n">
        <v>88.13</v>
      </c>
      <c r="O40" t="n">
        <v>37830.13</v>
      </c>
      <c r="P40" t="n">
        <v>210.7</v>
      </c>
      <c r="Q40" t="n">
        <v>988.13</v>
      </c>
      <c r="R40" t="n">
        <v>47.3</v>
      </c>
      <c r="S40" t="n">
        <v>35.43</v>
      </c>
      <c r="T40" t="n">
        <v>4883.48</v>
      </c>
      <c r="U40" t="n">
        <v>0.75</v>
      </c>
      <c r="V40" t="n">
        <v>0.87</v>
      </c>
      <c r="W40" t="n">
        <v>2.99</v>
      </c>
      <c r="X40" t="n">
        <v>0.31</v>
      </c>
      <c r="Y40" t="n">
        <v>1</v>
      </c>
      <c r="Z40" t="n">
        <v>10</v>
      </c>
      <c r="AA40" t="n">
        <v>405.0464792505531</v>
      </c>
      <c r="AB40" t="n">
        <v>554.2024623001141</v>
      </c>
      <c r="AC40" t="n">
        <v>501.3101571262314</v>
      </c>
      <c r="AD40" t="n">
        <v>405046.4792505531</v>
      </c>
      <c r="AE40" t="n">
        <v>554202.4623001141</v>
      </c>
      <c r="AF40" t="n">
        <v>1.301945871204543e-06</v>
      </c>
      <c r="AG40" t="n">
        <v>11</v>
      </c>
      <c r="AH40" t="n">
        <v>501310.1571262315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5.9547</v>
      </c>
      <c r="E41" t="n">
        <v>16.79</v>
      </c>
      <c r="F41" t="n">
        <v>13.04</v>
      </c>
      <c r="G41" t="n">
        <v>52.14</v>
      </c>
      <c r="H41" t="n">
        <v>0.63</v>
      </c>
      <c r="I41" t="n">
        <v>15</v>
      </c>
      <c r="J41" t="n">
        <v>305.37</v>
      </c>
      <c r="K41" t="n">
        <v>61.2</v>
      </c>
      <c r="L41" t="n">
        <v>10.75</v>
      </c>
      <c r="M41" t="n">
        <v>13</v>
      </c>
      <c r="N41" t="n">
        <v>88.42</v>
      </c>
      <c r="O41" t="n">
        <v>37896.14</v>
      </c>
      <c r="P41" t="n">
        <v>209.38</v>
      </c>
      <c r="Q41" t="n">
        <v>988.1</v>
      </c>
      <c r="R41" t="n">
        <v>46.64</v>
      </c>
      <c r="S41" t="n">
        <v>35.43</v>
      </c>
      <c r="T41" t="n">
        <v>4557.33</v>
      </c>
      <c r="U41" t="n">
        <v>0.76</v>
      </c>
      <c r="V41" t="n">
        <v>0.87</v>
      </c>
      <c r="W41" t="n">
        <v>2.99</v>
      </c>
      <c r="X41" t="n">
        <v>0.28</v>
      </c>
      <c r="Y41" t="n">
        <v>1</v>
      </c>
      <c r="Z41" t="n">
        <v>10</v>
      </c>
      <c r="AA41" t="n">
        <v>402.5362435504452</v>
      </c>
      <c r="AB41" t="n">
        <v>550.7678470714433</v>
      </c>
      <c r="AC41" t="n">
        <v>498.2033367544722</v>
      </c>
      <c r="AD41" t="n">
        <v>402536.2435504452</v>
      </c>
      <c r="AE41" t="n">
        <v>550767.8470714432</v>
      </c>
      <c r="AF41" t="n">
        <v>1.308008482944727e-06</v>
      </c>
      <c r="AG41" t="n">
        <v>11</v>
      </c>
      <c r="AH41" t="n">
        <v>498203.3367544722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5.9545</v>
      </c>
      <c r="E42" t="n">
        <v>16.79</v>
      </c>
      <c r="F42" t="n">
        <v>13.04</v>
      </c>
      <c r="G42" t="n">
        <v>52.15</v>
      </c>
      <c r="H42" t="n">
        <v>0.64</v>
      </c>
      <c r="I42" t="n">
        <v>15</v>
      </c>
      <c r="J42" t="n">
        <v>305.9</v>
      </c>
      <c r="K42" t="n">
        <v>61.2</v>
      </c>
      <c r="L42" t="n">
        <v>11</v>
      </c>
      <c r="M42" t="n">
        <v>13</v>
      </c>
      <c r="N42" t="n">
        <v>88.7</v>
      </c>
      <c r="O42" t="n">
        <v>37962.28</v>
      </c>
      <c r="P42" t="n">
        <v>209.01</v>
      </c>
      <c r="Q42" t="n">
        <v>988.11</v>
      </c>
      <c r="R42" t="n">
        <v>46.57</v>
      </c>
      <c r="S42" t="n">
        <v>35.43</v>
      </c>
      <c r="T42" t="n">
        <v>4519.84</v>
      </c>
      <c r="U42" t="n">
        <v>0.76</v>
      </c>
      <c r="V42" t="n">
        <v>0.87</v>
      </c>
      <c r="W42" t="n">
        <v>2.99</v>
      </c>
      <c r="X42" t="n">
        <v>0.28</v>
      </c>
      <c r="Y42" t="n">
        <v>1</v>
      </c>
      <c r="Z42" t="n">
        <v>10</v>
      </c>
      <c r="AA42" t="n">
        <v>402.2067259825309</v>
      </c>
      <c r="AB42" t="n">
        <v>550.3169865977338</v>
      </c>
      <c r="AC42" t="n">
        <v>497.795505771587</v>
      </c>
      <c r="AD42" t="n">
        <v>402206.7259825309</v>
      </c>
      <c r="AE42" t="n">
        <v>550316.9865977338</v>
      </c>
      <c r="AF42" t="n">
        <v>1.307964550975595e-06</v>
      </c>
      <c r="AG42" t="n">
        <v>11</v>
      </c>
      <c r="AH42" t="n">
        <v>497795.505771587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5.9587</v>
      </c>
      <c r="E43" t="n">
        <v>16.78</v>
      </c>
      <c r="F43" t="n">
        <v>13.02</v>
      </c>
      <c r="G43" t="n">
        <v>52.1</v>
      </c>
      <c r="H43" t="n">
        <v>0.65</v>
      </c>
      <c r="I43" t="n">
        <v>15</v>
      </c>
      <c r="J43" t="n">
        <v>306.44</v>
      </c>
      <c r="K43" t="n">
        <v>61.2</v>
      </c>
      <c r="L43" t="n">
        <v>11.25</v>
      </c>
      <c r="M43" t="n">
        <v>13</v>
      </c>
      <c r="N43" t="n">
        <v>88.98999999999999</v>
      </c>
      <c r="O43" t="n">
        <v>38028.53</v>
      </c>
      <c r="P43" t="n">
        <v>208.37</v>
      </c>
      <c r="Q43" t="n">
        <v>988.1</v>
      </c>
      <c r="R43" t="n">
        <v>46.2</v>
      </c>
      <c r="S43" t="n">
        <v>35.43</v>
      </c>
      <c r="T43" t="n">
        <v>4337.12</v>
      </c>
      <c r="U43" t="n">
        <v>0.77</v>
      </c>
      <c r="V43" t="n">
        <v>0.88</v>
      </c>
      <c r="W43" t="n">
        <v>2.99</v>
      </c>
      <c r="X43" t="n">
        <v>0.27</v>
      </c>
      <c r="Y43" t="n">
        <v>1</v>
      </c>
      <c r="Z43" t="n">
        <v>10</v>
      </c>
      <c r="AA43" t="n">
        <v>401.3405535358348</v>
      </c>
      <c r="AB43" t="n">
        <v>549.1318512433327</v>
      </c>
      <c r="AC43" t="n">
        <v>496.723478072062</v>
      </c>
      <c r="AD43" t="n">
        <v>401340.5535358348</v>
      </c>
      <c r="AE43" t="n">
        <v>549131.8512433327</v>
      </c>
      <c r="AF43" t="n">
        <v>1.308887122327362e-06</v>
      </c>
      <c r="AG43" t="n">
        <v>11</v>
      </c>
      <c r="AH43" t="n">
        <v>496723.478072062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5.9828</v>
      </c>
      <c r="E44" t="n">
        <v>16.71</v>
      </c>
      <c r="F44" t="n">
        <v>13.01</v>
      </c>
      <c r="G44" t="n">
        <v>55.76</v>
      </c>
      <c r="H44" t="n">
        <v>0.67</v>
      </c>
      <c r="I44" t="n">
        <v>14</v>
      </c>
      <c r="J44" t="n">
        <v>306.98</v>
      </c>
      <c r="K44" t="n">
        <v>61.2</v>
      </c>
      <c r="L44" t="n">
        <v>11.5</v>
      </c>
      <c r="M44" t="n">
        <v>12</v>
      </c>
      <c r="N44" t="n">
        <v>89.28</v>
      </c>
      <c r="O44" t="n">
        <v>38094.91</v>
      </c>
      <c r="P44" t="n">
        <v>207.36</v>
      </c>
      <c r="Q44" t="n">
        <v>988.13</v>
      </c>
      <c r="R44" t="n">
        <v>45.58</v>
      </c>
      <c r="S44" t="n">
        <v>35.43</v>
      </c>
      <c r="T44" t="n">
        <v>4033.19</v>
      </c>
      <c r="U44" t="n">
        <v>0.78</v>
      </c>
      <c r="V44" t="n">
        <v>0.88</v>
      </c>
      <c r="W44" t="n">
        <v>2.99</v>
      </c>
      <c r="X44" t="n">
        <v>0.26</v>
      </c>
      <c r="Y44" t="n">
        <v>1</v>
      </c>
      <c r="Z44" t="n">
        <v>10</v>
      </c>
      <c r="AA44" t="n">
        <v>399.3410194669935</v>
      </c>
      <c r="AB44" t="n">
        <v>546.3960005171267</v>
      </c>
      <c r="AC44" t="n">
        <v>494.2487330993746</v>
      </c>
      <c r="AD44" t="n">
        <v>399341.0194669935</v>
      </c>
      <c r="AE44" t="n">
        <v>546396.0005171268</v>
      </c>
      <c r="AF44" t="n">
        <v>1.314180924607741e-06</v>
      </c>
      <c r="AG44" t="n">
        <v>11</v>
      </c>
      <c r="AH44" t="n">
        <v>494248.7330993746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5.9861</v>
      </c>
      <c r="E45" t="n">
        <v>16.71</v>
      </c>
      <c r="F45" t="n">
        <v>13</v>
      </c>
      <c r="G45" t="n">
        <v>55.72</v>
      </c>
      <c r="H45" t="n">
        <v>0.68</v>
      </c>
      <c r="I45" t="n">
        <v>14</v>
      </c>
      <c r="J45" t="n">
        <v>307.52</v>
      </c>
      <c r="K45" t="n">
        <v>61.2</v>
      </c>
      <c r="L45" t="n">
        <v>11.75</v>
      </c>
      <c r="M45" t="n">
        <v>12</v>
      </c>
      <c r="N45" t="n">
        <v>89.56999999999999</v>
      </c>
      <c r="O45" t="n">
        <v>38161.42</v>
      </c>
      <c r="P45" t="n">
        <v>207.21</v>
      </c>
      <c r="Q45" t="n">
        <v>988.17</v>
      </c>
      <c r="R45" t="n">
        <v>45.48</v>
      </c>
      <c r="S45" t="n">
        <v>35.43</v>
      </c>
      <c r="T45" t="n">
        <v>3981.96</v>
      </c>
      <c r="U45" t="n">
        <v>0.78</v>
      </c>
      <c r="V45" t="n">
        <v>0.88</v>
      </c>
      <c r="W45" t="n">
        <v>2.99</v>
      </c>
      <c r="X45" t="n">
        <v>0.25</v>
      </c>
      <c r="Y45" t="n">
        <v>1</v>
      </c>
      <c r="Z45" t="n">
        <v>10</v>
      </c>
      <c r="AA45" t="n">
        <v>399.0145766177467</v>
      </c>
      <c r="AB45" t="n">
        <v>545.9493470091452</v>
      </c>
      <c r="AC45" t="n">
        <v>493.8447075753127</v>
      </c>
      <c r="AD45" t="n">
        <v>399014.5766177467</v>
      </c>
      <c r="AE45" t="n">
        <v>545949.3470091452</v>
      </c>
      <c r="AF45" t="n">
        <v>1.314905802098415e-06</v>
      </c>
      <c r="AG45" t="n">
        <v>11</v>
      </c>
      <c r="AH45" t="n">
        <v>493844.7075753127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5.9863</v>
      </c>
      <c r="E46" t="n">
        <v>16.7</v>
      </c>
      <c r="F46" t="n">
        <v>13</v>
      </c>
      <c r="G46" t="n">
        <v>55.72</v>
      </c>
      <c r="H46" t="n">
        <v>0.6899999999999999</v>
      </c>
      <c r="I46" t="n">
        <v>14</v>
      </c>
      <c r="J46" t="n">
        <v>308.06</v>
      </c>
      <c r="K46" t="n">
        <v>61.2</v>
      </c>
      <c r="L46" t="n">
        <v>12</v>
      </c>
      <c r="M46" t="n">
        <v>12</v>
      </c>
      <c r="N46" t="n">
        <v>89.86</v>
      </c>
      <c r="O46" t="n">
        <v>38228.06</v>
      </c>
      <c r="P46" t="n">
        <v>206.3</v>
      </c>
      <c r="Q46" t="n">
        <v>988.12</v>
      </c>
      <c r="R46" t="n">
        <v>45.23</v>
      </c>
      <c r="S46" t="n">
        <v>35.43</v>
      </c>
      <c r="T46" t="n">
        <v>3858.57</v>
      </c>
      <c r="U46" t="n">
        <v>0.78</v>
      </c>
      <c r="V46" t="n">
        <v>0.88</v>
      </c>
      <c r="W46" t="n">
        <v>2.99</v>
      </c>
      <c r="X46" t="n">
        <v>0.25</v>
      </c>
      <c r="Y46" t="n">
        <v>1</v>
      </c>
      <c r="Z46" t="n">
        <v>10</v>
      </c>
      <c r="AA46" t="n">
        <v>398.178853337227</v>
      </c>
      <c r="AB46" t="n">
        <v>544.805873547229</v>
      </c>
      <c r="AC46" t="n">
        <v>492.8103656157267</v>
      </c>
      <c r="AD46" t="n">
        <v>398178.853337227</v>
      </c>
      <c r="AE46" t="n">
        <v>544805.873547229</v>
      </c>
      <c r="AF46" t="n">
        <v>1.314949734067547e-06</v>
      </c>
      <c r="AG46" t="n">
        <v>11</v>
      </c>
      <c r="AH46" t="n">
        <v>492810.3656157267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6.0117</v>
      </c>
      <c r="E47" t="n">
        <v>16.63</v>
      </c>
      <c r="F47" t="n">
        <v>12.98</v>
      </c>
      <c r="G47" t="n">
        <v>59.93</v>
      </c>
      <c r="H47" t="n">
        <v>0.71</v>
      </c>
      <c r="I47" t="n">
        <v>13</v>
      </c>
      <c r="J47" t="n">
        <v>308.6</v>
      </c>
      <c r="K47" t="n">
        <v>61.2</v>
      </c>
      <c r="L47" t="n">
        <v>12.25</v>
      </c>
      <c r="M47" t="n">
        <v>11</v>
      </c>
      <c r="N47" t="n">
        <v>90.15000000000001</v>
      </c>
      <c r="O47" t="n">
        <v>38294.82</v>
      </c>
      <c r="P47" t="n">
        <v>204.67</v>
      </c>
      <c r="Q47" t="n">
        <v>988.09</v>
      </c>
      <c r="R47" t="n">
        <v>44.97</v>
      </c>
      <c r="S47" t="n">
        <v>35.43</v>
      </c>
      <c r="T47" t="n">
        <v>3730.52</v>
      </c>
      <c r="U47" t="n">
        <v>0.79</v>
      </c>
      <c r="V47" t="n">
        <v>0.88</v>
      </c>
      <c r="W47" t="n">
        <v>2.98</v>
      </c>
      <c r="X47" t="n">
        <v>0.23</v>
      </c>
      <c r="Y47" t="n">
        <v>1</v>
      </c>
      <c r="Z47" t="n">
        <v>10</v>
      </c>
      <c r="AA47" t="n">
        <v>395.5358052751936</v>
      </c>
      <c r="AB47" t="n">
        <v>541.189538585704</v>
      </c>
      <c r="AC47" t="n">
        <v>489.5391685873715</v>
      </c>
      <c r="AD47" t="n">
        <v>395535.8052751936</v>
      </c>
      <c r="AE47" t="n">
        <v>541189.5385857039</v>
      </c>
      <c r="AF47" t="n">
        <v>1.320529094147281e-06</v>
      </c>
      <c r="AG47" t="n">
        <v>11</v>
      </c>
      <c r="AH47" t="n">
        <v>489539.1685873715</v>
      </c>
    </row>
    <row r="48">
      <c r="A48" t="n">
        <v>46</v>
      </c>
      <c r="B48" t="n">
        <v>145</v>
      </c>
      <c r="C48" t="inlineStr">
        <is>
          <t xml:space="preserve">CONCLUIDO	</t>
        </is>
      </c>
      <c r="D48" t="n">
        <v>6.0076</v>
      </c>
      <c r="E48" t="n">
        <v>16.65</v>
      </c>
      <c r="F48" t="n">
        <v>13</v>
      </c>
      <c r="G48" t="n">
        <v>59.98</v>
      </c>
      <c r="H48" t="n">
        <v>0.72</v>
      </c>
      <c r="I48" t="n">
        <v>13</v>
      </c>
      <c r="J48" t="n">
        <v>309.14</v>
      </c>
      <c r="K48" t="n">
        <v>61.2</v>
      </c>
      <c r="L48" t="n">
        <v>12.5</v>
      </c>
      <c r="M48" t="n">
        <v>11</v>
      </c>
      <c r="N48" t="n">
        <v>90.44</v>
      </c>
      <c r="O48" t="n">
        <v>38361.7</v>
      </c>
      <c r="P48" t="n">
        <v>204.64</v>
      </c>
      <c r="Q48" t="n">
        <v>988.13</v>
      </c>
      <c r="R48" t="n">
        <v>45.32</v>
      </c>
      <c r="S48" t="n">
        <v>35.43</v>
      </c>
      <c r="T48" t="n">
        <v>3905.17</v>
      </c>
      <c r="U48" t="n">
        <v>0.78</v>
      </c>
      <c r="V48" t="n">
        <v>0.88</v>
      </c>
      <c r="W48" t="n">
        <v>2.98</v>
      </c>
      <c r="X48" t="n">
        <v>0.24</v>
      </c>
      <c r="Y48" t="n">
        <v>1</v>
      </c>
      <c r="Z48" t="n">
        <v>10</v>
      </c>
      <c r="AA48" t="n">
        <v>395.7791845846197</v>
      </c>
      <c r="AB48" t="n">
        <v>541.522540893998</v>
      </c>
      <c r="AC48" t="n">
        <v>489.8403896227337</v>
      </c>
      <c r="AD48" t="n">
        <v>395779.1845846197</v>
      </c>
      <c r="AE48" t="n">
        <v>541522.540893998</v>
      </c>
      <c r="AF48" t="n">
        <v>1.31962848878008e-06</v>
      </c>
      <c r="AG48" t="n">
        <v>11</v>
      </c>
      <c r="AH48" t="n">
        <v>489840.3896227337</v>
      </c>
    </row>
    <row r="49">
      <c r="A49" t="n">
        <v>47</v>
      </c>
      <c r="B49" t="n">
        <v>145</v>
      </c>
      <c r="C49" t="inlineStr">
        <is>
          <t xml:space="preserve">CONCLUIDO	</t>
        </is>
      </c>
      <c r="D49" t="n">
        <v>6.0085</v>
      </c>
      <c r="E49" t="n">
        <v>16.64</v>
      </c>
      <c r="F49" t="n">
        <v>12.99</v>
      </c>
      <c r="G49" t="n">
        <v>59.97</v>
      </c>
      <c r="H49" t="n">
        <v>0.73</v>
      </c>
      <c r="I49" t="n">
        <v>13</v>
      </c>
      <c r="J49" t="n">
        <v>309.68</v>
      </c>
      <c r="K49" t="n">
        <v>61.2</v>
      </c>
      <c r="L49" t="n">
        <v>12.75</v>
      </c>
      <c r="M49" t="n">
        <v>11</v>
      </c>
      <c r="N49" t="n">
        <v>90.73999999999999</v>
      </c>
      <c r="O49" t="n">
        <v>38428.72</v>
      </c>
      <c r="P49" t="n">
        <v>204.09</v>
      </c>
      <c r="Q49" t="n">
        <v>988.15</v>
      </c>
      <c r="R49" t="n">
        <v>45.12</v>
      </c>
      <c r="S49" t="n">
        <v>35.43</v>
      </c>
      <c r="T49" t="n">
        <v>3808.43</v>
      </c>
      <c r="U49" t="n">
        <v>0.79</v>
      </c>
      <c r="V49" t="n">
        <v>0.88</v>
      </c>
      <c r="W49" t="n">
        <v>2.99</v>
      </c>
      <c r="X49" t="n">
        <v>0.24</v>
      </c>
      <c r="Y49" t="n">
        <v>1</v>
      </c>
      <c r="Z49" t="n">
        <v>10</v>
      </c>
      <c r="AA49" t="n">
        <v>395.193611128098</v>
      </c>
      <c r="AB49" t="n">
        <v>540.7213334571074</v>
      </c>
      <c r="AC49" t="n">
        <v>489.1156482991183</v>
      </c>
      <c r="AD49" t="n">
        <v>395193.611128098</v>
      </c>
      <c r="AE49" t="n">
        <v>540721.3334571074</v>
      </c>
      <c r="AF49" t="n">
        <v>1.319826182641173e-06</v>
      </c>
      <c r="AG49" t="n">
        <v>11</v>
      </c>
      <c r="AH49" t="n">
        <v>489115.6482991183</v>
      </c>
    </row>
    <row r="50">
      <c r="A50" t="n">
        <v>48</v>
      </c>
      <c r="B50" t="n">
        <v>145</v>
      </c>
      <c r="C50" t="inlineStr">
        <is>
          <t xml:space="preserve">CONCLUIDO	</t>
        </is>
      </c>
      <c r="D50" t="n">
        <v>6.0143</v>
      </c>
      <c r="E50" t="n">
        <v>16.63</v>
      </c>
      <c r="F50" t="n">
        <v>12.98</v>
      </c>
      <c r="G50" t="n">
        <v>59.89</v>
      </c>
      <c r="H50" t="n">
        <v>0.75</v>
      </c>
      <c r="I50" t="n">
        <v>13</v>
      </c>
      <c r="J50" t="n">
        <v>310.23</v>
      </c>
      <c r="K50" t="n">
        <v>61.2</v>
      </c>
      <c r="L50" t="n">
        <v>13</v>
      </c>
      <c r="M50" t="n">
        <v>11</v>
      </c>
      <c r="N50" t="n">
        <v>91.03</v>
      </c>
      <c r="O50" t="n">
        <v>38495.87</v>
      </c>
      <c r="P50" t="n">
        <v>202.84</v>
      </c>
      <c r="Q50" t="n">
        <v>988.08</v>
      </c>
      <c r="R50" t="n">
        <v>44.68</v>
      </c>
      <c r="S50" t="n">
        <v>35.43</v>
      </c>
      <c r="T50" t="n">
        <v>3586.44</v>
      </c>
      <c r="U50" t="n">
        <v>0.79</v>
      </c>
      <c r="V50" t="n">
        <v>0.88</v>
      </c>
      <c r="W50" t="n">
        <v>2.98</v>
      </c>
      <c r="X50" t="n">
        <v>0.22</v>
      </c>
      <c r="Y50" t="n">
        <v>1</v>
      </c>
      <c r="Z50" t="n">
        <v>10</v>
      </c>
      <c r="AA50" t="n">
        <v>393.7718521818654</v>
      </c>
      <c r="AB50" t="n">
        <v>538.776020143294</v>
      </c>
      <c r="AC50" t="n">
        <v>487.3559929577109</v>
      </c>
      <c r="AD50" t="n">
        <v>393771.8521818654</v>
      </c>
      <c r="AE50" t="n">
        <v>538776.020143294</v>
      </c>
      <c r="AF50" t="n">
        <v>1.321100209745994e-06</v>
      </c>
      <c r="AG50" t="n">
        <v>11</v>
      </c>
      <c r="AH50" t="n">
        <v>487355.9929577109</v>
      </c>
    </row>
    <row r="51">
      <c r="A51" t="n">
        <v>49</v>
      </c>
      <c r="B51" t="n">
        <v>145</v>
      </c>
      <c r="C51" t="inlineStr">
        <is>
          <t xml:space="preserve">CONCLUIDO	</t>
        </is>
      </c>
      <c r="D51" t="n">
        <v>6.0378</v>
      </c>
      <c r="E51" t="n">
        <v>16.56</v>
      </c>
      <c r="F51" t="n">
        <v>12.97</v>
      </c>
      <c r="G51" t="n">
        <v>64.83</v>
      </c>
      <c r="H51" t="n">
        <v>0.76</v>
      </c>
      <c r="I51" t="n">
        <v>12</v>
      </c>
      <c r="J51" t="n">
        <v>310.77</v>
      </c>
      <c r="K51" t="n">
        <v>61.2</v>
      </c>
      <c r="L51" t="n">
        <v>13.25</v>
      </c>
      <c r="M51" t="n">
        <v>10</v>
      </c>
      <c r="N51" t="n">
        <v>91.33</v>
      </c>
      <c r="O51" t="n">
        <v>38563.14</v>
      </c>
      <c r="P51" t="n">
        <v>201.94</v>
      </c>
      <c r="Q51" t="n">
        <v>988.08</v>
      </c>
      <c r="R51" t="n">
        <v>44.42</v>
      </c>
      <c r="S51" t="n">
        <v>35.43</v>
      </c>
      <c r="T51" t="n">
        <v>3458.75</v>
      </c>
      <c r="U51" t="n">
        <v>0.8</v>
      </c>
      <c r="V51" t="n">
        <v>0.88</v>
      </c>
      <c r="W51" t="n">
        <v>2.98</v>
      </c>
      <c r="X51" t="n">
        <v>0.21</v>
      </c>
      <c r="Y51" t="n">
        <v>1</v>
      </c>
      <c r="Z51" t="n">
        <v>10</v>
      </c>
      <c r="AA51" t="n">
        <v>391.9445619466805</v>
      </c>
      <c r="AB51" t="n">
        <v>536.2758410291583</v>
      </c>
      <c r="AC51" t="n">
        <v>485.0944274292048</v>
      </c>
      <c r="AD51" t="n">
        <v>391944.5619466805</v>
      </c>
      <c r="AE51" t="n">
        <v>536275.8410291583</v>
      </c>
      <c r="AF51" t="n">
        <v>1.326262216118977e-06</v>
      </c>
      <c r="AG51" t="n">
        <v>11</v>
      </c>
      <c r="AH51" t="n">
        <v>485094.4274292048</v>
      </c>
    </row>
    <row r="52">
      <c r="A52" t="n">
        <v>50</v>
      </c>
      <c r="B52" t="n">
        <v>145</v>
      </c>
      <c r="C52" t="inlineStr">
        <is>
          <t xml:space="preserve">CONCLUIDO	</t>
        </is>
      </c>
      <c r="D52" t="n">
        <v>6.0362</v>
      </c>
      <c r="E52" t="n">
        <v>16.57</v>
      </c>
      <c r="F52" t="n">
        <v>12.97</v>
      </c>
      <c r="G52" t="n">
        <v>64.84999999999999</v>
      </c>
      <c r="H52" t="n">
        <v>0.77</v>
      </c>
      <c r="I52" t="n">
        <v>12</v>
      </c>
      <c r="J52" t="n">
        <v>311.32</v>
      </c>
      <c r="K52" t="n">
        <v>61.2</v>
      </c>
      <c r="L52" t="n">
        <v>13.5</v>
      </c>
      <c r="M52" t="n">
        <v>10</v>
      </c>
      <c r="N52" t="n">
        <v>91.62</v>
      </c>
      <c r="O52" t="n">
        <v>38630.55</v>
      </c>
      <c r="P52" t="n">
        <v>201.59</v>
      </c>
      <c r="Q52" t="n">
        <v>988.15</v>
      </c>
      <c r="R52" t="n">
        <v>44.41</v>
      </c>
      <c r="S52" t="n">
        <v>35.43</v>
      </c>
      <c r="T52" t="n">
        <v>3457.76</v>
      </c>
      <c r="U52" t="n">
        <v>0.8</v>
      </c>
      <c r="V52" t="n">
        <v>0.88</v>
      </c>
      <c r="W52" t="n">
        <v>2.99</v>
      </c>
      <c r="X52" t="n">
        <v>0.22</v>
      </c>
      <c r="Y52" t="n">
        <v>1</v>
      </c>
      <c r="Z52" t="n">
        <v>10</v>
      </c>
      <c r="AA52" t="n">
        <v>391.6943492804394</v>
      </c>
      <c r="AB52" t="n">
        <v>535.9334890206036</v>
      </c>
      <c r="AC52" t="n">
        <v>484.7847490158524</v>
      </c>
      <c r="AD52" t="n">
        <v>391694.3492804394</v>
      </c>
      <c r="AE52" t="n">
        <v>535933.4890206036</v>
      </c>
      <c r="AF52" t="n">
        <v>1.325910760365923e-06</v>
      </c>
      <c r="AG52" t="n">
        <v>11</v>
      </c>
      <c r="AH52" t="n">
        <v>484784.7490158523</v>
      </c>
    </row>
    <row r="53">
      <c r="A53" t="n">
        <v>51</v>
      </c>
      <c r="B53" t="n">
        <v>145</v>
      </c>
      <c r="C53" t="inlineStr">
        <is>
          <t xml:space="preserve">CONCLUIDO	</t>
        </is>
      </c>
      <c r="D53" t="n">
        <v>6.0363</v>
      </c>
      <c r="E53" t="n">
        <v>16.57</v>
      </c>
      <c r="F53" t="n">
        <v>12.97</v>
      </c>
      <c r="G53" t="n">
        <v>64.84999999999999</v>
      </c>
      <c r="H53" t="n">
        <v>0.79</v>
      </c>
      <c r="I53" t="n">
        <v>12</v>
      </c>
      <c r="J53" t="n">
        <v>311.87</v>
      </c>
      <c r="K53" t="n">
        <v>61.2</v>
      </c>
      <c r="L53" t="n">
        <v>13.75</v>
      </c>
      <c r="M53" t="n">
        <v>10</v>
      </c>
      <c r="N53" t="n">
        <v>91.92</v>
      </c>
      <c r="O53" t="n">
        <v>38698.21</v>
      </c>
      <c r="P53" t="n">
        <v>201.34</v>
      </c>
      <c r="Q53" t="n">
        <v>988.11</v>
      </c>
      <c r="R53" t="n">
        <v>44.27</v>
      </c>
      <c r="S53" t="n">
        <v>35.43</v>
      </c>
      <c r="T53" t="n">
        <v>3385.06</v>
      </c>
      <c r="U53" t="n">
        <v>0.8</v>
      </c>
      <c r="V53" t="n">
        <v>0.88</v>
      </c>
      <c r="W53" t="n">
        <v>2.99</v>
      </c>
      <c r="X53" t="n">
        <v>0.22</v>
      </c>
      <c r="Y53" t="n">
        <v>1</v>
      </c>
      <c r="Z53" t="n">
        <v>10</v>
      </c>
      <c r="AA53" t="n">
        <v>391.4648856010119</v>
      </c>
      <c r="AB53" t="n">
        <v>535.6195266911877</v>
      </c>
      <c r="AC53" t="n">
        <v>484.5007508105072</v>
      </c>
      <c r="AD53" t="n">
        <v>391464.8856010119</v>
      </c>
      <c r="AE53" t="n">
        <v>535619.5266911878</v>
      </c>
      <c r="AF53" t="n">
        <v>1.325932726350489e-06</v>
      </c>
      <c r="AG53" t="n">
        <v>11</v>
      </c>
      <c r="AH53" t="n">
        <v>484500.7508105072</v>
      </c>
    </row>
    <row r="54">
      <c r="A54" t="n">
        <v>52</v>
      </c>
      <c r="B54" t="n">
        <v>145</v>
      </c>
      <c r="C54" t="inlineStr">
        <is>
          <t xml:space="preserve">CONCLUIDO	</t>
        </is>
      </c>
      <c r="D54" t="n">
        <v>6.0378</v>
      </c>
      <c r="E54" t="n">
        <v>16.56</v>
      </c>
      <c r="F54" t="n">
        <v>12.97</v>
      </c>
      <c r="G54" t="n">
        <v>64.83</v>
      </c>
      <c r="H54" t="n">
        <v>0.8</v>
      </c>
      <c r="I54" t="n">
        <v>12</v>
      </c>
      <c r="J54" t="n">
        <v>312.42</v>
      </c>
      <c r="K54" t="n">
        <v>61.2</v>
      </c>
      <c r="L54" t="n">
        <v>14</v>
      </c>
      <c r="M54" t="n">
        <v>10</v>
      </c>
      <c r="N54" t="n">
        <v>92.22</v>
      </c>
      <c r="O54" t="n">
        <v>38765.89</v>
      </c>
      <c r="P54" t="n">
        <v>200.02</v>
      </c>
      <c r="Q54" t="n">
        <v>988.08</v>
      </c>
      <c r="R54" t="n">
        <v>44.4</v>
      </c>
      <c r="S54" t="n">
        <v>35.43</v>
      </c>
      <c r="T54" t="n">
        <v>3450.5</v>
      </c>
      <c r="U54" t="n">
        <v>0.8</v>
      </c>
      <c r="V54" t="n">
        <v>0.88</v>
      </c>
      <c r="W54" t="n">
        <v>2.98</v>
      </c>
      <c r="X54" t="n">
        <v>0.21</v>
      </c>
      <c r="Y54" t="n">
        <v>1</v>
      </c>
      <c r="Z54" t="n">
        <v>10</v>
      </c>
      <c r="AA54" t="n">
        <v>390.2140375092098</v>
      </c>
      <c r="AB54" t="n">
        <v>533.908061148461</v>
      </c>
      <c r="AC54" t="n">
        <v>482.9526251371213</v>
      </c>
      <c r="AD54" t="n">
        <v>390214.0375092098</v>
      </c>
      <c r="AE54" t="n">
        <v>533908.061148461</v>
      </c>
      <c r="AF54" t="n">
        <v>1.326262216118977e-06</v>
      </c>
      <c r="AG54" t="n">
        <v>11</v>
      </c>
      <c r="AH54" t="n">
        <v>482952.6251371213</v>
      </c>
    </row>
    <row r="55">
      <c r="A55" t="n">
        <v>53</v>
      </c>
      <c r="B55" t="n">
        <v>145</v>
      </c>
      <c r="C55" t="inlineStr">
        <is>
          <t xml:space="preserve">CONCLUIDO	</t>
        </is>
      </c>
      <c r="D55" t="n">
        <v>6.0643</v>
      </c>
      <c r="E55" t="n">
        <v>16.49</v>
      </c>
      <c r="F55" t="n">
        <v>12.95</v>
      </c>
      <c r="G55" t="n">
        <v>70.63</v>
      </c>
      <c r="H55" t="n">
        <v>0.8100000000000001</v>
      </c>
      <c r="I55" t="n">
        <v>11</v>
      </c>
      <c r="J55" t="n">
        <v>312.97</v>
      </c>
      <c r="K55" t="n">
        <v>61.2</v>
      </c>
      <c r="L55" t="n">
        <v>14.25</v>
      </c>
      <c r="M55" t="n">
        <v>9</v>
      </c>
      <c r="N55" t="n">
        <v>92.52</v>
      </c>
      <c r="O55" t="n">
        <v>38833.69</v>
      </c>
      <c r="P55" t="n">
        <v>198.94</v>
      </c>
      <c r="Q55" t="n">
        <v>988.15</v>
      </c>
      <c r="R55" t="n">
        <v>43.89</v>
      </c>
      <c r="S55" t="n">
        <v>35.43</v>
      </c>
      <c r="T55" t="n">
        <v>3199.85</v>
      </c>
      <c r="U55" t="n">
        <v>0.8100000000000001</v>
      </c>
      <c r="V55" t="n">
        <v>0.88</v>
      </c>
      <c r="W55" t="n">
        <v>2.98</v>
      </c>
      <c r="X55" t="n">
        <v>0.19</v>
      </c>
      <c r="Y55" t="n">
        <v>1</v>
      </c>
      <c r="Z55" t="n">
        <v>10</v>
      </c>
      <c r="AA55" t="n">
        <v>388.0764384808001</v>
      </c>
      <c r="AB55" t="n">
        <v>530.9833038535774</v>
      </c>
      <c r="AC55" t="n">
        <v>480.3070025735387</v>
      </c>
      <c r="AD55" t="n">
        <v>388076.4384808001</v>
      </c>
      <c r="AE55" t="n">
        <v>530983.3038535774</v>
      </c>
      <c r="AF55" t="n">
        <v>1.332083202028937e-06</v>
      </c>
      <c r="AG55" t="n">
        <v>11</v>
      </c>
      <c r="AH55" t="n">
        <v>480307.0025735387</v>
      </c>
    </row>
    <row r="56">
      <c r="A56" t="n">
        <v>54</v>
      </c>
      <c r="B56" t="n">
        <v>145</v>
      </c>
      <c r="C56" t="inlineStr">
        <is>
          <t xml:space="preserve">CONCLUIDO	</t>
        </is>
      </c>
      <c r="D56" t="n">
        <v>6.0587</v>
      </c>
      <c r="E56" t="n">
        <v>16.51</v>
      </c>
      <c r="F56" t="n">
        <v>12.96</v>
      </c>
      <c r="G56" t="n">
        <v>70.70999999999999</v>
      </c>
      <c r="H56" t="n">
        <v>0.82</v>
      </c>
      <c r="I56" t="n">
        <v>11</v>
      </c>
      <c r="J56" t="n">
        <v>313.52</v>
      </c>
      <c r="K56" t="n">
        <v>61.2</v>
      </c>
      <c r="L56" t="n">
        <v>14.5</v>
      </c>
      <c r="M56" t="n">
        <v>9</v>
      </c>
      <c r="N56" t="n">
        <v>92.81999999999999</v>
      </c>
      <c r="O56" t="n">
        <v>38901.63</v>
      </c>
      <c r="P56" t="n">
        <v>199.15</v>
      </c>
      <c r="Q56" t="n">
        <v>988.08</v>
      </c>
      <c r="R56" t="n">
        <v>44.22</v>
      </c>
      <c r="S56" t="n">
        <v>35.43</v>
      </c>
      <c r="T56" t="n">
        <v>3364.56</v>
      </c>
      <c r="U56" t="n">
        <v>0.8</v>
      </c>
      <c r="V56" t="n">
        <v>0.88</v>
      </c>
      <c r="W56" t="n">
        <v>2.99</v>
      </c>
      <c r="X56" t="n">
        <v>0.21</v>
      </c>
      <c r="Y56" t="n">
        <v>1</v>
      </c>
      <c r="Z56" t="n">
        <v>10</v>
      </c>
      <c r="AA56" t="n">
        <v>388.538822815512</v>
      </c>
      <c r="AB56" t="n">
        <v>531.6159584992874</v>
      </c>
      <c r="AC56" t="n">
        <v>480.8792775477986</v>
      </c>
      <c r="AD56" t="n">
        <v>388538.8228155121</v>
      </c>
      <c r="AE56" t="n">
        <v>531615.9584992875</v>
      </c>
      <c r="AF56" t="n">
        <v>1.330853106893247e-06</v>
      </c>
      <c r="AG56" t="n">
        <v>11</v>
      </c>
      <c r="AH56" t="n">
        <v>480879.2775477986</v>
      </c>
    </row>
    <row r="57">
      <c r="A57" t="n">
        <v>55</v>
      </c>
      <c r="B57" t="n">
        <v>145</v>
      </c>
      <c r="C57" t="inlineStr">
        <is>
          <t xml:space="preserve">CONCLUIDO	</t>
        </is>
      </c>
      <c r="D57" t="n">
        <v>6.0646</v>
      </c>
      <c r="E57" t="n">
        <v>16.49</v>
      </c>
      <c r="F57" t="n">
        <v>12.95</v>
      </c>
      <c r="G57" t="n">
        <v>70.62</v>
      </c>
      <c r="H57" t="n">
        <v>0.84</v>
      </c>
      <c r="I57" t="n">
        <v>11</v>
      </c>
      <c r="J57" t="n">
        <v>314.07</v>
      </c>
      <c r="K57" t="n">
        <v>61.2</v>
      </c>
      <c r="L57" t="n">
        <v>14.75</v>
      </c>
      <c r="M57" t="n">
        <v>9</v>
      </c>
      <c r="N57" t="n">
        <v>93.12</v>
      </c>
      <c r="O57" t="n">
        <v>38969.71</v>
      </c>
      <c r="P57" t="n">
        <v>198.56</v>
      </c>
      <c r="Q57" t="n">
        <v>988.08</v>
      </c>
      <c r="R57" t="n">
        <v>43.8</v>
      </c>
      <c r="S57" t="n">
        <v>35.43</v>
      </c>
      <c r="T57" t="n">
        <v>3154.76</v>
      </c>
      <c r="U57" t="n">
        <v>0.8100000000000001</v>
      </c>
      <c r="V57" t="n">
        <v>0.88</v>
      </c>
      <c r="W57" t="n">
        <v>2.98</v>
      </c>
      <c r="X57" t="n">
        <v>0.19</v>
      </c>
      <c r="Y57" t="n">
        <v>1</v>
      </c>
      <c r="Z57" t="n">
        <v>10</v>
      </c>
      <c r="AA57" t="n">
        <v>387.723451510288</v>
      </c>
      <c r="AB57" t="n">
        <v>530.5003315078367</v>
      </c>
      <c r="AC57" t="n">
        <v>479.8701244306195</v>
      </c>
      <c r="AD57" t="n">
        <v>387723.4515102881</v>
      </c>
      <c r="AE57" t="n">
        <v>530500.3315078367</v>
      </c>
      <c r="AF57" t="n">
        <v>1.332149099982634e-06</v>
      </c>
      <c r="AG57" t="n">
        <v>11</v>
      </c>
      <c r="AH57" t="n">
        <v>479870.1244306195</v>
      </c>
    </row>
    <row r="58">
      <c r="A58" t="n">
        <v>56</v>
      </c>
      <c r="B58" t="n">
        <v>145</v>
      </c>
      <c r="C58" t="inlineStr">
        <is>
          <t xml:space="preserve">CONCLUIDO	</t>
        </is>
      </c>
      <c r="D58" t="n">
        <v>6.0622</v>
      </c>
      <c r="E58" t="n">
        <v>16.5</v>
      </c>
      <c r="F58" t="n">
        <v>12.95</v>
      </c>
      <c r="G58" t="n">
        <v>70.66</v>
      </c>
      <c r="H58" t="n">
        <v>0.85</v>
      </c>
      <c r="I58" t="n">
        <v>11</v>
      </c>
      <c r="J58" t="n">
        <v>314.62</v>
      </c>
      <c r="K58" t="n">
        <v>61.2</v>
      </c>
      <c r="L58" t="n">
        <v>15</v>
      </c>
      <c r="M58" t="n">
        <v>9</v>
      </c>
      <c r="N58" t="n">
        <v>93.43000000000001</v>
      </c>
      <c r="O58" t="n">
        <v>39037.92</v>
      </c>
      <c r="P58" t="n">
        <v>197.95</v>
      </c>
      <c r="Q58" t="n">
        <v>988.1</v>
      </c>
      <c r="R58" t="n">
        <v>43.97</v>
      </c>
      <c r="S58" t="n">
        <v>35.43</v>
      </c>
      <c r="T58" t="n">
        <v>3239.7</v>
      </c>
      <c r="U58" t="n">
        <v>0.8100000000000001</v>
      </c>
      <c r="V58" t="n">
        <v>0.88</v>
      </c>
      <c r="W58" t="n">
        <v>2.98</v>
      </c>
      <c r="X58" t="n">
        <v>0.2</v>
      </c>
      <c r="Y58" t="n">
        <v>1</v>
      </c>
      <c r="Z58" t="n">
        <v>10</v>
      </c>
      <c r="AA58" t="n">
        <v>387.2717676847485</v>
      </c>
      <c r="AB58" t="n">
        <v>529.8823177708495</v>
      </c>
      <c r="AC58" t="n">
        <v>479.3110930573026</v>
      </c>
      <c r="AD58" t="n">
        <v>387271.7676847485</v>
      </c>
      <c r="AE58" t="n">
        <v>529882.3177708494</v>
      </c>
      <c r="AF58" t="n">
        <v>1.331621916353053e-06</v>
      </c>
      <c r="AG58" t="n">
        <v>11</v>
      </c>
      <c r="AH58" t="n">
        <v>479311.0930573026</v>
      </c>
    </row>
    <row r="59">
      <c r="A59" t="n">
        <v>57</v>
      </c>
      <c r="B59" t="n">
        <v>145</v>
      </c>
      <c r="C59" t="inlineStr">
        <is>
          <t xml:space="preserve">CONCLUIDO	</t>
        </is>
      </c>
      <c r="D59" t="n">
        <v>6.0645</v>
      </c>
      <c r="E59" t="n">
        <v>16.49</v>
      </c>
      <c r="F59" t="n">
        <v>12.95</v>
      </c>
      <c r="G59" t="n">
        <v>70.62</v>
      </c>
      <c r="H59" t="n">
        <v>0.86</v>
      </c>
      <c r="I59" t="n">
        <v>11</v>
      </c>
      <c r="J59" t="n">
        <v>315.18</v>
      </c>
      <c r="K59" t="n">
        <v>61.2</v>
      </c>
      <c r="L59" t="n">
        <v>15.25</v>
      </c>
      <c r="M59" t="n">
        <v>9</v>
      </c>
      <c r="N59" t="n">
        <v>93.73</v>
      </c>
      <c r="O59" t="n">
        <v>39106.27</v>
      </c>
      <c r="P59" t="n">
        <v>196.73</v>
      </c>
      <c r="Q59" t="n">
        <v>988.08</v>
      </c>
      <c r="R59" t="n">
        <v>43.9</v>
      </c>
      <c r="S59" t="n">
        <v>35.43</v>
      </c>
      <c r="T59" t="n">
        <v>3205.84</v>
      </c>
      <c r="U59" t="n">
        <v>0.8100000000000001</v>
      </c>
      <c r="V59" t="n">
        <v>0.88</v>
      </c>
      <c r="W59" t="n">
        <v>2.98</v>
      </c>
      <c r="X59" t="n">
        <v>0.19</v>
      </c>
      <c r="Y59" t="n">
        <v>1</v>
      </c>
      <c r="Z59" t="n">
        <v>10</v>
      </c>
      <c r="AA59" t="n">
        <v>386.0853017368651</v>
      </c>
      <c r="AB59" t="n">
        <v>528.258942717772</v>
      </c>
      <c r="AC59" t="n">
        <v>477.8426506408696</v>
      </c>
      <c r="AD59" t="n">
        <v>386085.3017368651</v>
      </c>
      <c r="AE59" t="n">
        <v>528258.942717772</v>
      </c>
      <c r="AF59" t="n">
        <v>1.332127133998068e-06</v>
      </c>
      <c r="AG59" t="n">
        <v>11</v>
      </c>
      <c r="AH59" t="n">
        <v>477842.6506408696</v>
      </c>
    </row>
    <row r="60">
      <c r="A60" t="n">
        <v>58</v>
      </c>
      <c r="B60" t="n">
        <v>145</v>
      </c>
      <c r="C60" t="inlineStr">
        <is>
          <t xml:space="preserve">CONCLUIDO	</t>
        </is>
      </c>
      <c r="D60" t="n">
        <v>6.0934</v>
      </c>
      <c r="E60" t="n">
        <v>16.41</v>
      </c>
      <c r="F60" t="n">
        <v>12.92</v>
      </c>
      <c r="G60" t="n">
        <v>77.54000000000001</v>
      </c>
      <c r="H60" t="n">
        <v>0.87</v>
      </c>
      <c r="I60" t="n">
        <v>10</v>
      </c>
      <c r="J60" t="n">
        <v>315.73</v>
      </c>
      <c r="K60" t="n">
        <v>61.2</v>
      </c>
      <c r="L60" t="n">
        <v>15.5</v>
      </c>
      <c r="M60" t="n">
        <v>8</v>
      </c>
      <c r="N60" t="n">
        <v>94.03</v>
      </c>
      <c r="O60" t="n">
        <v>39174.75</v>
      </c>
      <c r="P60" t="n">
        <v>194.87</v>
      </c>
      <c r="Q60" t="n">
        <v>988.08</v>
      </c>
      <c r="R60" t="n">
        <v>43.05</v>
      </c>
      <c r="S60" t="n">
        <v>35.43</v>
      </c>
      <c r="T60" t="n">
        <v>2785.01</v>
      </c>
      <c r="U60" t="n">
        <v>0.82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383.1352426066804</v>
      </c>
      <c r="AB60" t="n">
        <v>524.2225416684298</v>
      </c>
      <c r="AC60" t="n">
        <v>474.1914780425524</v>
      </c>
      <c r="AD60" t="n">
        <v>383135.2426066804</v>
      </c>
      <c r="AE60" t="n">
        <v>524222.5416684298</v>
      </c>
      <c r="AF60" t="n">
        <v>1.338475303537609e-06</v>
      </c>
      <c r="AG60" t="n">
        <v>11</v>
      </c>
      <c r="AH60" t="n">
        <v>474191.4780425524</v>
      </c>
    </row>
    <row r="61">
      <c r="A61" t="n">
        <v>59</v>
      </c>
      <c r="B61" t="n">
        <v>145</v>
      </c>
      <c r="C61" t="inlineStr">
        <is>
          <t xml:space="preserve">CONCLUIDO	</t>
        </is>
      </c>
      <c r="D61" t="n">
        <v>6.0914</v>
      </c>
      <c r="E61" t="n">
        <v>16.42</v>
      </c>
      <c r="F61" t="n">
        <v>12.93</v>
      </c>
      <c r="G61" t="n">
        <v>77.56999999999999</v>
      </c>
      <c r="H61" t="n">
        <v>0.89</v>
      </c>
      <c r="I61" t="n">
        <v>10</v>
      </c>
      <c r="J61" t="n">
        <v>316.29</v>
      </c>
      <c r="K61" t="n">
        <v>61.2</v>
      </c>
      <c r="L61" t="n">
        <v>15.75</v>
      </c>
      <c r="M61" t="n">
        <v>8</v>
      </c>
      <c r="N61" t="n">
        <v>94.34</v>
      </c>
      <c r="O61" t="n">
        <v>39243.37</v>
      </c>
      <c r="P61" t="n">
        <v>194.95</v>
      </c>
      <c r="Q61" t="n">
        <v>988.16</v>
      </c>
      <c r="R61" t="n">
        <v>43.13</v>
      </c>
      <c r="S61" t="n">
        <v>35.43</v>
      </c>
      <c r="T61" t="n">
        <v>2823.78</v>
      </c>
      <c r="U61" t="n">
        <v>0.82</v>
      </c>
      <c r="V61" t="n">
        <v>0.88</v>
      </c>
      <c r="W61" t="n">
        <v>2.98</v>
      </c>
      <c r="X61" t="n">
        <v>0.17</v>
      </c>
      <c r="Y61" t="n">
        <v>1</v>
      </c>
      <c r="Z61" t="n">
        <v>10</v>
      </c>
      <c r="AA61" t="n">
        <v>383.3340055597264</v>
      </c>
      <c r="AB61" t="n">
        <v>524.4944979095899</v>
      </c>
      <c r="AC61" t="n">
        <v>474.4374791617491</v>
      </c>
      <c r="AD61" t="n">
        <v>383334.0055597264</v>
      </c>
      <c r="AE61" t="n">
        <v>524494.4979095899</v>
      </c>
      <c r="AF61" t="n">
        <v>1.338035983846291e-06</v>
      </c>
      <c r="AG61" t="n">
        <v>11</v>
      </c>
      <c r="AH61" t="n">
        <v>474437.4791617491</v>
      </c>
    </row>
    <row r="62">
      <c r="A62" t="n">
        <v>60</v>
      </c>
      <c r="B62" t="n">
        <v>145</v>
      </c>
      <c r="C62" t="inlineStr">
        <is>
          <t xml:space="preserve">CONCLUIDO	</t>
        </is>
      </c>
      <c r="D62" t="n">
        <v>6.0929</v>
      </c>
      <c r="E62" t="n">
        <v>16.41</v>
      </c>
      <c r="F62" t="n">
        <v>12.92</v>
      </c>
      <c r="G62" t="n">
        <v>77.55</v>
      </c>
      <c r="H62" t="n">
        <v>0.9</v>
      </c>
      <c r="I62" t="n">
        <v>10</v>
      </c>
      <c r="J62" t="n">
        <v>316.85</v>
      </c>
      <c r="K62" t="n">
        <v>61.2</v>
      </c>
      <c r="L62" t="n">
        <v>16</v>
      </c>
      <c r="M62" t="n">
        <v>8</v>
      </c>
      <c r="N62" t="n">
        <v>94.65000000000001</v>
      </c>
      <c r="O62" t="n">
        <v>39312.13</v>
      </c>
      <c r="P62" t="n">
        <v>193.71</v>
      </c>
      <c r="Q62" t="n">
        <v>988.09</v>
      </c>
      <c r="R62" t="n">
        <v>43</v>
      </c>
      <c r="S62" t="n">
        <v>35.43</v>
      </c>
      <c r="T62" t="n">
        <v>2763.4</v>
      </c>
      <c r="U62" t="n">
        <v>0.82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382.1186755107049</v>
      </c>
      <c r="AB62" t="n">
        <v>522.8316297199409</v>
      </c>
      <c r="AC62" t="n">
        <v>472.93331277827</v>
      </c>
      <c r="AD62" t="n">
        <v>382118.6755107049</v>
      </c>
      <c r="AE62" t="n">
        <v>522831.6297199409</v>
      </c>
      <c r="AF62" t="n">
        <v>1.338365473614779e-06</v>
      </c>
      <c r="AG62" t="n">
        <v>11</v>
      </c>
      <c r="AH62" t="n">
        <v>472933.31277827</v>
      </c>
    </row>
    <row r="63">
      <c r="A63" t="n">
        <v>61</v>
      </c>
      <c r="B63" t="n">
        <v>145</v>
      </c>
      <c r="C63" t="inlineStr">
        <is>
          <t xml:space="preserve">CONCLUIDO	</t>
        </is>
      </c>
      <c r="D63" t="n">
        <v>6.0901</v>
      </c>
      <c r="E63" t="n">
        <v>16.42</v>
      </c>
      <c r="F63" t="n">
        <v>12.93</v>
      </c>
      <c r="G63" t="n">
        <v>77.59</v>
      </c>
      <c r="H63" t="n">
        <v>0.91</v>
      </c>
      <c r="I63" t="n">
        <v>10</v>
      </c>
      <c r="J63" t="n">
        <v>317.41</v>
      </c>
      <c r="K63" t="n">
        <v>61.2</v>
      </c>
      <c r="L63" t="n">
        <v>16.25</v>
      </c>
      <c r="M63" t="n">
        <v>8</v>
      </c>
      <c r="N63" t="n">
        <v>94.95999999999999</v>
      </c>
      <c r="O63" t="n">
        <v>39381.03</v>
      </c>
      <c r="P63" t="n">
        <v>193.3</v>
      </c>
      <c r="Q63" t="n">
        <v>988.16</v>
      </c>
      <c r="R63" t="n">
        <v>43.28</v>
      </c>
      <c r="S63" t="n">
        <v>35.43</v>
      </c>
      <c r="T63" t="n">
        <v>2902.19</v>
      </c>
      <c r="U63" t="n">
        <v>0.82</v>
      </c>
      <c r="V63" t="n">
        <v>0.88</v>
      </c>
      <c r="W63" t="n">
        <v>2.98</v>
      </c>
      <c r="X63" t="n">
        <v>0.18</v>
      </c>
      <c r="Y63" t="n">
        <v>1</v>
      </c>
      <c r="Z63" t="n">
        <v>10</v>
      </c>
      <c r="AA63" t="n">
        <v>381.9103812318374</v>
      </c>
      <c r="AB63" t="n">
        <v>522.5466322982994</v>
      </c>
      <c r="AC63" t="n">
        <v>472.6755151105537</v>
      </c>
      <c r="AD63" t="n">
        <v>381910.3812318374</v>
      </c>
      <c r="AE63" t="n">
        <v>522546.6322982995</v>
      </c>
      <c r="AF63" t="n">
        <v>1.337750426046935e-06</v>
      </c>
      <c r="AG63" t="n">
        <v>11</v>
      </c>
      <c r="AH63" t="n">
        <v>472675.5151105537</v>
      </c>
    </row>
    <row r="64">
      <c r="A64" t="n">
        <v>62</v>
      </c>
      <c r="B64" t="n">
        <v>145</v>
      </c>
      <c r="C64" t="inlineStr">
        <is>
          <t xml:space="preserve">CONCLUIDO	</t>
        </is>
      </c>
      <c r="D64" t="n">
        <v>6.0897</v>
      </c>
      <c r="E64" t="n">
        <v>16.42</v>
      </c>
      <c r="F64" t="n">
        <v>12.93</v>
      </c>
      <c r="G64" t="n">
        <v>77.59999999999999</v>
      </c>
      <c r="H64" t="n">
        <v>0.92</v>
      </c>
      <c r="I64" t="n">
        <v>10</v>
      </c>
      <c r="J64" t="n">
        <v>317.97</v>
      </c>
      <c r="K64" t="n">
        <v>61.2</v>
      </c>
      <c r="L64" t="n">
        <v>16.5</v>
      </c>
      <c r="M64" t="n">
        <v>8</v>
      </c>
      <c r="N64" t="n">
        <v>95.27</v>
      </c>
      <c r="O64" t="n">
        <v>39450.07</v>
      </c>
      <c r="P64" t="n">
        <v>192.98</v>
      </c>
      <c r="Q64" t="n">
        <v>988.11</v>
      </c>
      <c r="R64" t="n">
        <v>43.27</v>
      </c>
      <c r="S64" t="n">
        <v>35.43</v>
      </c>
      <c r="T64" t="n">
        <v>2898.02</v>
      </c>
      <c r="U64" t="n">
        <v>0.82</v>
      </c>
      <c r="V64" t="n">
        <v>0.88</v>
      </c>
      <c r="W64" t="n">
        <v>2.98</v>
      </c>
      <c r="X64" t="n">
        <v>0.18</v>
      </c>
      <c r="Y64" t="n">
        <v>1</v>
      </c>
      <c r="Z64" t="n">
        <v>10</v>
      </c>
      <c r="AA64" t="n">
        <v>381.6399487863811</v>
      </c>
      <c r="AB64" t="n">
        <v>522.1766146957888</v>
      </c>
      <c r="AC64" t="n">
        <v>472.3408114687036</v>
      </c>
      <c r="AD64" t="n">
        <v>381639.9487863811</v>
      </c>
      <c r="AE64" t="n">
        <v>522176.6146957888</v>
      </c>
      <c r="AF64" t="n">
        <v>1.337662562108671e-06</v>
      </c>
      <c r="AG64" t="n">
        <v>11</v>
      </c>
      <c r="AH64" t="n">
        <v>472340.8114687036</v>
      </c>
    </row>
    <row r="65">
      <c r="A65" t="n">
        <v>63</v>
      </c>
      <c r="B65" t="n">
        <v>145</v>
      </c>
      <c r="C65" t="inlineStr">
        <is>
          <t xml:space="preserve">CONCLUIDO	</t>
        </is>
      </c>
      <c r="D65" t="n">
        <v>6.0911</v>
      </c>
      <c r="E65" t="n">
        <v>16.42</v>
      </c>
      <c r="F65" t="n">
        <v>12.93</v>
      </c>
      <c r="G65" t="n">
        <v>77.58</v>
      </c>
      <c r="H65" t="n">
        <v>0.9399999999999999</v>
      </c>
      <c r="I65" t="n">
        <v>10</v>
      </c>
      <c r="J65" t="n">
        <v>318.53</v>
      </c>
      <c r="K65" t="n">
        <v>61.2</v>
      </c>
      <c r="L65" t="n">
        <v>16.75</v>
      </c>
      <c r="M65" t="n">
        <v>8</v>
      </c>
      <c r="N65" t="n">
        <v>95.58</v>
      </c>
      <c r="O65" t="n">
        <v>39519.26</v>
      </c>
      <c r="P65" t="n">
        <v>191.81</v>
      </c>
      <c r="Q65" t="n">
        <v>988.11</v>
      </c>
      <c r="R65" t="n">
        <v>43.1</v>
      </c>
      <c r="S65" t="n">
        <v>35.43</v>
      </c>
      <c r="T65" t="n">
        <v>2813.23</v>
      </c>
      <c r="U65" t="n">
        <v>0.82</v>
      </c>
      <c r="V65" t="n">
        <v>0.88</v>
      </c>
      <c r="W65" t="n">
        <v>2.98</v>
      </c>
      <c r="X65" t="n">
        <v>0.18</v>
      </c>
      <c r="Y65" t="n">
        <v>1</v>
      </c>
      <c r="Z65" t="n">
        <v>10</v>
      </c>
      <c r="AA65" t="n">
        <v>380.5403571047343</v>
      </c>
      <c r="AB65" t="n">
        <v>520.6721048463982</v>
      </c>
      <c r="AC65" t="n">
        <v>470.9798899277461</v>
      </c>
      <c r="AD65" t="n">
        <v>380540.3571047343</v>
      </c>
      <c r="AE65" t="n">
        <v>520672.1048463982</v>
      </c>
      <c r="AF65" t="n">
        <v>1.337970085892594e-06</v>
      </c>
      <c r="AG65" t="n">
        <v>11</v>
      </c>
      <c r="AH65" t="n">
        <v>470979.889927746</v>
      </c>
    </row>
    <row r="66">
      <c r="A66" t="n">
        <v>64</v>
      </c>
      <c r="B66" t="n">
        <v>145</v>
      </c>
      <c r="C66" t="inlineStr">
        <is>
          <t xml:space="preserve">CONCLUIDO	</t>
        </is>
      </c>
      <c r="D66" t="n">
        <v>6.1216</v>
      </c>
      <c r="E66" t="n">
        <v>16.34</v>
      </c>
      <c r="F66" t="n">
        <v>12.9</v>
      </c>
      <c r="G66" t="n">
        <v>86.01000000000001</v>
      </c>
      <c r="H66" t="n">
        <v>0.95</v>
      </c>
      <c r="I66" t="n">
        <v>9</v>
      </c>
      <c r="J66" t="n">
        <v>319.09</v>
      </c>
      <c r="K66" t="n">
        <v>61.2</v>
      </c>
      <c r="L66" t="n">
        <v>17</v>
      </c>
      <c r="M66" t="n">
        <v>7</v>
      </c>
      <c r="N66" t="n">
        <v>95.89</v>
      </c>
      <c r="O66" t="n">
        <v>39588.58</v>
      </c>
      <c r="P66" t="n">
        <v>189.8</v>
      </c>
      <c r="Q66" t="n">
        <v>988.08</v>
      </c>
      <c r="R66" t="n">
        <v>42.42</v>
      </c>
      <c r="S66" t="n">
        <v>35.43</v>
      </c>
      <c r="T66" t="n">
        <v>2475</v>
      </c>
      <c r="U66" t="n">
        <v>0.84</v>
      </c>
      <c r="V66" t="n">
        <v>0.88</v>
      </c>
      <c r="W66" t="n">
        <v>2.98</v>
      </c>
      <c r="X66" t="n">
        <v>0.15</v>
      </c>
      <c r="Y66" t="n">
        <v>1</v>
      </c>
      <c r="Z66" t="n">
        <v>10</v>
      </c>
      <c r="AA66" t="n">
        <v>377.4352799576213</v>
      </c>
      <c r="AB66" t="n">
        <v>516.4236013073827</v>
      </c>
      <c r="AC66" t="n">
        <v>467.136857603682</v>
      </c>
      <c r="AD66" t="n">
        <v>377435.2799576214</v>
      </c>
      <c r="AE66" t="n">
        <v>516423.6013073827</v>
      </c>
      <c r="AF66" t="n">
        <v>1.344669711185188e-06</v>
      </c>
      <c r="AG66" t="n">
        <v>11</v>
      </c>
      <c r="AH66" t="n">
        <v>467136.857603682</v>
      </c>
    </row>
    <row r="67">
      <c r="A67" t="n">
        <v>65</v>
      </c>
      <c r="B67" t="n">
        <v>145</v>
      </c>
      <c r="C67" t="inlineStr">
        <is>
          <t xml:space="preserve">CONCLUIDO	</t>
        </is>
      </c>
      <c r="D67" t="n">
        <v>6.1167</v>
      </c>
      <c r="E67" t="n">
        <v>16.35</v>
      </c>
      <c r="F67" t="n">
        <v>12.91</v>
      </c>
      <c r="G67" t="n">
        <v>86.09999999999999</v>
      </c>
      <c r="H67" t="n">
        <v>0.96</v>
      </c>
      <c r="I67" t="n">
        <v>9</v>
      </c>
      <c r="J67" t="n">
        <v>319.65</v>
      </c>
      <c r="K67" t="n">
        <v>61.2</v>
      </c>
      <c r="L67" t="n">
        <v>17.25</v>
      </c>
      <c r="M67" t="n">
        <v>7</v>
      </c>
      <c r="N67" t="n">
        <v>96.2</v>
      </c>
      <c r="O67" t="n">
        <v>39658.05</v>
      </c>
      <c r="P67" t="n">
        <v>190.25</v>
      </c>
      <c r="Q67" t="n">
        <v>988.08</v>
      </c>
      <c r="R67" t="n">
        <v>42.79</v>
      </c>
      <c r="S67" t="n">
        <v>35.43</v>
      </c>
      <c r="T67" t="n">
        <v>2659.02</v>
      </c>
      <c r="U67" t="n">
        <v>0.83</v>
      </c>
      <c r="V67" t="n">
        <v>0.88</v>
      </c>
      <c r="W67" t="n">
        <v>2.98</v>
      </c>
      <c r="X67" t="n">
        <v>0.16</v>
      </c>
      <c r="Y67" t="n">
        <v>1</v>
      </c>
      <c r="Z67" t="n">
        <v>10</v>
      </c>
      <c r="AA67" t="n">
        <v>378.0705171150545</v>
      </c>
      <c r="AB67" t="n">
        <v>517.2927608108682</v>
      </c>
      <c r="AC67" t="n">
        <v>467.9230657440278</v>
      </c>
      <c r="AD67" t="n">
        <v>378070.5171150545</v>
      </c>
      <c r="AE67" t="n">
        <v>517292.7608108682</v>
      </c>
      <c r="AF67" t="n">
        <v>1.34359337794146e-06</v>
      </c>
      <c r="AG67" t="n">
        <v>11</v>
      </c>
      <c r="AH67" t="n">
        <v>467923.0657440278</v>
      </c>
    </row>
    <row r="68">
      <c r="A68" t="n">
        <v>66</v>
      </c>
      <c r="B68" t="n">
        <v>145</v>
      </c>
      <c r="C68" t="inlineStr">
        <is>
          <t xml:space="preserve">CONCLUIDO	</t>
        </is>
      </c>
      <c r="D68" t="n">
        <v>6.1161</v>
      </c>
      <c r="E68" t="n">
        <v>16.35</v>
      </c>
      <c r="F68" t="n">
        <v>12.92</v>
      </c>
      <c r="G68" t="n">
        <v>86.11</v>
      </c>
      <c r="H68" t="n">
        <v>0.97</v>
      </c>
      <c r="I68" t="n">
        <v>9</v>
      </c>
      <c r="J68" t="n">
        <v>320.22</v>
      </c>
      <c r="K68" t="n">
        <v>61.2</v>
      </c>
      <c r="L68" t="n">
        <v>17.5</v>
      </c>
      <c r="M68" t="n">
        <v>7</v>
      </c>
      <c r="N68" t="n">
        <v>96.52</v>
      </c>
      <c r="O68" t="n">
        <v>39727.66</v>
      </c>
      <c r="P68" t="n">
        <v>190.36</v>
      </c>
      <c r="Q68" t="n">
        <v>988.08</v>
      </c>
      <c r="R68" t="n">
        <v>42.95</v>
      </c>
      <c r="S68" t="n">
        <v>35.43</v>
      </c>
      <c r="T68" t="n">
        <v>2743.58</v>
      </c>
      <c r="U68" t="n">
        <v>0.82</v>
      </c>
      <c r="V68" t="n">
        <v>0.88</v>
      </c>
      <c r="W68" t="n">
        <v>2.98</v>
      </c>
      <c r="X68" t="n">
        <v>0.16</v>
      </c>
      <c r="Y68" t="n">
        <v>1</v>
      </c>
      <c r="Z68" t="n">
        <v>10</v>
      </c>
      <c r="AA68" t="n">
        <v>378.2402723175222</v>
      </c>
      <c r="AB68" t="n">
        <v>517.5250273679553</v>
      </c>
      <c r="AC68" t="n">
        <v>468.1331651068948</v>
      </c>
      <c r="AD68" t="n">
        <v>378240.2723175222</v>
      </c>
      <c r="AE68" t="n">
        <v>517525.0273679554</v>
      </c>
      <c r="AF68" t="n">
        <v>1.343461582034065e-06</v>
      </c>
      <c r="AG68" t="n">
        <v>11</v>
      </c>
      <c r="AH68" t="n">
        <v>468133.1651068948</v>
      </c>
    </row>
    <row r="69">
      <c r="A69" t="n">
        <v>67</v>
      </c>
      <c r="B69" t="n">
        <v>145</v>
      </c>
      <c r="C69" t="inlineStr">
        <is>
          <t xml:space="preserve">CONCLUIDO	</t>
        </is>
      </c>
      <c r="D69" t="n">
        <v>6.1151</v>
      </c>
      <c r="E69" t="n">
        <v>16.35</v>
      </c>
      <c r="F69" t="n">
        <v>12.92</v>
      </c>
      <c r="G69" t="n">
        <v>86.13</v>
      </c>
      <c r="H69" t="n">
        <v>0.99</v>
      </c>
      <c r="I69" t="n">
        <v>9</v>
      </c>
      <c r="J69" t="n">
        <v>320.78</v>
      </c>
      <c r="K69" t="n">
        <v>61.2</v>
      </c>
      <c r="L69" t="n">
        <v>17.75</v>
      </c>
      <c r="M69" t="n">
        <v>7</v>
      </c>
      <c r="N69" t="n">
        <v>96.83</v>
      </c>
      <c r="O69" t="n">
        <v>39797.41</v>
      </c>
      <c r="P69" t="n">
        <v>190.45</v>
      </c>
      <c r="Q69" t="n">
        <v>988.08</v>
      </c>
      <c r="R69" t="n">
        <v>42.87</v>
      </c>
      <c r="S69" t="n">
        <v>35.43</v>
      </c>
      <c r="T69" t="n">
        <v>2699.35</v>
      </c>
      <c r="U69" t="n">
        <v>0.83</v>
      </c>
      <c r="V69" t="n">
        <v>0.88</v>
      </c>
      <c r="W69" t="n">
        <v>2.98</v>
      </c>
      <c r="X69" t="n">
        <v>0.17</v>
      </c>
      <c r="Y69" t="n">
        <v>1</v>
      </c>
      <c r="Z69" t="n">
        <v>10</v>
      </c>
      <c r="AA69" t="n">
        <v>378.3584293154358</v>
      </c>
      <c r="AB69" t="n">
        <v>517.6866949852196</v>
      </c>
      <c r="AC69" t="n">
        <v>468.2794033936693</v>
      </c>
      <c r="AD69" t="n">
        <v>378358.4293154358</v>
      </c>
      <c r="AE69" t="n">
        <v>517686.6949852196</v>
      </c>
      <c r="AF69" t="n">
        <v>1.343241922188406e-06</v>
      </c>
      <c r="AG69" t="n">
        <v>11</v>
      </c>
      <c r="AH69" t="n">
        <v>468279.4033936693</v>
      </c>
    </row>
    <row r="70">
      <c r="A70" t="n">
        <v>68</v>
      </c>
      <c r="B70" t="n">
        <v>145</v>
      </c>
      <c r="C70" t="inlineStr">
        <is>
          <t xml:space="preserve">CONCLUIDO	</t>
        </is>
      </c>
      <c r="D70" t="n">
        <v>6.1178</v>
      </c>
      <c r="E70" t="n">
        <v>16.35</v>
      </c>
      <c r="F70" t="n">
        <v>12.91</v>
      </c>
      <c r="G70" t="n">
        <v>86.08</v>
      </c>
      <c r="H70" t="n">
        <v>1</v>
      </c>
      <c r="I70" t="n">
        <v>9</v>
      </c>
      <c r="J70" t="n">
        <v>321.35</v>
      </c>
      <c r="K70" t="n">
        <v>61.2</v>
      </c>
      <c r="L70" t="n">
        <v>18</v>
      </c>
      <c r="M70" t="n">
        <v>7</v>
      </c>
      <c r="N70" t="n">
        <v>97.15000000000001</v>
      </c>
      <c r="O70" t="n">
        <v>39867.32</v>
      </c>
      <c r="P70" t="n">
        <v>189.79</v>
      </c>
      <c r="Q70" t="n">
        <v>988.09</v>
      </c>
      <c r="R70" t="n">
        <v>42.78</v>
      </c>
      <c r="S70" t="n">
        <v>35.43</v>
      </c>
      <c r="T70" t="n">
        <v>2657.15</v>
      </c>
      <c r="U70" t="n">
        <v>0.83</v>
      </c>
      <c r="V70" t="n">
        <v>0.88</v>
      </c>
      <c r="W70" t="n">
        <v>2.98</v>
      </c>
      <c r="X70" t="n">
        <v>0.16</v>
      </c>
      <c r="Y70" t="n">
        <v>1</v>
      </c>
      <c r="Z70" t="n">
        <v>10</v>
      </c>
      <c r="AA70" t="n">
        <v>377.619512447415</v>
      </c>
      <c r="AB70" t="n">
        <v>516.6756763276821</v>
      </c>
      <c r="AC70" t="n">
        <v>467.3648749378335</v>
      </c>
      <c r="AD70" t="n">
        <v>377619.512447415</v>
      </c>
      <c r="AE70" t="n">
        <v>516675.6763276821</v>
      </c>
      <c r="AF70" t="n">
        <v>1.343835003771685e-06</v>
      </c>
      <c r="AG70" t="n">
        <v>11</v>
      </c>
      <c r="AH70" t="n">
        <v>467364.8749378335</v>
      </c>
    </row>
    <row r="71">
      <c r="A71" t="n">
        <v>69</v>
      </c>
      <c r="B71" t="n">
        <v>145</v>
      </c>
      <c r="C71" t="inlineStr">
        <is>
          <t xml:space="preserve">CONCLUIDO	</t>
        </is>
      </c>
      <c r="D71" t="n">
        <v>6.1188</v>
      </c>
      <c r="E71" t="n">
        <v>16.34</v>
      </c>
      <c r="F71" t="n">
        <v>12.91</v>
      </c>
      <c r="G71" t="n">
        <v>86.06</v>
      </c>
      <c r="H71" t="n">
        <v>1.01</v>
      </c>
      <c r="I71" t="n">
        <v>9</v>
      </c>
      <c r="J71" t="n">
        <v>321.92</v>
      </c>
      <c r="K71" t="n">
        <v>61.2</v>
      </c>
      <c r="L71" t="n">
        <v>18.25</v>
      </c>
      <c r="M71" t="n">
        <v>7</v>
      </c>
      <c r="N71" t="n">
        <v>97.47</v>
      </c>
      <c r="O71" t="n">
        <v>39937.36</v>
      </c>
      <c r="P71" t="n">
        <v>188.86</v>
      </c>
      <c r="Q71" t="n">
        <v>988.13</v>
      </c>
      <c r="R71" t="n">
        <v>42.51</v>
      </c>
      <c r="S71" t="n">
        <v>35.43</v>
      </c>
      <c r="T71" t="n">
        <v>2519.76</v>
      </c>
      <c r="U71" t="n">
        <v>0.83</v>
      </c>
      <c r="V71" t="n">
        <v>0.88</v>
      </c>
      <c r="W71" t="n">
        <v>2.98</v>
      </c>
      <c r="X71" t="n">
        <v>0.16</v>
      </c>
      <c r="Y71" t="n">
        <v>1</v>
      </c>
      <c r="Z71" t="n">
        <v>10</v>
      </c>
      <c r="AA71" t="n">
        <v>376.7544463732966</v>
      </c>
      <c r="AB71" t="n">
        <v>515.4920547610515</v>
      </c>
      <c r="AC71" t="n">
        <v>466.2942165522988</v>
      </c>
      <c r="AD71" t="n">
        <v>376754.4463732966</v>
      </c>
      <c r="AE71" t="n">
        <v>515492.0547610514</v>
      </c>
      <c r="AF71" t="n">
        <v>1.344054663617344e-06</v>
      </c>
      <c r="AG71" t="n">
        <v>11</v>
      </c>
      <c r="AH71" t="n">
        <v>466294.2165522989</v>
      </c>
    </row>
    <row r="72">
      <c r="A72" t="n">
        <v>70</v>
      </c>
      <c r="B72" t="n">
        <v>145</v>
      </c>
      <c r="C72" t="inlineStr">
        <is>
          <t xml:space="preserve">CONCLUIDO	</t>
        </is>
      </c>
      <c r="D72" t="n">
        <v>6.1188</v>
      </c>
      <c r="E72" t="n">
        <v>16.34</v>
      </c>
      <c r="F72" t="n">
        <v>12.91</v>
      </c>
      <c r="G72" t="n">
        <v>86.06</v>
      </c>
      <c r="H72" t="n">
        <v>1.02</v>
      </c>
      <c r="I72" t="n">
        <v>9</v>
      </c>
      <c r="J72" t="n">
        <v>322.49</v>
      </c>
      <c r="K72" t="n">
        <v>61.2</v>
      </c>
      <c r="L72" t="n">
        <v>18.5</v>
      </c>
      <c r="M72" t="n">
        <v>6</v>
      </c>
      <c r="N72" t="n">
        <v>97.79000000000001</v>
      </c>
      <c r="O72" t="n">
        <v>40007.56</v>
      </c>
      <c r="P72" t="n">
        <v>187.03</v>
      </c>
      <c r="Q72" t="n">
        <v>988.11</v>
      </c>
      <c r="R72" t="n">
        <v>42.65</v>
      </c>
      <c r="S72" t="n">
        <v>35.43</v>
      </c>
      <c r="T72" t="n">
        <v>2589.39</v>
      </c>
      <c r="U72" t="n">
        <v>0.83</v>
      </c>
      <c r="V72" t="n">
        <v>0.88</v>
      </c>
      <c r="W72" t="n">
        <v>2.98</v>
      </c>
      <c r="X72" t="n">
        <v>0.15</v>
      </c>
      <c r="Y72" t="n">
        <v>1</v>
      </c>
      <c r="Z72" t="n">
        <v>10</v>
      </c>
      <c r="AA72" t="n">
        <v>375.1268749250495</v>
      </c>
      <c r="AB72" t="n">
        <v>513.2651397021751</v>
      </c>
      <c r="AC72" t="n">
        <v>464.2798351411468</v>
      </c>
      <c r="AD72" t="n">
        <v>375126.8749250495</v>
      </c>
      <c r="AE72" t="n">
        <v>513265.1397021752</v>
      </c>
      <c r="AF72" t="n">
        <v>1.344054663617344e-06</v>
      </c>
      <c r="AG72" t="n">
        <v>11</v>
      </c>
      <c r="AH72" t="n">
        <v>464279.8351411468</v>
      </c>
    </row>
    <row r="73">
      <c r="A73" t="n">
        <v>71</v>
      </c>
      <c r="B73" t="n">
        <v>145</v>
      </c>
      <c r="C73" t="inlineStr">
        <is>
          <t xml:space="preserve">CONCLUIDO	</t>
        </is>
      </c>
      <c r="D73" t="n">
        <v>6.1153</v>
      </c>
      <c r="E73" t="n">
        <v>16.35</v>
      </c>
      <c r="F73" t="n">
        <v>12.92</v>
      </c>
      <c r="G73" t="n">
        <v>86.12</v>
      </c>
      <c r="H73" t="n">
        <v>1.03</v>
      </c>
      <c r="I73" t="n">
        <v>9</v>
      </c>
      <c r="J73" t="n">
        <v>323.06</v>
      </c>
      <c r="K73" t="n">
        <v>61.2</v>
      </c>
      <c r="L73" t="n">
        <v>18.75</v>
      </c>
      <c r="M73" t="n">
        <v>4</v>
      </c>
      <c r="N73" t="n">
        <v>98.11</v>
      </c>
      <c r="O73" t="n">
        <v>40077.9</v>
      </c>
      <c r="P73" t="n">
        <v>186.64</v>
      </c>
      <c r="Q73" t="n">
        <v>988.08</v>
      </c>
      <c r="R73" t="n">
        <v>42.76</v>
      </c>
      <c r="S73" t="n">
        <v>35.43</v>
      </c>
      <c r="T73" t="n">
        <v>2644.8</v>
      </c>
      <c r="U73" t="n">
        <v>0.83</v>
      </c>
      <c r="V73" t="n">
        <v>0.88</v>
      </c>
      <c r="W73" t="n">
        <v>2.98</v>
      </c>
      <c r="X73" t="n">
        <v>0.17</v>
      </c>
      <c r="Y73" t="n">
        <v>1</v>
      </c>
      <c r="Z73" t="n">
        <v>10</v>
      </c>
      <c r="AA73" t="n">
        <v>374.960323108235</v>
      </c>
      <c r="AB73" t="n">
        <v>513.037256158662</v>
      </c>
      <c r="AC73" t="n">
        <v>464.07370048319</v>
      </c>
      <c r="AD73" t="n">
        <v>374960.323108235</v>
      </c>
      <c r="AE73" t="n">
        <v>513037.256158662</v>
      </c>
      <c r="AF73" t="n">
        <v>1.343285854157538e-06</v>
      </c>
      <c r="AG73" t="n">
        <v>11</v>
      </c>
      <c r="AH73" t="n">
        <v>464073.70048319</v>
      </c>
    </row>
    <row r="74">
      <c r="A74" t="n">
        <v>72</v>
      </c>
      <c r="B74" t="n">
        <v>145</v>
      </c>
      <c r="C74" t="inlineStr">
        <is>
          <t xml:space="preserve">CONCLUIDO	</t>
        </is>
      </c>
      <c r="D74" t="n">
        <v>6.1145</v>
      </c>
      <c r="E74" t="n">
        <v>16.35</v>
      </c>
      <c r="F74" t="n">
        <v>12.92</v>
      </c>
      <c r="G74" t="n">
        <v>86.14</v>
      </c>
      <c r="H74" t="n">
        <v>1.05</v>
      </c>
      <c r="I74" t="n">
        <v>9</v>
      </c>
      <c r="J74" t="n">
        <v>323.63</v>
      </c>
      <c r="K74" t="n">
        <v>61.2</v>
      </c>
      <c r="L74" t="n">
        <v>19</v>
      </c>
      <c r="M74" t="n">
        <v>4</v>
      </c>
      <c r="N74" t="n">
        <v>98.43000000000001</v>
      </c>
      <c r="O74" t="n">
        <v>40148.52</v>
      </c>
      <c r="P74" t="n">
        <v>186.18</v>
      </c>
      <c r="Q74" t="n">
        <v>988.11</v>
      </c>
      <c r="R74" t="n">
        <v>42.81</v>
      </c>
      <c r="S74" t="n">
        <v>35.43</v>
      </c>
      <c r="T74" t="n">
        <v>2669.87</v>
      </c>
      <c r="U74" t="n">
        <v>0.83</v>
      </c>
      <c r="V74" t="n">
        <v>0.88</v>
      </c>
      <c r="W74" t="n">
        <v>2.98</v>
      </c>
      <c r="X74" t="n">
        <v>0.17</v>
      </c>
      <c r="Y74" t="n">
        <v>1</v>
      </c>
      <c r="Z74" t="n">
        <v>10</v>
      </c>
      <c r="AA74" t="n">
        <v>374.5809441842615</v>
      </c>
      <c r="AB74" t="n">
        <v>512.5181731778646</v>
      </c>
      <c r="AC74" t="n">
        <v>463.6041580535424</v>
      </c>
      <c r="AD74" t="n">
        <v>374580.9441842615</v>
      </c>
      <c r="AE74" t="n">
        <v>512518.1731778646</v>
      </c>
      <c r="AF74" t="n">
        <v>1.34311012628101e-06</v>
      </c>
      <c r="AG74" t="n">
        <v>11</v>
      </c>
      <c r="AH74" t="n">
        <v>463604.1580535424</v>
      </c>
    </row>
    <row r="75">
      <c r="A75" t="n">
        <v>73</v>
      </c>
      <c r="B75" t="n">
        <v>145</v>
      </c>
      <c r="C75" t="inlineStr">
        <is>
          <t xml:space="preserve">CONCLUIDO	</t>
        </is>
      </c>
      <c r="D75" t="n">
        <v>6.1425</v>
      </c>
      <c r="E75" t="n">
        <v>16.28</v>
      </c>
      <c r="F75" t="n">
        <v>12.9</v>
      </c>
      <c r="G75" t="n">
        <v>96.75</v>
      </c>
      <c r="H75" t="n">
        <v>1.06</v>
      </c>
      <c r="I75" t="n">
        <v>8</v>
      </c>
      <c r="J75" t="n">
        <v>324.2</v>
      </c>
      <c r="K75" t="n">
        <v>61.2</v>
      </c>
      <c r="L75" t="n">
        <v>19.25</v>
      </c>
      <c r="M75" t="n">
        <v>3</v>
      </c>
      <c r="N75" t="n">
        <v>98.75</v>
      </c>
      <c r="O75" t="n">
        <v>40219.17</v>
      </c>
      <c r="P75" t="n">
        <v>185.01</v>
      </c>
      <c r="Q75" t="n">
        <v>988.08</v>
      </c>
      <c r="R75" t="n">
        <v>42.12</v>
      </c>
      <c r="S75" t="n">
        <v>35.43</v>
      </c>
      <c r="T75" t="n">
        <v>2332.04</v>
      </c>
      <c r="U75" t="n">
        <v>0.84</v>
      </c>
      <c r="V75" t="n">
        <v>0.88</v>
      </c>
      <c r="W75" t="n">
        <v>2.98</v>
      </c>
      <c r="X75" t="n">
        <v>0.15</v>
      </c>
      <c r="Y75" t="n">
        <v>1</v>
      </c>
      <c r="Z75" t="n">
        <v>10</v>
      </c>
      <c r="AA75" t="n">
        <v>372.402319768458</v>
      </c>
      <c r="AB75" t="n">
        <v>509.5372831380366</v>
      </c>
      <c r="AC75" t="n">
        <v>460.9077599754099</v>
      </c>
      <c r="AD75" t="n">
        <v>372402.319768458</v>
      </c>
      <c r="AE75" t="n">
        <v>509537.2831380366</v>
      </c>
      <c r="AF75" t="n">
        <v>1.349260601959458e-06</v>
      </c>
      <c r="AG75" t="n">
        <v>11</v>
      </c>
      <c r="AH75" t="n">
        <v>460907.75997541</v>
      </c>
    </row>
    <row r="76">
      <c r="A76" t="n">
        <v>74</v>
      </c>
      <c r="B76" t="n">
        <v>145</v>
      </c>
      <c r="C76" t="inlineStr">
        <is>
          <t xml:space="preserve">CONCLUIDO	</t>
        </is>
      </c>
      <c r="D76" t="n">
        <v>6.1442</v>
      </c>
      <c r="E76" t="n">
        <v>16.28</v>
      </c>
      <c r="F76" t="n">
        <v>12.9</v>
      </c>
      <c r="G76" t="n">
        <v>96.70999999999999</v>
      </c>
      <c r="H76" t="n">
        <v>1.07</v>
      </c>
      <c r="I76" t="n">
        <v>8</v>
      </c>
      <c r="J76" t="n">
        <v>324.78</v>
      </c>
      <c r="K76" t="n">
        <v>61.2</v>
      </c>
      <c r="L76" t="n">
        <v>19.5</v>
      </c>
      <c r="M76" t="n">
        <v>2</v>
      </c>
      <c r="N76" t="n">
        <v>99.08</v>
      </c>
      <c r="O76" t="n">
        <v>40289.97</v>
      </c>
      <c r="P76" t="n">
        <v>185.23</v>
      </c>
      <c r="Q76" t="n">
        <v>988.13</v>
      </c>
      <c r="R76" t="n">
        <v>42.1</v>
      </c>
      <c r="S76" t="n">
        <v>35.43</v>
      </c>
      <c r="T76" t="n">
        <v>2320.49</v>
      </c>
      <c r="U76" t="n">
        <v>0.84</v>
      </c>
      <c r="V76" t="n">
        <v>0.88</v>
      </c>
      <c r="W76" t="n">
        <v>2.98</v>
      </c>
      <c r="X76" t="n">
        <v>0.14</v>
      </c>
      <c r="Y76" t="n">
        <v>1</v>
      </c>
      <c r="Z76" t="n">
        <v>10</v>
      </c>
      <c r="AA76" t="n">
        <v>372.5343880452571</v>
      </c>
      <c r="AB76" t="n">
        <v>509.7179847807942</v>
      </c>
      <c r="AC76" t="n">
        <v>461.0712157069991</v>
      </c>
      <c r="AD76" t="n">
        <v>372534.3880452571</v>
      </c>
      <c r="AE76" t="n">
        <v>509717.9847807941</v>
      </c>
      <c r="AF76" t="n">
        <v>1.349634023697078e-06</v>
      </c>
      <c r="AG76" t="n">
        <v>11</v>
      </c>
      <c r="AH76" t="n">
        <v>461071.2157069991</v>
      </c>
    </row>
    <row r="77">
      <c r="A77" t="n">
        <v>75</v>
      </c>
      <c r="B77" t="n">
        <v>145</v>
      </c>
      <c r="C77" t="inlineStr">
        <is>
          <t xml:space="preserve">CONCLUIDO	</t>
        </is>
      </c>
      <c r="D77" t="n">
        <v>6.1425</v>
      </c>
      <c r="E77" t="n">
        <v>16.28</v>
      </c>
      <c r="F77" t="n">
        <v>12.9</v>
      </c>
      <c r="G77" t="n">
        <v>96.75</v>
      </c>
      <c r="H77" t="n">
        <v>1.08</v>
      </c>
      <c r="I77" t="n">
        <v>8</v>
      </c>
      <c r="J77" t="n">
        <v>325.35</v>
      </c>
      <c r="K77" t="n">
        <v>61.2</v>
      </c>
      <c r="L77" t="n">
        <v>19.75</v>
      </c>
      <c r="M77" t="n">
        <v>1</v>
      </c>
      <c r="N77" t="n">
        <v>99.40000000000001</v>
      </c>
      <c r="O77" t="n">
        <v>40360.92</v>
      </c>
      <c r="P77" t="n">
        <v>185.36</v>
      </c>
      <c r="Q77" t="n">
        <v>988.14</v>
      </c>
      <c r="R77" t="n">
        <v>42.17</v>
      </c>
      <c r="S77" t="n">
        <v>35.43</v>
      </c>
      <c r="T77" t="n">
        <v>2356.26</v>
      </c>
      <c r="U77" t="n">
        <v>0.84</v>
      </c>
      <c r="V77" t="n">
        <v>0.88</v>
      </c>
      <c r="W77" t="n">
        <v>2.98</v>
      </c>
      <c r="X77" t="n">
        <v>0.15</v>
      </c>
      <c r="Y77" t="n">
        <v>1</v>
      </c>
      <c r="Z77" t="n">
        <v>10</v>
      </c>
      <c r="AA77" t="n">
        <v>372.7124028776864</v>
      </c>
      <c r="AB77" t="n">
        <v>509.9615525279841</v>
      </c>
      <c r="AC77" t="n">
        <v>461.2915376902469</v>
      </c>
      <c r="AD77" t="n">
        <v>372712.4028776864</v>
      </c>
      <c r="AE77" t="n">
        <v>509961.5525279841</v>
      </c>
      <c r="AF77" t="n">
        <v>1.349260601959458e-06</v>
      </c>
      <c r="AG77" t="n">
        <v>11</v>
      </c>
      <c r="AH77" t="n">
        <v>461291.5376902468</v>
      </c>
    </row>
    <row r="78">
      <c r="A78" t="n">
        <v>76</v>
      </c>
      <c r="B78" t="n">
        <v>145</v>
      </c>
      <c r="C78" t="inlineStr">
        <is>
          <t xml:space="preserve">CONCLUIDO	</t>
        </is>
      </c>
      <c r="D78" t="n">
        <v>6.1429</v>
      </c>
      <c r="E78" t="n">
        <v>16.28</v>
      </c>
      <c r="F78" t="n">
        <v>12.9</v>
      </c>
      <c r="G78" t="n">
        <v>96.73999999999999</v>
      </c>
      <c r="H78" t="n">
        <v>1.09</v>
      </c>
      <c r="I78" t="n">
        <v>8</v>
      </c>
      <c r="J78" t="n">
        <v>325.93</v>
      </c>
      <c r="K78" t="n">
        <v>61.2</v>
      </c>
      <c r="L78" t="n">
        <v>20</v>
      </c>
      <c r="M78" t="n">
        <v>1</v>
      </c>
      <c r="N78" t="n">
        <v>99.73</v>
      </c>
      <c r="O78" t="n">
        <v>40432.03</v>
      </c>
      <c r="P78" t="n">
        <v>185.66</v>
      </c>
      <c r="Q78" t="n">
        <v>988.08</v>
      </c>
      <c r="R78" t="n">
        <v>42.2</v>
      </c>
      <c r="S78" t="n">
        <v>35.43</v>
      </c>
      <c r="T78" t="n">
        <v>2371.55</v>
      </c>
      <c r="U78" t="n">
        <v>0.84</v>
      </c>
      <c r="V78" t="n">
        <v>0.88</v>
      </c>
      <c r="W78" t="n">
        <v>2.98</v>
      </c>
      <c r="X78" t="n">
        <v>0.15</v>
      </c>
      <c r="Y78" t="n">
        <v>1</v>
      </c>
      <c r="Z78" t="n">
        <v>10</v>
      </c>
      <c r="AA78" t="n">
        <v>372.9633743216457</v>
      </c>
      <c r="AB78" t="n">
        <v>510.3049427296879</v>
      </c>
      <c r="AC78" t="n">
        <v>461.6021552130511</v>
      </c>
      <c r="AD78" t="n">
        <v>372963.3743216457</v>
      </c>
      <c r="AE78" t="n">
        <v>510304.9427296878</v>
      </c>
      <c r="AF78" t="n">
        <v>1.349348465897722e-06</v>
      </c>
      <c r="AG78" t="n">
        <v>11</v>
      </c>
      <c r="AH78" t="n">
        <v>461602.1552130511</v>
      </c>
    </row>
    <row r="79">
      <c r="A79" t="n">
        <v>77</v>
      </c>
      <c r="B79" t="n">
        <v>145</v>
      </c>
      <c r="C79" t="inlineStr">
        <is>
          <t xml:space="preserve">CONCLUIDO	</t>
        </is>
      </c>
      <c r="D79" t="n">
        <v>6.1437</v>
      </c>
      <c r="E79" t="n">
        <v>16.28</v>
      </c>
      <c r="F79" t="n">
        <v>12.9</v>
      </c>
      <c r="G79" t="n">
        <v>96.72</v>
      </c>
      <c r="H79" t="n">
        <v>1.11</v>
      </c>
      <c r="I79" t="n">
        <v>8</v>
      </c>
      <c r="J79" t="n">
        <v>326.51</v>
      </c>
      <c r="K79" t="n">
        <v>61.2</v>
      </c>
      <c r="L79" t="n">
        <v>20.25</v>
      </c>
      <c r="M79" t="n">
        <v>0</v>
      </c>
      <c r="N79" t="n">
        <v>100.06</v>
      </c>
      <c r="O79" t="n">
        <v>40503.29</v>
      </c>
      <c r="P79" t="n">
        <v>185.95</v>
      </c>
      <c r="Q79" t="n">
        <v>988.08</v>
      </c>
      <c r="R79" t="n">
        <v>42.08</v>
      </c>
      <c r="S79" t="n">
        <v>35.43</v>
      </c>
      <c r="T79" t="n">
        <v>2313.01</v>
      </c>
      <c r="U79" t="n">
        <v>0.84</v>
      </c>
      <c r="V79" t="n">
        <v>0.88</v>
      </c>
      <c r="W79" t="n">
        <v>2.98</v>
      </c>
      <c r="X79" t="n">
        <v>0.14</v>
      </c>
      <c r="Y79" t="n">
        <v>1</v>
      </c>
      <c r="Z79" t="n">
        <v>10</v>
      </c>
      <c r="AA79" t="n">
        <v>373.1906277736832</v>
      </c>
      <c r="AB79" t="n">
        <v>510.6158809284802</v>
      </c>
      <c r="AC79" t="n">
        <v>461.8834179065552</v>
      </c>
      <c r="AD79" t="n">
        <v>373190.6277736832</v>
      </c>
      <c r="AE79" t="n">
        <v>510615.8809284802</v>
      </c>
      <c r="AF79" t="n">
        <v>1.349524193774249e-06</v>
      </c>
      <c r="AG79" t="n">
        <v>11</v>
      </c>
      <c r="AH79" t="n">
        <v>461883.4179065552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4.8873</v>
      </c>
      <c r="E2" t="n">
        <v>20.46</v>
      </c>
      <c r="F2" t="n">
        <v>15.1</v>
      </c>
      <c r="G2" t="n">
        <v>7.74</v>
      </c>
      <c r="H2" t="n">
        <v>0.13</v>
      </c>
      <c r="I2" t="n">
        <v>117</v>
      </c>
      <c r="J2" t="n">
        <v>133.21</v>
      </c>
      <c r="K2" t="n">
        <v>46.47</v>
      </c>
      <c r="L2" t="n">
        <v>1</v>
      </c>
      <c r="M2" t="n">
        <v>115</v>
      </c>
      <c r="N2" t="n">
        <v>20.75</v>
      </c>
      <c r="O2" t="n">
        <v>16663.42</v>
      </c>
      <c r="P2" t="n">
        <v>161.7</v>
      </c>
      <c r="Q2" t="n">
        <v>988.76</v>
      </c>
      <c r="R2" t="n">
        <v>110.65</v>
      </c>
      <c r="S2" t="n">
        <v>35.43</v>
      </c>
      <c r="T2" t="n">
        <v>36049.19</v>
      </c>
      <c r="U2" t="n">
        <v>0.32</v>
      </c>
      <c r="V2" t="n">
        <v>0.76</v>
      </c>
      <c r="W2" t="n">
        <v>3.15</v>
      </c>
      <c r="X2" t="n">
        <v>2.34</v>
      </c>
      <c r="Y2" t="n">
        <v>1</v>
      </c>
      <c r="Z2" t="n">
        <v>10</v>
      </c>
      <c r="AA2" t="n">
        <v>409.3163688980131</v>
      </c>
      <c r="AB2" t="n">
        <v>560.0447136900053</v>
      </c>
      <c r="AC2" t="n">
        <v>506.5948322431229</v>
      </c>
      <c r="AD2" t="n">
        <v>409316.3688980131</v>
      </c>
      <c r="AE2" t="n">
        <v>560044.7136900054</v>
      </c>
      <c r="AF2" t="n">
        <v>1.215879116156553e-06</v>
      </c>
      <c r="AG2" t="n">
        <v>14</v>
      </c>
      <c r="AH2" t="n">
        <v>506594.8322431229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5.204</v>
      </c>
      <c r="E3" t="n">
        <v>19.22</v>
      </c>
      <c r="F3" t="n">
        <v>14.59</v>
      </c>
      <c r="G3" t="n">
        <v>9.720000000000001</v>
      </c>
      <c r="H3" t="n">
        <v>0.17</v>
      </c>
      <c r="I3" t="n">
        <v>90</v>
      </c>
      <c r="J3" t="n">
        <v>133.55</v>
      </c>
      <c r="K3" t="n">
        <v>46.47</v>
      </c>
      <c r="L3" t="n">
        <v>1.25</v>
      </c>
      <c r="M3" t="n">
        <v>88</v>
      </c>
      <c r="N3" t="n">
        <v>20.83</v>
      </c>
      <c r="O3" t="n">
        <v>16704.7</v>
      </c>
      <c r="P3" t="n">
        <v>154.77</v>
      </c>
      <c r="Q3" t="n">
        <v>988.37</v>
      </c>
      <c r="R3" t="n">
        <v>94.06999999999999</v>
      </c>
      <c r="S3" t="n">
        <v>35.43</v>
      </c>
      <c r="T3" t="n">
        <v>27895.24</v>
      </c>
      <c r="U3" t="n">
        <v>0.38</v>
      </c>
      <c r="V3" t="n">
        <v>0.78</v>
      </c>
      <c r="W3" t="n">
        <v>3.13</v>
      </c>
      <c r="X3" t="n">
        <v>1.83</v>
      </c>
      <c r="Y3" t="n">
        <v>1</v>
      </c>
      <c r="Z3" t="n">
        <v>10</v>
      </c>
      <c r="AA3" t="n">
        <v>373.4219421852189</v>
      </c>
      <c r="AB3" t="n">
        <v>510.9323755112151</v>
      </c>
      <c r="AC3" t="n">
        <v>462.1697066905168</v>
      </c>
      <c r="AD3" t="n">
        <v>373421.9421852189</v>
      </c>
      <c r="AE3" t="n">
        <v>510932.3755112151</v>
      </c>
      <c r="AF3" t="n">
        <v>1.294668819282365e-06</v>
      </c>
      <c r="AG3" t="n">
        <v>13</v>
      </c>
      <c r="AH3" t="n">
        <v>462169.7066905168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5.4423</v>
      </c>
      <c r="E4" t="n">
        <v>18.37</v>
      </c>
      <c r="F4" t="n">
        <v>14.21</v>
      </c>
      <c r="G4" t="n">
        <v>11.68</v>
      </c>
      <c r="H4" t="n">
        <v>0.2</v>
      </c>
      <c r="I4" t="n">
        <v>73</v>
      </c>
      <c r="J4" t="n">
        <v>133.88</v>
      </c>
      <c r="K4" t="n">
        <v>46.47</v>
      </c>
      <c r="L4" t="n">
        <v>1.5</v>
      </c>
      <c r="M4" t="n">
        <v>71</v>
      </c>
      <c r="N4" t="n">
        <v>20.91</v>
      </c>
      <c r="O4" t="n">
        <v>16746.01</v>
      </c>
      <c r="P4" t="n">
        <v>149.17</v>
      </c>
      <c r="Q4" t="n">
        <v>988.17</v>
      </c>
      <c r="R4" t="n">
        <v>83.09999999999999</v>
      </c>
      <c r="S4" t="n">
        <v>35.43</v>
      </c>
      <c r="T4" t="n">
        <v>22493.92</v>
      </c>
      <c r="U4" t="n">
        <v>0.43</v>
      </c>
      <c r="V4" t="n">
        <v>0.8</v>
      </c>
      <c r="W4" t="n">
        <v>3.08</v>
      </c>
      <c r="X4" t="n">
        <v>1.45</v>
      </c>
      <c r="Y4" t="n">
        <v>1</v>
      </c>
      <c r="Z4" t="n">
        <v>10</v>
      </c>
      <c r="AA4" t="n">
        <v>345.0740754776084</v>
      </c>
      <c r="AB4" t="n">
        <v>472.1455736622476</v>
      </c>
      <c r="AC4" t="n">
        <v>427.0846627723965</v>
      </c>
      <c r="AD4" t="n">
        <v>345074.0754776084</v>
      </c>
      <c r="AE4" t="n">
        <v>472145.5736622476</v>
      </c>
      <c r="AF4" t="n">
        <v>1.35395390376257e-06</v>
      </c>
      <c r="AG4" t="n">
        <v>12</v>
      </c>
      <c r="AH4" t="n">
        <v>427084.6627723965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5.6161</v>
      </c>
      <c r="E5" t="n">
        <v>17.81</v>
      </c>
      <c r="F5" t="n">
        <v>13.96</v>
      </c>
      <c r="G5" t="n">
        <v>13.74</v>
      </c>
      <c r="H5" t="n">
        <v>0.23</v>
      </c>
      <c r="I5" t="n">
        <v>61</v>
      </c>
      <c r="J5" t="n">
        <v>134.22</v>
      </c>
      <c r="K5" t="n">
        <v>46.47</v>
      </c>
      <c r="L5" t="n">
        <v>1.75</v>
      </c>
      <c r="M5" t="n">
        <v>59</v>
      </c>
      <c r="N5" t="n">
        <v>21</v>
      </c>
      <c r="O5" t="n">
        <v>16787.35</v>
      </c>
      <c r="P5" t="n">
        <v>145.06</v>
      </c>
      <c r="Q5" t="n">
        <v>988.13</v>
      </c>
      <c r="R5" t="n">
        <v>75.37</v>
      </c>
      <c r="S5" t="n">
        <v>35.43</v>
      </c>
      <c r="T5" t="n">
        <v>18690.32</v>
      </c>
      <c r="U5" t="n">
        <v>0.47</v>
      </c>
      <c r="V5" t="n">
        <v>0.82</v>
      </c>
      <c r="W5" t="n">
        <v>3.07</v>
      </c>
      <c r="X5" t="n">
        <v>1.21</v>
      </c>
      <c r="Y5" t="n">
        <v>1</v>
      </c>
      <c r="Z5" t="n">
        <v>10</v>
      </c>
      <c r="AA5" t="n">
        <v>333.7548160419442</v>
      </c>
      <c r="AB5" t="n">
        <v>456.6580635318892</v>
      </c>
      <c r="AC5" t="n">
        <v>413.0752588720225</v>
      </c>
      <c r="AD5" t="n">
        <v>333754.8160419442</v>
      </c>
      <c r="AE5" t="n">
        <v>456658.0635318892</v>
      </c>
      <c r="AF5" t="n">
        <v>1.397192458872346e-06</v>
      </c>
      <c r="AG5" t="n">
        <v>12</v>
      </c>
      <c r="AH5" t="n">
        <v>413075.2588720225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5.7593</v>
      </c>
      <c r="E6" t="n">
        <v>17.36</v>
      </c>
      <c r="F6" t="n">
        <v>13.77</v>
      </c>
      <c r="G6" t="n">
        <v>15.89</v>
      </c>
      <c r="H6" t="n">
        <v>0.26</v>
      </c>
      <c r="I6" t="n">
        <v>52</v>
      </c>
      <c r="J6" t="n">
        <v>134.55</v>
      </c>
      <c r="K6" t="n">
        <v>46.47</v>
      </c>
      <c r="L6" t="n">
        <v>2</v>
      </c>
      <c r="M6" t="n">
        <v>50</v>
      </c>
      <c r="N6" t="n">
        <v>21.09</v>
      </c>
      <c r="O6" t="n">
        <v>16828.84</v>
      </c>
      <c r="P6" t="n">
        <v>141.48</v>
      </c>
      <c r="Q6" t="n">
        <v>988.28</v>
      </c>
      <c r="R6" t="n">
        <v>69.09999999999999</v>
      </c>
      <c r="S6" t="n">
        <v>35.43</v>
      </c>
      <c r="T6" t="n">
        <v>15600.33</v>
      </c>
      <c r="U6" t="n">
        <v>0.51</v>
      </c>
      <c r="V6" t="n">
        <v>0.83</v>
      </c>
      <c r="W6" t="n">
        <v>3.05</v>
      </c>
      <c r="X6" t="n">
        <v>1.01</v>
      </c>
      <c r="Y6" t="n">
        <v>1</v>
      </c>
      <c r="Z6" t="n">
        <v>10</v>
      </c>
      <c r="AA6" t="n">
        <v>324.8191071802049</v>
      </c>
      <c r="AB6" t="n">
        <v>444.4318324516049</v>
      </c>
      <c r="AC6" t="n">
        <v>402.0158821264175</v>
      </c>
      <c r="AD6" t="n">
        <v>324819.1071802049</v>
      </c>
      <c r="AE6" t="n">
        <v>444431.8324516049</v>
      </c>
      <c r="AF6" t="n">
        <v>1.432818241908709e-06</v>
      </c>
      <c r="AG6" t="n">
        <v>12</v>
      </c>
      <c r="AH6" t="n">
        <v>402015.8821264175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5.8487</v>
      </c>
      <c r="E7" t="n">
        <v>17.1</v>
      </c>
      <c r="F7" t="n">
        <v>13.67</v>
      </c>
      <c r="G7" t="n">
        <v>17.82</v>
      </c>
      <c r="H7" t="n">
        <v>0.29</v>
      </c>
      <c r="I7" t="n">
        <v>46</v>
      </c>
      <c r="J7" t="n">
        <v>134.89</v>
      </c>
      <c r="K7" t="n">
        <v>46.47</v>
      </c>
      <c r="L7" t="n">
        <v>2.25</v>
      </c>
      <c r="M7" t="n">
        <v>44</v>
      </c>
      <c r="N7" t="n">
        <v>21.17</v>
      </c>
      <c r="O7" t="n">
        <v>16870.25</v>
      </c>
      <c r="P7" t="n">
        <v>138.84</v>
      </c>
      <c r="Q7" t="n">
        <v>988.16</v>
      </c>
      <c r="R7" t="n">
        <v>66.06</v>
      </c>
      <c r="S7" t="n">
        <v>35.43</v>
      </c>
      <c r="T7" t="n">
        <v>14111.59</v>
      </c>
      <c r="U7" t="n">
        <v>0.54</v>
      </c>
      <c r="V7" t="n">
        <v>0.83</v>
      </c>
      <c r="W7" t="n">
        <v>3.04</v>
      </c>
      <c r="X7" t="n">
        <v>0.91</v>
      </c>
      <c r="Y7" t="n">
        <v>1</v>
      </c>
      <c r="Z7" t="n">
        <v>10</v>
      </c>
      <c r="AA7" t="n">
        <v>319.1546585516745</v>
      </c>
      <c r="AB7" t="n">
        <v>436.681483940213</v>
      </c>
      <c r="AC7" t="n">
        <v>395.0052159992703</v>
      </c>
      <c r="AD7" t="n">
        <v>319154.6585516745</v>
      </c>
      <c r="AE7" t="n">
        <v>436681.483940213</v>
      </c>
      <c r="AF7" t="n">
        <v>1.455059477966327e-06</v>
      </c>
      <c r="AG7" t="n">
        <v>12</v>
      </c>
      <c r="AH7" t="n">
        <v>395005.2159992703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5.952</v>
      </c>
      <c r="E8" t="n">
        <v>16.8</v>
      </c>
      <c r="F8" t="n">
        <v>13.53</v>
      </c>
      <c r="G8" t="n">
        <v>20.3</v>
      </c>
      <c r="H8" t="n">
        <v>0.33</v>
      </c>
      <c r="I8" t="n">
        <v>40</v>
      </c>
      <c r="J8" t="n">
        <v>135.22</v>
      </c>
      <c r="K8" t="n">
        <v>46.47</v>
      </c>
      <c r="L8" t="n">
        <v>2.5</v>
      </c>
      <c r="M8" t="n">
        <v>38</v>
      </c>
      <c r="N8" t="n">
        <v>21.26</v>
      </c>
      <c r="O8" t="n">
        <v>16911.68</v>
      </c>
      <c r="P8" t="n">
        <v>135.8</v>
      </c>
      <c r="Q8" t="n">
        <v>988.3099999999999</v>
      </c>
      <c r="R8" t="n">
        <v>61.66</v>
      </c>
      <c r="S8" t="n">
        <v>35.43</v>
      </c>
      <c r="T8" t="n">
        <v>11940.47</v>
      </c>
      <c r="U8" t="n">
        <v>0.57</v>
      </c>
      <c r="V8" t="n">
        <v>0.84</v>
      </c>
      <c r="W8" t="n">
        <v>3.04</v>
      </c>
      <c r="X8" t="n">
        <v>0.78</v>
      </c>
      <c r="Y8" t="n">
        <v>1</v>
      </c>
      <c r="Z8" t="n">
        <v>10</v>
      </c>
      <c r="AA8" t="n">
        <v>301.2613308240668</v>
      </c>
      <c r="AB8" t="n">
        <v>412.1990435453937</v>
      </c>
      <c r="AC8" t="n">
        <v>372.8593453544117</v>
      </c>
      <c r="AD8" t="n">
        <v>301261.3308240668</v>
      </c>
      <c r="AE8" t="n">
        <v>412199.0435453937</v>
      </c>
      <c r="AF8" t="n">
        <v>1.480758803299123e-06</v>
      </c>
      <c r="AG8" t="n">
        <v>11</v>
      </c>
      <c r="AH8" t="n">
        <v>372859.3453544117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6.0185</v>
      </c>
      <c r="E9" t="n">
        <v>16.62</v>
      </c>
      <c r="F9" t="n">
        <v>13.46</v>
      </c>
      <c r="G9" t="n">
        <v>22.43</v>
      </c>
      <c r="H9" t="n">
        <v>0.36</v>
      </c>
      <c r="I9" t="n">
        <v>36</v>
      </c>
      <c r="J9" t="n">
        <v>135.56</v>
      </c>
      <c r="K9" t="n">
        <v>46.47</v>
      </c>
      <c r="L9" t="n">
        <v>2.75</v>
      </c>
      <c r="M9" t="n">
        <v>34</v>
      </c>
      <c r="N9" t="n">
        <v>21.34</v>
      </c>
      <c r="O9" t="n">
        <v>16953.14</v>
      </c>
      <c r="P9" t="n">
        <v>133.47</v>
      </c>
      <c r="Q9" t="n">
        <v>988.11</v>
      </c>
      <c r="R9" t="n">
        <v>59.2</v>
      </c>
      <c r="S9" t="n">
        <v>35.43</v>
      </c>
      <c r="T9" t="n">
        <v>10731.37</v>
      </c>
      <c r="U9" t="n">
        <v>0.6</v>
      </c>
      <c r="V9" t="n">
        <v>0.85</v>
      </c>
      <c r="W9" t="n">
        <v>3.03</v>
      </c>
      <c r="X9" t="n">
        <v>0.7</v>
      </c>
      <c r="Y9" t="n">
        <v>1</v>
      </c>
      <c r="Z9" t="n">
        <v>10</v>
      </c>
      <c r="AA9" t="n">
        <v>296.9848228910091</v>
      </c>
      <c r="AB9" t="n">
        <v>406.3477367251696</v>
      </c>
      <c r="AC9" t="n">
        <v>367.566479044749</v>
      </c>
      <c r="AD9" t="n">
        <v>296984.822891009</v>
      </c>
      <c r="AE9" t="n">
        <v>406347.7367251696</v>
      </c>
      <c r="AF9" t="n">
        <v>1.497302899471736e-06</v>
      </c>
      <c r="AG9" t="n">
        <v>11</v>
      </c>
      <c r="AH9" t="n">
        <v>367566.4790447491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6.0726</v>
      </c>
      <c r="E10" t="n">
        <v>16.47</v>
      </c>
      <c r="F10" t="n">
        <v>13.39</v>
      </c>
      <c r="G10" t="n">
        <v>24.34</v>
      </c>
      <c r="H10" t="n">
        <v>0.39</v>
      </c>
      <c r="I10" t="n">
        <v>33</v>
      </c>
      <c r="J10" t="n">
        <v>135.9</v>
      </c>
      <c r="K10" t="n">
        <v>46.47</v>
      </c>
      <c r="L10" t="n">
        <v>3</v>
      </c>
      <c r="M10" t="n">
        <v>31</v>
      </c>
      <c r="N10" t="n">
        <v>21.43</v>
      </c>
      <c r="O10" t="n">
        <v>16994.64</v>
      </c>
      <c r="P10" t="n">
        <v>131.05</v>
      </c>
      <c r="Q10" t="n">
        <v>988.1900000000001</v>
      </c>
      <c r="R10" t="n">
        <v>57.54</v>
      </c>
      <c r="S10" t="n">
        <v>35.43</v>
      </c>
      <c r="T10" t="n">
        <v>9918.49</v>
      </c>
      <c r="U10" t="n">
        <v>0.62</v>
      </c>
      <c r="V10" t="n">
        <v>0.85</v>
      </c>
      <c r="W10" t="n">
        <v>3.02</v>
      </c>
      <c r="X10" t="n">
        <v>0.63</v>
      </c>
      <c r="Y10" t="n">
        <v>1</v>
      </c>
      <c r="Z10" t="n">
        <v>10</v>
      </c>
      <c r="AA10" t="n">
        <v>293.0581679293464</v>
      </c>
      <c r="AB10" t="n">
        <v>400.9751141748321</v>
      </c>
      <c r="AC10" t="n">
        <v>362.7066120500925</v>
      </c>
      <c r="AD10" t="n">
        <v>293058.1679293464</v>
      </c>
      <c r="AE10" t="n">
        <v>400975.1141748321</v>
      </c>
      <c r="AF10" t="n">
        <v>1.510762081470809e-06</v>
      </c>
      <c r="AG10" t="n">
        <v>11</v>
      </c>
      <c r="AH10" t="n">
        <v>362706.6120500925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6.1272</v>
      </c>
      <c r="E11" t="n">
        <v>16.32</v>
      </c>
      <c r="F11" t="n">
        <v>13.32</v>
      </c>
      <c r="G11" t="n">
        <v>26.65</v>
      </c>
      <c r="H11" t="n">
        <v>0.42</v>
      </c>
      <c r="I11" t="n">
        <v>30</v>
      </c>
      <c r="J11" t="n">
        <v>136.23</v>
      </c>
      <c r="K11" t="n">
        <v>46.47</v>
      </c>
      <c r="L11" t="n">
        <v>3.25</v>
      </c>
      <c r="M11" t="n">
        <v>28</v>
      </c>
      <c r="N11" t="n">
        <v>21.52</v>
      </c>
      <c r="O11" t="n">
        <v>17036.16</v>
      </c>
      <c r="P11" t="n">
        <v>128.98</v>
      </c>
      <c r="Q11" t="n">
        <v>988.15</v>
      </c>
      <c r="R11" t="n">
        <v>55.47</v>
      </c>
      <c r="S11" t="n">
        <v>35.43</v>
      </c>
      <c r="T11" t="n">
        <v>8896.290000000001</v>
      </c>
      <c r="U11" t="n">
        <v>0.64</v>
      </c>
      <c r="V11" t="n">
        <v>0.86</v>
      </c>
      <c r="W11" t="n">
        <v>3.01</v>
      </c>
      <c r="X11" t="n">
        <v>0.57</v>
      </c>
      <c r="Y11" t="n">
        <v>1</v>
      </c>
      <c r="Z11" t="n">
        <v>10</v>
      </c>
      <c r="AA11" t="n">
        <v>289.4985415299975</v>
      </c>
      <c r="AB11" t="n">
        <v>396.1046762956094</v>
      </c>
      <c r="AC11" t="n">
        <v>358.3010019263604</v>
      </c>
      <c r="AD11" t="n">
        <v>289498.5415299975</v>
      </c>
      <c r="AE11" t="n">
        <v>396104.6762956093</v>
      </c>
      <c r="AF11" t="n">
        <v>1.524345655170428e-06</v>
      </c>
      <c r="AG11" t="n">
        <v>11</v>
      </c>
      <c r="AH11" t="n">
        <v>358301.0019263604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6.1794</v>
      </c>
      <c r="E12" t="n">
        <v>16.18</v>
      </c>
      <c r="F12" t="n">
        <v>13.27</v>
      </c>
      <c r="G12" t="n">
        <v>29.48</v>
      </c>
      <c r="H12" t="n">
        <v>0.45</v>
      </c>
      <c r="I12" t="n">
        <v>27</v>
      </c>
      <c r="J12" t="n">
        <v>136.57</v>
      </c>
      <c r="K12" t="n">
        <v>46.47</v>
      </c>
      <c r="L12" t="n">
        <v>3.5</v>
      </c>
      <c r="M12" t="n">
        <v>25</v>
      </c>
      <c r="N12" t="n">
        <v>21.6</v>
      </c>
      <c r="O12" t="n">
        <v>17077.72</v>
      </c>
      <c r="P12" t="n">
        <v>126.29</v>
      </c>
      <c r="Q12" t="n">
        <v>988.26</v>
      </c>
      <c r="R12" t="n">
        <v>53.69</v>
      </c>
      <c r="S12" t="n">
        <v>35.43</v>
      </c>
      <c r="T12" t="n">
        <v>8020.28</v>
      </c>
      <c r="U12" t="n">
        <v>0.66</v>
      </c>
      <c r="V12" t="n">
        <v>0.86</v>
      </c>
      <c r="W12" t="n">
        <v>3.01</v>
      </c>
      <c r="X12" t="n">
        <v>0.51</v>
      </c>
      <c r="Y12" t="n">
        <v>1</v>
      </c>
      <c r="Z12" t="n">
        <v>10</v>
      </c>
      <c r="AA12" t="n">
        <v>285.5875152791699</v>
      </c>
      <c r="AB12" t="n">
        <v>390.7534376369262</v>
      </c>
      <c r="AC12" t="n">
        <v>353.4604779747514</v>
      </c>
      <c r="AD12" t="n">
        <v>285587.5152791699</v>
      </c>
      <c r="AE12" t="n">
        <v>390753.4376369262</v>
      </c>
      <c r="AF12" t="n">
        <v>1.537332148707426e-06</v>
      </c>
      <c r="AG12" t="n">
        <v>11</v>
      </c>
      <c r="AH12" t="n">
        <v>353460.4779747514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6.2085</v>
      </c>
      <c r="E13" t="n">
        <v>16.11</v>
      </c>
      <c r="F13" t="n">
        <v>13.25</v>
      </c>
      <c r="G13" t="n">
        <v>31.79</v>
      </c>
      <c r="H13" t="n">
        <v>0.48</v>
      </c>
      <c r="I13" t="n">
        <v>25</v>
      </c>
      <c r="J13" t="n">
        <v>136.91</v>
      </c>
      <c r="K13" t="n">
        <v>46.47</v>
      </c>
      <c r="L13" t="n">
        <v>3.75</v>
      </c>
      <c r="M13" t="n">
        <v>23</v>
      </c>
      <c r="N13" t="n">
        <v>21.69</v>
      </c>
      <c r="O13" t="n">
        <v>17119.3</v>
      </c>
      <c r="P13" t="n">
        <v>124.44</v>
      </c>
      <c r="Q13" t="n">
        <v>988.2</v>
      </c>
      <c r="R13" t="n">
        <v>52.97</v>
      </c>
      <c r="S13" t="n">
        <v>35.43</v>
      </c>
      <c r="T13" t="n">
        <v>7673.14</v>
      </c>
      <c r="U13" t="n">
        <v>0.67</v>
      </c>
      <c r="V13" t="n">
        <v>0.86</v>
      </c>
      <c r="W13" t="n">
        <v>3.01</v>
      </c>
      <c r="X13" t="n">
        <v>0.49</v>
      </c>
      <c r="Y13" t="n">
        <v>1</v>
      </c>
      <c r="Z13" t="n">
        <v>10</v>
      </c>
      <c r="AA13" t="n">
        <v>283.1561744771116</v>
      </c>
      <c r="AB13" t="n">
        <v>387.4267698883642</v>
      </c>
      <c r="AC13" t="n">
        <v>350.4513027271046</v>
      </c>
      <c r="AD13" t="n">
        <v>283156.1744771116</v>
      </c>
      <c r="AE13" t="n">
        <v>387426.7698883642</v>
      </c>
      <c r="AF13" t="n">
        <v>1.544571745679201e-06</v>
      </c>
      <c r="AG13" t="n">
        <v>11</v>
      </c>
      <c r="AH13" t="n">
        <v>350451.3027271046</v>
      </c>
    </row>
    <row r="14">
      <c r="A14" t="n">
        <v>12</v>
      </c>
      <c r="B14" t="n">
        <v>65</v>
      </c>
      <c r="C14" t="inlineStr">
        <is>
          <t xml:space="preserve">CONCLUIDO	</t>
        </is>
      </c>
      <c r="D14" t="n">
        <v>6.2505</v>
      </c>
      <c r="E14" t="n">
        <v>16</v>
      </c>
      <c r="F14" t="n">
        <v>13.19</v>
      </c>
      <c r="G14" t="n">
        <v>34.41</v>
      </c>
      <c r="H14" t="n">
        <v>0.52</v>
      </c>
      <c r="I14" t="n">
        <v>23</v>
      </c>
      <c r="J14" t="n">
        <v>137.25</v>
      </c>
      <c r="K14" t="n">
        <v>46.47</v>
      </c>
      <c r="L14" t="n">
        <v>4</v>
      </c>
      <c r="M14" t="n">
        <v>21</v>
      </c>
      <c r="N14" t="n">
        <v>21.78</v>
      </c>
      <c r="O14" t="n">
        <v>17160.92</v>
      </c>
      <c r="P14" t="n">
        <v>121.97</v>
      </c>
      <c r="Q14" t="n">
        <v>988.1</v>
      </c>
      <c r="R14" t="n">
        <v>51.68</v>
      </c>
      <c r="S14" t="n">
        <v>35.43</v>
      </c>
      <c r="T14" t="n">
        <v>7038.45</v>
      </c>
      <c r="U14" t="n">
        <v>0.6899999999999999</v>
      </c>
      <c r="V14" t="n">
        <v>0.86</v>
      </c>
      <c r="W14" t="n">
        <v>2.99</v>
      </c>
      <c r="X14" t="n">
        <v>0.44</v>
      </c>
      <c r="Y14" t="n">
        <v>1</v>
      </c>
      <c r="Z14" t="n">
        <v>10</v>
      </c>
      <c r="AA14" t="n">
        <v>279.7530190553156</v>
      </c>
      <c r="AB14" t="n">
        <v>382.7704225036418</v>
      </c>
      <c r="AC14" t="n">
        <v>346.2393506015555</v>
      </c>
      <c r="AD14" t="n">
        <v>279753.0190553156</v>
      </c>
      <c r="AE14" t="n">
        <v>382770.4225036419</v>
      </c>
      <c r="AF14" t="n">
        <v>1.555020648525062e-06</v>
      </c>
      <c r="AG14" t="n">
        <v>11</v>
      </c>
      <c r="AH14" t="n">
        <v>346239.3506015555</v>
      </c>
    </row>
    <row r="15">
      <c r="A15" t="n">
        <v>13</v>
      </c>
      <c r="B15" t="n">
        <v>65</v>
      </c>
      <c r="C15" t="inlineStr">
        <is>
          <t xml:space="preserve">CONCLUIDO	</t>
        </is>
      </c>
      <c r="D15" t="n">
        <v>6.2718</v>
      </c>
      <c r="E15" t="n">
        <v>15.94</v>
      </c>
      <c r="F15" t="n">
        <v>13.17</v>
      </c>
      <c r="G15" t="n">
        <v>35.91</v>
      </c>
      <c r="H15" t="n">
        <v>0.55</v>
      </c>
      <c r="I15" t="n">
        <v>22</v>
      </c>
      <c r="J15" t="n">
        <v>137.58</v>
      </c>
      <c r="K15" t="n">
        <v>46.47</v>
      </c>
      <c r="L15" t="n">
        <v>4.25</v>
      </c>
      <c r="M15" t="n">
        <v>20</v>
      </c>
      <c r="N15" t="n">
        <v>21.87</v>
      </c>
      <c r="O15" t="n">
        <v>17202.57</v>
      </c>
      <c r="P15" t="n">
        <v>119.93</v>
      </c>
      <c r="Q15" t="n">
        <v>988.08</v>
      </c>
      <c r="R15" t="n">
        <v>50.68</v>
      </c>
      <c r="S15" t="n">
        <v>35.43</v>
      </c>
      <c r="T15" t="n">
        <v>6542.25</v>
      </c>
      <c r="U15" t="n">
        <v>0.7</v>
      </c>
      <c r="V15" t="n">
        <v>0.87</v>
      </c>
      <c r="W15" t="n">
        <v>3</v>
      </c>
      <c r="X15" t="n">
        <v>0.41</v>
      </c>
      <c r="Y15" t="n">
        <v>1</v>
      </c>
      <c r="Z15" t="n">
        <v>10</v>
      </c>
      <c r="AA15" t="n">
        <v>277.3974716461932</v>
      </c>
      <c r="AB15" t="n">
        <v>379.5474586190631</v>
      </c>
      <c r="AC15" t="n">
        <v>343.3239818666628</v>
      </c>
      <c r="AD15" t="n">
        <v>277397.4716461932</v>
      </c>
      <c r="AE15" t="n">
        <v>379547.4586190631</v>
      </c>
      <c r="AF15" t="n">
        <v>1.560319734968319e-06</v>
      </c>
      <c r="AG15" t="n">
        <v>11</v>
      </c>
      <c r="AH15" t="n">
        <v>343323.9818666628</v>
      </c>
    </row>
    <row r="16">
      <c r="A16" t="n">
        <v>14</v>
      </c>
      <c r="B16" t="n">
        <v>65</v>
      </c>
      <c r="C16" t="inlineStr">
        <is>
          <t xml:space="preserve">CONCLUIDO	</t>
        </is>
      </c>
      <c r="D16" t="n">
        <v>6.3095</v>
      </c>
      <c r="E16" t="n">
        <v>15.85</v>
      </c>
      <c r="F16" t="n">
        <v>13.12</v>
      </c>
      <c r="G16" t="n">
        <v>39.37</v>
      </c>
      <c r="H16" t="n">
        <v>0.58</v>
      </c>
      <c r="I16" t="n">
        <v>20</v>
      </c>
      <c r="J16" t="n">
        <v>137.92</v>
      </c>
      <c r="K16" t="n">
        <v>46.47</v>
      </c>
      <c r="L16" t="n">
        <v>4.5</v>
      </c>
      <c r="M16" t="n">
        <v>18</v>
      </c>
      <c r="N16" t="n">
        <v>21.95</v>
      </c>
      <c r="O16" t="n">
        <v>17244.24</v>
      </c>
      <c r="P16" t="n">
        <v>118.01</v>
      </c>
      <c r="Q16" t="n">
        <v>988.17</v>
      </c>
      <c r="R16" t="n">
        <v>49.16</v>
      </c>
      <c r="S16" t="n">
        <v>35.43</v>
      </c>
      <c r="T16" t="n">
        <v>5790.55</v>
      </c>
      <c r="U16" t="n">
        <v>0.72</v>
      </c>
      <c r="V16" t="n">
        <v>0.87</v>
      </c>
      <c r="W16" t="n">
        <v>3</v>
      </c>
      <c r="X16" t="n">
        <v>0.37</v>
      </c>
      <c r="Y16" t="n">
        <v>1</v>
      </c>
      <c r="Z16" t="n">
        <v>10</v>
      </c>
      <c r="AA16" t="n">
        <v>274.675246005665</v>
      </c>
      <c r="AB16" t="n">
        <v>375.8227894015732</v>
      </c>
      <c r="AC16" t="n">
        <v>339.954789851684</v>
      </c>
      <c r="AD16" t="n">
        <v>274675.246005665</v>
      </c>
      <c r="AE16" t="n">
        <v>375822.7894015732</v>
      </c>
      <c r="AF16" t="n">
        <v>1.569698869189485e-06</v>
      </c>
      <c r="AG16" t="n">
        <v>11</v>
      </c>
      <c r="AH16" t="n">
        <v>339954.7898516841</v>
      </c>
    </row>
    <row r="17">
      <c r="A17" t="n">
        <v>15</v>
      </c>
      <c r="B17" t="n">
        <v>65</v>
      </c>
      <c r="C17" t="inlineStr">
        <is>
          <t xml:space="preserve">CONCLUIDO	</t>
        </is>
      </c>
      <c r="D17" t="n">
        <v>6.3269</v>
      </c>
      <c r="E17" t="n">
        <v>15.81</v>
      </c>
      <c r="F17" t="n">
        <v>13.11</v>
      </c>
      <c r="G17" t="n">
        <v>41.39</v>
      </c>
      <c r="H17" t="n">
        <v>0.61</v>
      </c>
      <c r="I17" t="n">
        <v>19</v>
      </c>
      <c r="J17" t="n">
        <v>138.26</v>
      </c>
      <c r="K17" t="n">
        <v>46.47</v>
      </c>
      <c r="L17" t="n">
        <v>4.75</v>
      </c>
      <c r="M17" t="n">
        <v>16</v>
      </c>
      <c r="N17" t="n">
        <v>22.04</v>
      </c>
      <c r="O17" t="n">
        <v>17285.95</v>
      </c>
      <c r="P17" t="n">
        <v>115.07</v>
      </c>
      <c r="Q17" t="n">
        <v>988.17</v>
      </c>
      <c r="R17" t="n">
        <v>48.75</v>
      </c>
      <c r="S17" t="n">
        <v>35.43</v>
      </c>
      <c r="T17" t="n">
        <v>5593.3</v>
      </c>
      <c r="U17" t="n">
        <v>0.73</v>
      </c>
      <c r="V17" t="n">
        <v>0.87</v>
      </c>
      <c r="W17" t="n">
        <v>2.99</v>
      </c>
      <c r="X17" t="n">
        <v>0.35</v>
      </c>
      <c r="Y17" t="n">
        <v>1</v>
      </c>
      <c r="Z17" t="n">
        <v>10</v>
      </c>
      <c r="AA17" t="n">
        <v>271.7080728844468</v>
      </c>
      <c r="AB17" t="n">
        <v>371.7629722346829</v>
      </c>
      <c r="AC17" t="n">
        <v>336.2824359372125</v>
      </c>
      <c r="AD17" t="n">
        <v>271708.0728844468</v>
      </c>
      <c r="AE17" t="n">
        <v>371762.9722346829</v>
      </c>
      <c r="AF17" t="n">
        <v>1.574027700368485e-06</v>
      </c>
      <c r="AG17" t="n">
        <v>11</v>
      </c>
      <c r="AH17" t="n">
        <v>336282.4359372125</v>
      </c>
    </row>
    <row r="18">
      <c r="A18" t="n">
        <v>16</v>
      </c>
      <c r="B18" t="n">
        <v>65</v>
      </c>
      <c r="C18" t="inlineStr">
        <is>
          <t xml:space="preserve">CONCLUIDO	</t>
        </is>
      </c>
      <c r="D18" t="n">
        <v>6.347</v>
      </c>
      <c r="E18" t="n">
        <v>15.76</v>
      </c>
      <c r="F18" t="n">
        <v>13.09</v>
      </c>
      <c r="G18" t="n">
        <v>43.62</v>
      </c>
      <c r="H18" t="n">
        <v>0.64</v>
      </c>
      <c r="I18" t="n">
        <v>18</v>
      </c>
      <c r="J18" t="n">
        <v>138.6</v>
      </c>
      <c r="K18" t="n">
        <v>46.47</v>
      </c>
      <c r="L18" t="n">
        <v>5</v>
      </c>
      <c r="M18" t="n">
        <v>12</v>
      </c>
      <c r="N18" t="n">
        <v>22.13</v>
      </c>
      <c r="O18" t="n">
        <v>17327.69</v>
      </c>
      <c r="P18" t="n">
        <v>112.87</v>
      </c>
      <c r="Q18" t="n">
        <v>988.08</v>
      </c>
      <c r="R18" t="n">
        <v>47.8</v>
      </c>
      <c r="S18" t="n">
        <v>35.43</v>
      </c>
      <c r="T18" t="n">
        <v>5121.25</v>
      </c>
      <c r="U18" t="n">
        <v>0.74</v>
      </c>
      <c r="V18" t="n">
        <v>0.87</v>
      </c>
      <c r="W18" t="n">
        <v>3</v>
      </c>
      <c r="X18" t="n">
        <v>0.33</v>
      </c>
      <c r="Y18" t="n">
        <v>1</v>
      </c>
      <c r="Z18" t="n">
        <v>10</v>
      </c>
      <c r="AA18" t="n">
        <v>269.2974654784225</v>
      </c>
      <c r="AB18" t="n">
        <v>368.4646728332673</v>
      </c>
      <c r="AC18" t="n">
        <v>333.2989216014759</v>
      </c>
      <c r="AD18" t="n">
        <v>269297.4654784225</v>
      </c>
      <c r="AE18" t="n">
        <v>368464.6728332674</v>
      </c>
      <c r="AF18" t="n">
        <v>1.579028246730432e-06</v>
      </c>
      <c r="AG18" t="n">
        <v>11</v>
      </c>
      <c r="AH18" t="n">
        <v>333298.9216014759</v>
      </c>
    </row>
    <row r="19">
      <c r="A19" t="n">
        <v>17</v>
      </c>
      <c r="B19" t="n">
        <v>65</v>
      </c>
      <c r="C19" t="inlineStr">
        <is>
          <t xml:space="preserve">CONCLUIDO	</t>
        </is>
      </c>
      <c r="D19" t="n">
        <v>6.3586</v>
      </c>
      <c r="E19" t="n">
        <v>15.73</v>
      </c>
      <c r="F19" t="n">
        <v>13.08</v>
      </c>
      <c r="G19" t="n">
        <v>46.18</v>
      </c>
      <c r="H19" t="n">
        <v>0.67</v>
      </c>
      <c r="I19" t="n">
        <v>17</v>
      </c>
      <c r="J19" t="n">
        <v>138.94</v>
      </c>
      <c r="K19" t="n">
        <v>46.47</v>
      </c>
      <c r="L19" t="n">
        <v>5.25</v>
      </c>
      <c r="M19" t="n">
        <v>5</v>
      </c>
      <c r="N19" t="n">
        <v>22.22</v>
      </c>
      <c r="O19" t="n">
        <v>17369.47</v>
      </c>
      <c r="P19" t="n">
        <v>111.77</v>
      </c>
      <c r="Q19" t="n">
        <v>988.17</v>
      </c>
      <c r="R19" t="n">
        <v>47.46</v>
      </c>
      <c r="S19" t="n">
        <v>35.43</v>
      </c>
      <c r="T19" t="n">
        <v>4953.93</v>
      </c>
      <c r="U19" t="n">
        <v>0.75</v>
      </c>
      <c r="V19" t="n">
        <v>0.87</v>
      </c>
      <c r="W19" t="n">
        <v>3.01</v>
      </c>
      <c r="X19" t="n">
        <v>0.33</v>
      </c>
      <c r="Y19" t="n">
        <v>1</v>
      </c>
      <c r="Z19" t="n">
        <v>10</v>
      </c>
      <c r="AA19" t="n">
        <v>268.0636657558975</v>
      </c>
      <c r="AB19" t="n">
        <v>366.7765336215065</v>
      </c>
      <c r="AC19" t="n">
        <v>331.7718960267672</v>
      </c>
      <c r="AD19" t="n">
        <v>268063.6657558975</v>
      </c>
      <c r="AE19" t="n">
        <v>366776.5336215065</v>
      </c>
      <c r="AF19" t="n">
        <v>1.581914134183099e-06</v>
      </c>
      <c r="AG19" t="n">
        <v>11</v>
      </c>
      <c r="AH19" t="n">
        <v>331771.8960267672</v>
      </c>
    </row>
    <row r="20">
      <c r="A20" t="n">
        <v>18</v>
      </c>
      <c r="B20" t="n">
        <v>65</v>
      </c>
      <c r="C20" t="inlineStr">
        <is>
          <t xml:space="preserve">CONCLUIDO	</t>
        </is>
      </c>
      <c r="D20" t="n">
        <v>6.3509</v>
      </c>
      <c r="E20" t="n">
        <v>15.75</v>
      </c>
      <c r="F20" t="n">
        <v>13.1</v>
      </c>
      <c r="G20" t="n">
        <v>46.25</v>
      </c>
      <c r="H20" t="n">
        <v>0.7</v>
      </c>
      <c r="I20" t="n">
        <v>17</v>
      </c>
      <c r="J20" t="n">
        <v>139.28</v>
      </c>
      <c r="K20" t="n">
        <v>46.47</v>
      </c>
      <c r="L20" t="n">
        <v>5.5</v>
      </c>
      <c r="M20" t="n">
        <v>2</v>
      </c>
      <c r="N20" t="n">
        <v>22.31</v>
      </c>
      <c r="O20" t="n">
        <v>17411.27</v>
      </c>
      <c r="P20" t="n">
        <v>111.81</v>
      </c>
      <c r="Q20" t="n">
        <v>988.23</v>
      </c>
      <c r="R20" t="n">
        <v>47.9</v>
      </c>
      <c r="S20" t="n">
        <v>35.43</v>
      </c>
      <c r="T20" t="n">
        <v>5174.86</v>
      </c>
      <c r="U20" t="n">
        <v>0.74</v>
      </c>
      <c r="V20" t="n">
        <v>0.87</v>
      </c>
      <c r="W20" t="n">
        <v>3.01</v>
      </c>
      <c r="X20" t="n">
        <v>0.35</v>
      </c>
      <c r="Y20" t="n">
        <v>1</v>
      </c>
      <c r="Z20" t="n">
        <v>10</v>
      </c>
      <c r="AA20" t="n">
        <v>268.336433064185</v>
      </c>
      <c r="AB20" t="n">
        <v>367.1497458863498</v>
      </c>
      <c r="AC20" t="n">
        <v>332.1094894368605</v>
      </c>
      <c r="AD20" t="n">
        <v>268336.433064185</v>
      </c>
      <c r="AE20" t="n">
        <v>367149.7458863498</v>
      </c>
      <c r="AF20" t="n">
        <v>1.579998501994691e-06</v>
      </c>
      <c r="AG20" t="n">
        <v>11</v>
      </c>
      <c r="AH20" t="n">
        <v>332109.4894368605</v>
      </c>
    </row>
    <row r="21">
      <c r="A21" t="n">
        <v>19</v>
      </c>
      <c r="B21" t="n">
        <v>65</v>
      </c>
      <c r="C21" t="inlineStr">
        <is>
          <t xml:space="preserve">CONCLUIDO	</t>
        </is>
      </c>
      <c r="D21" t="n">
        <v>6.354</v>
      </c>
      <c r="E21" t="n">
        <v>15.74</v>
      </c>
      <c r="F21" t="n">
        <v>13.1</v>
      </c>
      <c r="G21" t="n">
        <v>46.22</v>
      </c>
      <c r="H21" t="n">
        <v>0.73</v>
      </c>
      <c r="I21" t="n">
        <v>17</v>
      </c>
      <c r="J21" t="n">
        <v>139.61</v>
      </c>
      <c r="K21" t="n">
        <v>46.47</v>
      </c>
      <c r="L21" t="n">
        <v>5.75</v>
      </c>
      <c r="M21" t="n">
        <v>1</v>
      </c>
      <c r="N21" t="n">
        <v>22.4</v>
      </c>
      <c r="O21" t="n">
        <v>17453.1</v>
      </c>
      <c r="P21" t="n">
        <v>111.87</v>
      </c>
      <c r="Q21" t="n">
        <v>988.3200000000001</v>
      </c>
      <c r="R21" t="n">
        <v>47.77</v>
      </c>
      <c r="S21" t="n">
        <v>35.43</v>
      </c>
      <c r="T21" t="n">
        <v>5109.4</v>
      </c>
      <c r="U21" t="n">
        <v>0.74</v>
      </c>
      <c r="V21" t="n">
        <v>0.87</v>
      </c>
      <c r="W21" t="n">
        <v>3.01</v>
      </c>
      <c r="X21" t="n">
        <v>0.34</v>
      </c>
      <c r="Y21" t="n">
        <v>1</v>
      </c>
      <c r="Z21" t="n">
        <v>10</v>
      </c>
      <c r="AA21" t="n">
        <v>268.3192298662597</v>
      </c>
      <c r="AB21" t="n">
        <v>367.1262077119969</v>
      </c>
      <c r="AC21" t="n">
        <v>332.0881977128318</v>
      </c>
      <c r="AD21" t="n">
        <v>268319.2298662597</v>
      </c>
      <c r="AE21" t="n">
        <v>367126.2077119969</v>
      </c>
      <c r="AF21" t="n">
        <v>1.580769730538075e-06</v>
      </c>
      <c r="AG21" t="n">
        <v>11</v>
      </c>
      <c r="AH21" t="n">
        <v>332088.1977128318</v>
      </c>
    </row>
    <row r="22">
      <c r="A22" t="n">
        <v>20</v>
      </c>
      <c r="B22" t="n">
        <v>65</v>
      </c>
      <c r="C22" t="inlineStr">
        <is>
          <t xml:space="preserve">CONCLUIDO	</t>
        </is>
      </c>
      <c r="D22" t="n">
        <v>6.3544</v>
      </c>
      <c r="E22" t="n">
        <v>15.74</v>
      </c>
      <c r="F22" t="n">
        <v>13.09</v>
      </c>
      <c r="G22" t="n">
        <v>46.21</v>
      </c>
      <c r="H22" t="n">
        <v>0.76</v>
      </c>
      <c r="I22" t="n">
        <v>17</v>
      </c>
      <c r="J22" t="n">
        <v>139.95</v>
      </c>
      <c r="K22" t="n">
        <v>46.47</v>
      </c>
      <c r="L22" t="n">
        <v>6</v>
      </c>
      <c r="M22" t="n">
        <v>1</v>
      </c>
      <c r="N22" t="n">
        <v>22.49</v>
      </c>
      <c r="O22" t="n">
        <v>17494.97</v>
      </c>
      <c r="P22" t="n">
        <v>111.92</v>
      </c>
      <c r="Q22" t="n">
        <v>988.3200000000001</v>
      </c>
      <c r="R22" t="n">
        <v>47.71</v>
      </c>
      <c r="S22" t="n">
        <v>35.43</v>
      </c>
      <c r="T22" t="n">
        <v>5079.37</v>
      </c>
      <c r="U22" t="n">
        <v>0.74</v>
      </c>
      <c r="V22" t="n">
        <v>0.87</v>
      </c>
      <c r="W22" t="n">
        <v>3.01</v>
      </c>
      <c r="X22" t="n">
        <v>0.34</v>
      </c>
      <c r="Y22" t="n">
        <v>1</v>
      </c>
      <c r="Z22" t="n">
        <v>10</v>
      </c>
      <c r="AA22" t="n">
        <v>268.3190359445981</v>
      </c>
      <c r="AB22" t="n">
        <v>367.1259423798241</v>
      </c>
      <c r="AC22" t="n">
        <v>332.0879577035892</v>
      </c>
      <c r="AD22" t="n">
        <v>268319.035944598</v>
      </c>
      <c r="AE22" t="n">
        <v>367125.9423798241</v>
      </c>
      <c r="AF22" t="n">
        <v>1.580869243898512e-06</v>
      </c>
      <c r="AG22" t="n">
        <v>11</v>
      </c>
      <c r="AH22" t="n">
        <v>332087.9577035892</v>
      </c>
    </row>
    <row r="23">
      <c r="A23" t="n">
        <v>21</v>
      </c>
      <c r="B23" t="n">
        <v>65</v>
      </c>
      <c r="C23" t="inlineStr">
        <is>
          <t xml:space="preserve">CONCLUIDO	</t>
        </is>
      </c>
      <c r="D23" t="n">
        <v>6.3541</v>
      </c>
      <c r="E23" t="n">
        <v>15.74</v>
      </c>
      <c r="F23" t="n">
        <v>13.09</v>
      </c>
      <c r="G23" t="n">
        <v>46.22</v>
      </c>
      <c r="H23" t="n">
        <v>0.79</v>
      </c>
      <c r="I23" t="n">
        <v>17</v>
      </c>
      <c r="J23" t="n">
        <v>140.29</v>
      </c>
      <c r="K23" t="n">
        <v>46.47</v>
      </c>
      <c r="L23" t="n">
        <v>6.25</v>
      </c>
      <c r="M23" t="n">
        <v>0</v>
      </c>
      <c r="N23" t="n">
        <v>22.58</v>
      </c>
      <c r="O23" t="n">
        <v>17536.87</v>
      </c>
      <c r="P23" t="n">
        <v>112.14</v>
      </c>
      <c r="Q23" t="n">
        <v>988.36</v>
      </c>
      <c r="R23" t="n">
        <v>47.69</v>
      </c>
      <c r="S23" t="n">
        <v>35.43</v>
      </c>
      <c r="T23" t="n">
        <v>5072.69</v>
      </c>
      <c r="U23" t="n">
        <v>0.74</v>
      </c>
      <c r="V23" t="n">
        <v>0.87</v>
      </c>
      <c r="W23" t="n">
        <v>3.01</v>
      </c>
      <c r="X23" t="n">
        <v>0.34</v>
      </c>
      <c r="Y23" t="n">
        <v>1</v>
      </c>
      <c r="Z23" t="n">
        <v>10</v>
      </c>
      <c r="AA23" t="n">
        <v>268.5140914893001</v>
      </c>
      <c r="AB23" t="n">
        <v>367.3928259813289</v>
      </c>
      <c r="AC23" t="n">
        <v>332.3293703087399</v>
      </c>
      <c r="AD23" t="n">
        <v>268514.0914893001</v>
      </c>
      <c r="AE23" t="n">
        <v>367392.8259813289</v>
      </c>
      <c r="AF23" t="n">
        <v>1.580794608878185e-06</v>
      </c>
      <c r="AG23" t="n">
        <v>11</v>
      </c>
      <c r="AH23" t="n">
        <v>332329.3703087399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6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3.3934</v>
      </c>
      <c r="E2" t="n">
        <v>29.47</v>
      </c>
      <c r="F2" t="n">
        <v>16.89</v>
      </c>
      <c r="G2" t="n">
        <v>5.07</v>
      </c>
      <c r="H2" t="n">
        <v>0.07000000000000001</v>
      </c>
      <c r="I2" t="n">
        <v>200</v>
      </c>
      <c r="J2" t="n">
        <v>252.85</v>
      </c>
      <c r="K2" t="n">
        <v>59.19</v>
      </c>
      <c r="L2" t="n">
        <v>1</v>
      </c>
      <c r="M2" t="n">
        <v>198</v>
      </c>
      <c r="N2" t="n">
        <v>62.65</v>
      </c>
      <c r="O2" t="n">
        <v>31418.63</v>
      </c>
      <c r="P2" t="n">
        <v>277.6</v>
      </c>
      <c r="Q2" t="n">
        <v>988.97</v>
      </c>
      <c r="R2" t="n">
        <v>165.83</v>
      </c>
      <c r="S2" t="n">
        <v>35.43</v>
      </c>
      <c r="T2" t="n">
        <v>63224.01</v>
      </c>
      <c r="U2" t="n">
        <v>0.21</v>
      </c>
      <c r="V2" t="n">
        <v>0.68</v>
      </c>
      <c r="W2" t="n">
        <v>3.31</v>
      </c>
      <c r="X2" t="n">
        <v>4.12</v>
      </c>
      <c r="Y2" t="n">
        <v>1</v>
      </c>
      <c r="Z2" t="n">
        <v>10</v>
      </c>
      <c r="AA2" t="n">
        <v>846.3804880124976</v>
      </c>
      <c r="AB2" t="n">
        <v>1158.055123370529</v>
      </c>
      <c r="AC2" t="n">
        <v>1047.531967736619</v>
      </c>
      <c r="AD2" t="n">
        <v>846380.4880124977</v>
      </c>
      <c r="AE2" t="n">
        <v>1158055.123370529</v>
      </c>
      <c r="AF2" t="n">
        <v>7.592458838795673e-07</v>
      </c>
      <c r="AG2" t="n">
        <v>20</v>
      </c>
      <c r="AH2" t="n">
        <v>1047531.967736619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3.8691</v>
      </c>
      <c r="E3" t="n">
        <v>25.85</v>
      </c>
      <c r="F3" t="n">
        <v>15.76</v>
      </c>
      <c r="G3" t="n">
        <v>6.34</v>
      </c>
      <c r="H3" t="n">
        <v>0.09</v>
      </c>
      <c r="I3" t="n">
        <v>149</v>
      </c>
      <c r="J3" t="n">
        <v>253.3</v>
      </c>
      <c r="K3" t="n">
        <v>59.19</v>
      </c>
      <c r="L3" t="n">
        <v>1.25</v>
      </c>
      <c r="M3" t="n">
        <v>147</v>
      </c>
      <c r="N3" t="n">
        <v>62.86</v>
      </c>
      <c r="O3" t="n">
        <v>31474.5</v>
      </c>
      <c r="P3" t="n">
        <v>258.35</v>
      </c>
      <c r="Q3" t="n">
        <v>988.47</v>
      </c>
      <c r="R3" t="n">
        <v>131.4</v>
      </c>
      <c r="S3" t="n">
        <v>35.43</v>
      </c>
      <c r="T3" t="n">
        <v>46267.32</v>
      </c>
      <c r="U3" t="n">
        <v>0.27</v>
      </c>
      <c r="V3" t="n">
        <v>0.72</v>
      </c>
      <c r="W3" t="n">
        <v>3.2</v>
      </c>
      <c r="X3" t="n">
        <v>3</v>
      </c>
      <c r="Y3" t="n">
        <v>1</v>
      </c>
      <c r="Z3" t="n">
        <v>10</v>
      </c>
      <c r="AA3" t="n">
        <v>700.0902526702453</v>
      </c>
      <c r="AB3" t="n">
        <v>957.8943695055676</v>
      </c>
      <c r="AC3" t="n">
        <v>866.4742752931469</v>
      </c>
      <c r="AD3" t="n">
        <v>700090.2526702452</v>
      </c>
      <c r="AE3" t="n">
        <v>957894.3695055676</v>
      </c>
      <c r="AF3" t="n">
        <v>8.656799225904502e-07</v>
      </c>
      <c r="AG3" t="n">
        <v>17</v>
      </c>
      <c r="AH3" t="n">
        <v>866474.2752931468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4.1917</v>
      </c>
      <c r="E4" t="n">
        <v>23.86</v>
      </c>
      <c r="F4" t="n">
        <v>15.19</v>
      </c>
      <c r="G4" t="n">
        <v>7.59</v>
      </c>
      <c r="H4" t="n">
        <v>0.11</v>
      </c>
      <c r="I4" t="n">
        <v>120</v>
      </c>
      <c r="J4" t="n">
        <v>253.75</v>
      </c>
      <c r="K4" t="n">
        <v>59.19</v>
      </c>
      <c r="L4" t="n">
        <v>1.5</v>
      </c>
      <c r="M4" t="n">
        <v>118</v>
      </c>
      <c r="N4" t="n">
        <v>63.06</v>
      </c>
      <c r="O4" t="n">
        <v>31530.44</v>
      </c>
      <c r="P4" t="n">
        <v>248.26</v>
      </c>
      <c r="Q4" t="n">
        <v>988.6</v>
      </c>
      <c r="R4" t="n">
        <v>113.37</v>
      </c>
      <c r="S4" t="n">
        <v>35.43</v>
      </c>
      <c r="T4" t="n">
        <v>37396.24</v>
      </c>
      <c r="U4" t="n">
        <v>0.31</v>
      </c>
      <c r="V4" t="n">
        <v>0.75</v>
      </c>
      <c r="W4" t="n">
        <v>3.16</v>
      </c>
      <c r="X4" t="n">
        <v>2.43</v>
      </c>
      <c r="Y4" t="n">
        <v>1</v>
      </c>
      <c r="Z4" t="n">
        <v>10</v>
      </c>
      <c r="AA4" t="n">
        <v>633.2780478278579</v>
      </c>
      <c r="AB4" t="n">
        <v>866.4789632937631</v>
      </c>
      <c r="AC4" t="n">
        <v>783.7834271478683</v>
      </c>
      <c r="AD4" t="n">
        <v>633278.0478278579</v>
      </c>
      <c r="AE4" t="n">
        <v>866478.9632937631</v>
      </c>
      <c r="AF4" t="n">
        <v>9.378590709783645e-07</v>
      </c>
      <c r="AG4" t="n">
        <v>16</v>
      </c>
      <c r="AH4" t="n">
        <v>783783.4271478683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4.4552</v>
      </c>
      <c r="E5" t="n">
        <v>22.45</v>
      </c>
      <c r="F5" t="n">
        <v>14.75</v>
      </c>
      <c r="G5" t="n">
        <v>8.85</v>
      </c>
      <c r="H5" t="n">
        <v>0.12</v>
      </c>
      <c r="I5" t="n">
        <v>100</v>
      </c>
      <c r="J5" t="n">
        <v>254.21</v>
      </c>
      <c r="K5" t="n">
        <v>59.19</v>
      </c>
      <c r="L5" t="n">
        <v>1.75</v>
      </c>
      <c r="M5" t="n">
        <v>98</v>
      </c>
      <c r="N5" t="n">
        <v>63.26</v>
      </c>
      <c r="O5" t="n">
        <v>31586.46</v>
      </c>
      <c r="P5" t="n">
        <v>240.39</v>
      </c>
      <c r="Q5" t="n">
        <v>988.4299999999999</v>
      </c>
      <c r="R5" t="n">
        <v>99.84</v>
      </c>
      <c r="S5" t="n">
        <v>35.43</v>
      </c>
      <c r="T5" t="n">
        <v>30729.19</v>
      </c>
      <c r="U5" t="n">
        <v>0.35</v>
      </c>
      <c r="V5" t="n">
        <v>0.77</v>
      </c>
      <c r="W5" t="n">
        <v>3.12</v>
      </c>
      <c r="X5" t="n">
        <v>1.99</v>
      </c>
      <c r="Y5" t="n">
        <v>1</v>
      </c>
      <c r="Z5" t="n">
        <v>10</v>
      </c>
      <c r="AA5" t="n">
        <v>582.7713974728009</v>
      </c>
      <c r="AB5" t="n">
        <v>797.3735360818185</v>
      </c>
      <c r="AC5" t="n">
        <v>721.2733249189557</v>
      </c>
      <c r="AD5" t="n">
        <v>582771.3974728009</v>
      </c>
      <c r="AE5" t="n">
        <v>797373.5360818185</v>
      </c>
      <c r="AF5" t="n">
        <v>9.96815070979032e-07</v>
      </c>
      <c r="AG5" t="n">
        <v>15</v>
      </c>
      <c r="AH5" t="n">
        <v>721273.3249189557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4.6537</v>
      </c>
      <c r="E6" t="n">
        <v>21.49</v>
      </c>
      <c r="F6" t="n">
        <v>14.48</v>
      </c>
      <c r="G6" t="n">
        <v>10.1</v>
      </c>
      <c r="H6" t="n">
        <v>0.14</v>
      </c>
      <c r="I6" t="n">
        <v>86</v>
      </c>
      <c r="J6" t="n">
        <v>254.66</v>
      </c>
      <c r="K6" t="n">
        <v>59.19</v>
      </c>
      <c r="L6" t="n">
        <v>2</v>
      </c>
      <c r="M6" t="n">
        <v>84</v>
      </c>
      <c r="N6" t="n">
        <v>63.47</v>
      </c>
      <c r="O6" t="n">
        <v>31642.55</v>
      </c>
      <c r="P6" t="n">
        <v>235.27</v>
      </c>
      <c r="Q6" t="n">
        <v>988.1900000000001</v>
      </c>
      <c r="R6" t="n">
        <v>91.23999999999999</v>
      </c>
      <c r="S6" t="n">
        <v>35.43</v>
      </c>
      <c r="T6" t="n">
        <v>26498.94</v>
      </c>
      <c r="U6" t="n">
        <v>0.39</v>
      </c>
      <c r="V6" t="n">
        <v>0.79</v>
      </c>
      <c r="W6" t="n">
        <v>3.11</v>
      </c>
      <c r="X6" t="n">
        <v>1.72</v>
      </c>
      <c r="Y6" t="n">
        <v>1</v>
      </c>
      <c r="Z6" t="n">
        <v>10</v>
      </c>
      <c r="AA6" t="n">
        <v>545.6978307888951</v>
      </c>
      <c r="AB6" t="n">
        <v>746.6478465745695</v>
      </c>
      <c r="AC6" t="n">
        <v>675.388824024326</v>
      </c>
      <c r="AD6" t="n">
        <v>545697.8307888951</v>
      </c>
      <c r="AE6" t="n">
        <v>746647.8465745695</v>
      </c>
      <c r="AF6" t="n">
        <v>1.041227845173084e-06</v>
      </c>
      <c r="AG6" t="n">
        <v>14</v>
      </c>
      <c r="AH6" t="n">
        <v>675388.8240243261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4.832</v>
      </c>
      <c r="E7" t="n">
        <v>20.7</v>
      </c>
      <c r="F7" t="n">
        <v>14.22</v>
      </c>
      <c r="G7" t="n">
        <v>11.38</v>
      </c>
      <c r="H7" t="n">
        <v>0.16</v>
      </c>
      <c r="I7" t="n">
        <v>75</v>
      </c>
      <c r="J7" t="n">
        <v>255.12</v>
      </c>
      <c r="K7" t="n">
        <v>59.19</v>
      </c>
      <c r="L7" t="n">
        <v>2.25</v>
      </c>
      <c r="M7" t="n">
        <v>73</v>
      </c>
      <c r="N7" t="n">
        <v>63.67</v>
      </c>
      <c r="O7" t="n">
        <v>31698.72</v>
      </c>
      <c r="P7" t="n">
        <v>230.35</v>
      </c>
      <c r="Q7" t="n">
        <v>988.17</v>
      </c>
      <c r="R7" t="n">
        <v>83.45</v>
      </c>
      <c r="S7" t="n">
        <v>35.43</v>
      </c>
      <c r="T7" t="n">
        <v>22659.35</v>
      </c>
      <c r="U7" t="n">
        <v>0.42</v>
      </c>
      <c r="V7" t="n">
        <v>0.8</v>
      </c>
      <c r="W7" t="n">
        <v>3.08</v>
      </c>
      <c r="X7" t="n">
        <v>1.47</v>
      </c>
      <c r="Y7" t="n">
        <v>1</v>
      </c>
      <c r="Z7" t="n">
        <v>10</v>
      </c>
      <c r="AA7" t="n">
        <v>525.1631022913426</v>
      </c>
      <c r="AB7" t="n">
        <v>718.5513251159338</v>
      </c>
      <c r="AC7" t="n">
        <v>649.9737951399871</v>
      </c>
      <c r="AD7" t="n">
        <v>525163.1022913426</v>
      </c>
      <c r="AE7" t="n">
        <v>718551.3251159338</v>
      </c>
      <c r="AF7" t="n">
        <v>1.08112103227031e-06</v>
      </c>
      <c r="AG7" t="n">
        <v>14</v>
      </c>
      <c r="AH7" t="n">
        <v>649973.7951399871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4.9781</v>
      </c>
      <c r="E8" t="n">
        <v>20.09</v>
      </c>
      <c r="F8" t="n">
        <v>14.06</v>
      </c>
      <c r="G8" t="n">
        <v>12.78</v>
      </c>
      <c r="H8" t="n">
        <v>0.17</v>
      </c>
      <c r="I8" t="n">
        <v>66</v>
      </c>
      <c r="J8" t="n">
        <v>255.57</v>
      </c>
      <c r="K8" t="n">
        <v>59.19</v>
      </c>
      <c r="L8" t="n">
        <v>2.5</v>
      </c>
      <c r="M8" t="n">
        <v>64</v>
      </c>
      <c r="N8" t="n">
        <v>63.88</v>
      </c>
      <c r="O8" t="n">
        <v>31754.97</v>
      </c>
      <c r="P8" t="n">
        <v>227.06</v>
      </c>
      <c r="Q8" t="n">
        <v>988.45</v>
      </c>
      <c r="R8" t="n">
        <v>78.09999999999999</v>
      </c>
      <c r="S8" t="n">
        <v>35.43</v>
      </c>
      <c r="T8" t="n">
        <v>20032.01</v>
      </c>
      <c r="U8" t="n">
        <v>0.45</v>
      </c>
      <c r="V8" t="n">
        <v>0.8100000000000001</v>
      </c>
      <c r="W8" t="n">
        <v>3.07</v>
      </c>
      <c r="X8" t="n">
        <v>1.3</v>
      </c>
      <c r="Y8" t="n">
        <v>1</v>
      </c>
      <c r="Z8" t="n">
        <v>10</v>
      </c>
      <c r="AA8" t="n">
        <v>510.5498551823011</v>
      </c>
      <c r="AB8" t="n">
        <v>698.556835730381</v>
      </c>
      <c r="AC8" t="n">
        <v>631.8875517589493</v>
      </c>
      <c r="AD8" t="n">
        <v>510549.8551823011</v>
      </c>
      <c r="AE8" t="n">
        <v>698556.835730381</v>
      </c>
      <c r="AF8" t="n">
        <v>1.113809729044874e-06</v>
      </c>
      <c r="AG8" t="n">
        <v>14</v>
      </c>
      <c r="AH8" t="n">
        <v>631887.5517589493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5.0784</v>
      </c>
      <c r="E9" t="n">
        <v>19.69</v>
      </c>
      <c r="F9" t="n">
        <v>13.95</v>
      </c>
      <c r="G9" t="n">
        <v>13.95</v>
      </c>
      <c r="H9" t="n">
        <v>0.19</v>
      </c>
      <c r="I9" t="n">
        <v>60</v>
      </c>
      <c r="J9" t="n">
        <v>256.03</v>
      </c>
      <c r="K9" t="n">
        <v>59.19</v>
      </c>
      <c r="L9" t="n">
        <v>2.75</v>
      </c>
      <c r="M9" t="n">
        <v>58</v>
      </c>
      <c r="N9" t="n">
        <v>64.09</v>
      </c>
      <c r="O9" t="n">
        <v>31811.29</v>
      </c>
      <c r="P9" t="n">
        <v>224.67</v>
      </c>
      <c r="Q9" t="n">
        <v>988.4400000000001</v>
      </c>
      <c r="R9" t="n">
        <v>75.02</v>
      </c>
      <c r="S9" t="n">
        <v>35.43</v>
      </c>
      <c r="T9" t="n">
        <v>18523.51</v>
      </c>
      <c r="U9" t="n">
        <v>0.47</v>
      </c>
      <c r="V9" t="n">
        <v>0.82</v>
      </c>
      <c r="W9" t="n">
        <v>3.06</v>
      </c>
      <c r="X9" t="n">
        <v>1.2</v>
      </c>
      <c r="Y9" t="n">
        <v>1</v>
      </c>
      <c r="Z9" t="n">
        <v>10</v>
      </c>
      <c r="AA9" t="n">
        <v>488.021852603267</v>
      </c>
      <c r="AB9" t="n">
        <v>667.7330287364161</v>
      </c>
      <c r="AC9" t="n">
        <v>604.0055256430037</v>
      </c>
      <c r="AD9" t="n">
        <v>488021.852603267</v>
      </c>
      <c r="AE9" t="n">
        <v>667733.0287364161</v>
      </c>
      <c r="AF9" t="n">
        <v>1.13625104517416e-06</v>
      </c>
      <c r="AG9" t="n">
        <v>13</v>
      </c>
      <c r="AH9" t="n">
        <v>604005.5256430036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5.1902</v>
      </c>
      <c r="E10" t="n">
        <v>19.27</v>
      </c>
      <c r="F10" t="n">
        <v>13.82</v>
      </c>
      <c r="G10" t="n">
        <v>15.36</v>
      </c>
      <c r="H10" t="n">
        <v>0.21</v>
      </c>
      <c r="I10" t="n">
        <v>54</v>
      </c>
      <c r="J10" t="n">
        <v>256.49</v>
      </c>
      <c r="K10" t="n">
        <v>59.19</v>
      </c>
      <c r="L10" t="n">
        <v>3</v>
      </c>
      <c r="M10" t="n">
        <v>52</v>
      </c>
      <c r="N10" t="n">
        <v>64.29000000000001</v>
      </c>
      <c r="O10" t="n">
        <v>31867.69</v>
      </c>
      <c r="P10" t="n">
        <v>221.89</v>
      </c>
      <c r="Q10" t="n">
        <v>988.16</v>
      </c>
      <c r="R10" t="n">
        <v>70.53</v>
      </c>
      <c r="S10" t="n">
        <v>35.43</v>
      </c>
      <c r="T10" t="n">
        <v>16303.59</v>
      </c>
      <c r="U10" t="n">
        <v>0.5</v>
      </c>
      <c r="V10" t="n">
        <v>0.82</v>
      </c>
      <c r="W10" t="n">
        <v>3.06</v>
      </c>
      <c r="X10" t="n">
        <v>1.07</v>
      </c>
      <c r="Y10" t="n">
        <v>1</v>
      </c>
      <c r="Z10" t="n">
        <v>10</v>
      </c>
      <c r="AA10" t="n">
        <v>477.5028240862037</v>
      </c>
      <c r="AB10" t="n">
        <v>653.3404298525842</v>
      </c>
      <c r="AC10" t="n">
        <v>590.9865361965052</v>
      </c>
      <c r="AD10" t="n">
        <v>477502.8240862037</v>
      </c>
      <c r="AE10" t="n">
        <v>653340.4298525841</v>
      </c>
      <c r="AF10" t="n">
        <v>1.16126539356154e-06</v>
      </c>
      <c r="AG10" t="n">
        <v>13</v>
      </c>
      <c r="AH10" t="n">
        <v>590986.5361965052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5.2639</v>
      </c>
      <c r="E11" t="n">
        <v>19</v>
      </c>
      <c r="F11" t="n">
        <v>13.75</v>
      </c>
      <c r="G11" t="n">
        <v>16.5</v>
      </c>
      <c r="H11" t="n">
        <v>0.23</v>
      </c>
      <c r="I11" t="n">
        <v>50</v>
      </c>
      <c r="J11" t="n">
        <v>256.95</v>
      </c>
      <c r="K11" t="n">
        <v>59.19</v>
      </c>
      <c r="L11" t="n">
        <v>3.25</v>
      </c>
      <c r="M11" t="n">
        <v>48</v>
      </c>
      <c r="N11" t="n">
        <v>64.5</v>
      </c>
      <c r="O11" t="n">
        <v>31924.29</v>
      </c>
      <c r="P11" t="n">
        <v>220.08</v>
      </c>
      <c r="Q11" t="n">
        <v>988.28</v>
      </c>
      <c r="R11" t="n">
        <v>68.81999999999999</v>
      </c>
      <c r="S11" t="n">
        <v>35.43</v>
      </c>
      <c r="T11" t="n">
        <v>15470.76</v>
      </c>
      <c r="U11" t="n">
        <v>0.51</v>
      </c>
      <c r="V11" t="n">
        <v>0.83</v>
      </c>
      <c r="W11" t="n">
        <v>3.04</v>
      </c>
      <c r="X11" t="n">
        <v>0.99</v>
      </c>
      <c r="Y11" t="n">
        <v>1</v>
      </c>
      <c r="Z11" t="n">
        <v>10</v>
      </c>
      <c r="AA11" t="n">
        <v>470.9219139576503</v>
      </c>
      <c r="AB11" t="n">
        <v>644.336138285433</v>
      </c>
      <c r="AC11" t="n">
        <v>582.8416015789204</v>
      </c>
      <c r="AD11" t="n">
        <v>470921.9139576503</v>
      </c>
      <c r="AE11" t="n">
        <v>644336.1382854329</v>
      </c>
      <c r="AF11" t="n">
        <v>1.177755174206888e-06</v>
      </c>
      <c r="AG11" t="n">
        <v>13</v>
      </c>
      <c r="AH11" t="n">
        <v>582841.6015789204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5.3459</v>
      </c>
      <c r="E12" t="n">
        <v>18.71</v>
      </c>
      <c r="F12" t="n">
        <v>13.65</v>
      </c>
      <c r="G12" t="n">
        <v>17.81</v>
      </c>
      <c r="H12" t="n">
        <v>0.24</v>
      </c>
      <c r="I12" t="n">
        <v>46</v>
      </c>
      <c r="J12" t="n">
        <v>257.41</v>
      </c>
      <c r="K12" t="n">
        <v>59.19</v>
      </c>
      <c r="L12" t="n">
        <v>3.5</v>
      </c>
      <c r="M12" t="n">
        <v>44</v>
      </c>
      <c r="N12" t="n">
        <v>64.70999999999999</v>
      </c>
      <c r="O12" t="n">
        <v>31980.84</v>
      </c>
      <c r="P12" t="n">
        <v>217.71</v>
      </c>
      <c r="Q12" t="n">
        <v>988.09</v>
      </c>
      <c r="R12" t="n">
        <v>65.31999999999999</v>
      </c>
      <c r="S12" t="n">
        <v>35.43</v>
      </c>
      <c r="T12" t="n">
        <v>13743.12</v>
      </c>
      <c r="U12" t="n">
        <v>0.54</v>
      </c>
      <c r="V12" t="n">
        <v>0.83</v>
      </c>
      <c r="W12" t="n">
        <v>3.05</v>
      </c>
      <c r="X12" t="n">
        <v>0.9</v>
      </c>
      <c r="Y12" t="n">
        <v>1</v>
      </c>
      <c r="Z12" t="n">
        <v>10</v>
      </c>
      <c r="AA12" t="n">
        <v>463.3317735914072</v>
      </c>
      <c r="AB12" t="n">
        <v>633.9509733829791</v>
      </c>
      <c r="AC12" t="n">
        <v>573.447582239086</v>
      </c>
      <c r="AD12" t="n">
        <v>463331.7735914072</v>
      </c>
      <c r="AE12" t="n">
        <v>633950.973382979</v>
      </c>
      <c r="AF12" t="n">
        <v>1.196102012916773e-06</v>
      </c>
      <c r="AG12" t="n">
        <v>13</v>
      </c>
      <c r="AH12" t="n">
        <v>573447.582239086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5.4043</v>
      </c>
      <c r="E13" t="n">
        <v>18.5</v>
      </c>
      <c r="F13" t="n">
        <v>13.6</v>
      </c>
      <c r="G13" t="n">
        <v>18.97</v>
      </c>
      <c r="H13" t="n">
        <v>0.26</v>
      </c>
      <c r="I13" t="n">
        <v>43</v>
      </c>
      <c r="J13" t="n">
        <v>257.86</v>
      </c>
      <c r="K13" t="n">
        <v>59.19</v>
      </c>
      <c r="L13" t="n">
        <v>3.75</v>
      </c>
      <c r="M13" t="n">
        <v>41</v>
      </c>
      <c r="N13" t="n">
        <v>64.92</v>
      </c>
      <c r="O13" t="n">
        <v>32037.48</v>
      </c>
      <c r="P13" t="n">
        <v>216.28</v>
      </c>
      <c r="Q13" t="n">
        <v>988.1900000000001</v>
      </c>
      <c r="R13" t="n">
        <v>64.01000000000001</v>
      </c>
      <c r="S13" t="n">
        <v>35.43</v>
      </c>
      <c r="T13" t="n">
        <v>13102.87</v>
      </c>
      <c r="U13" t="n">
        <v>0.55</v>
      </c>
      <c r="V13" t="n">
        <v>0.84</v>
      </c>
      <c r="W13" t="n">
        <v>3.03</v>
      </c>
      <c r="X13" t="n">
        <v>0.84</v>
      </c>
      <c r="Y13" t="n">
        <v>1</v>
      </c>
      <c r="Z13" t="n">
        <v>10</v>
      </c>
      <c r="AA13" t="n">
        <v>458.4389892232658</v>
      </c>
      <c r="AB13" t="n">
        <v>627.256449956076</v>
      </c>
      <c r="AC13" t="n">
        <v>567.3919747322241</v>
      </c>
      <c r="AD13" t="n">
        <v>458438.9892232658</v>
      </c>
      <c r="AE13" t="n">
        <v>627256.449956076</v>
      </c>
      <c r="AF13" t="n">
        <v>1.209168541949179e-06</v>
      </c>
      <c r="AG13" t="n">
        <v>13</v>
      </c>
      <c r="AH13" t="n">
        <v>567391.974732224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5.4707</v>
      </c>
      <c r="E14" t="n">
        <v>18.28</v>
      </c>
      <c r="F14" t="n">
        <v>13.52</v>
      </c>
      <c r="G14" t="n">
        <v>20.28</v>
      </c>
      <c r="H14" t="n">
        <v>0.28</v>
      </c>
      <c r="I14" t="n">
        <v>40</v>
      </c>
      <c r="J14" t="n">
        <v>258.32</v>
      </c>
      <c r="K14" t="n">
        <v>59.19</v>
      </c>
      <c r="L14" t="n">
        <v>4</v>
      </c>
      <c r="M14" t="n">
        <v>38</v>
      </c>
      <c r="N14" t="n">
        <v>65.13</v>
      </c>
      <c r="O14" t="n">
        <v>32094.19</v>
      </c>
      <c r="P14" t="n">
        <v>214.3</v>
      </c>
      <c r="Q14" t="n">
        <v>988.2</v>
      </c>
      <c r="R14" t="n">
        <v>61.62</v>
      </c>
      <c r="S14" t="n">
        <v>35.43</v>
      </c>
      <c r="T14" t="n">
        <v>11921.32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439.6882351812362</v>
      </c>
      <c r="AB14" t="n">
        <v>601.6008410508853</v>
      </c>
      <c r="AC14" t="n">
        <v>544.1849011330714</v>
      </c>
      <c r="AD14" t="n">
        <v>439688.2351812362</v>
      </c>
      <c r="AE14" t="n">
        <v>601600.8410508853</v>
      </c>
      <c r="AF14" t="n">
        <v>1.224025006465476e-06</v>
      </c>
      <c r="AG14" t="n">
        <v>12</v>
      </c>
      <c r="AH14" t="n">
        <v>544184.9011330714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5.5279</v>
      </c>
      <c r="E15" t="n">
        <v>18.09</v>
      </c>
      <c r="F15" t="n">
        <v>13.48</v>
      </c>
      <c r="G15" t="n">
        <v>21.85</v>
      </c>
      <c r="H15" t="n">
        <v>0.29</v>
      </c>
      <c r="I15" t="n">
        <v>37</v>
      </c>
      <c r="J15" t="n">
        <v>258.78</v>
      </c>
      <c r="K15" t="n">
        <v>59.19</v>
      </c>
      <c r="L15" t="n">
        <v>4.25</v>
      </c>
      <c r="M15" t="n">
        <v>35</v>
      </c>
      <c r="N15" t="n">
        <v>65.34</v>
      </c>
      <c r="O15" t="n">
        <v>32150.98</v>
      </c>
      <c r="P15" t="n">
        <v>212.93</v>
      </c>
      <c r="Q15" t="n">
        <v>988.3</v>
      </c>
      <c r="R15" t="n">
        <v>60.2</v>
      </c>
      <c r="S15" t="n">
        <v>35.43</v>
      </c>
      <c r="T15" t="n">
        <v>11224.72</v>
      </c>
      <c r="U15" t="n">
        <v>0.59</v>
      </c>
      <c r="V15" t="n">
        <v>0.85</v>
      </c>
      <c r="W15" t="n">
        <v>3.02</v>
      </c>
      <c r="X15" t="n">
        <v>0.72</v>
      </c>
      <c r="Y15" t="n">
        <v>1</v>
      </c>
      <c r="Z15" t="n">
        <v>10</v>
      </c>
      <c r="AA15" t="n">
        <v>435.1916664629815</v>
      </c>
      <c r="AB15" t="n">
        <v>595.4484373559579</v>
      </c>
      <c r="AC15" t="n">
        <v>538.619674211835</v>
      </c>
      <c r="AD15" t="n">
        <v>435191.6664629815</v>
      </c>
      <c r="AE15" t="n">
        <v>595448.4373559579</v>
      </c>
      <c r="AF15" t="n">
        <v>1.236823045175299e-06</v>
      </c>
      <c r="AG15" t="n">
        <v>12</v>
      </c>
      <c r="AH15" t="n">
        <v>538619.674211835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5.5699</v>
      </c>
      <c r="E16" t="n">
        <v>17.95</v>
      </c>
      <c r="F16" t="n">
        <v>13.44</v>
      </c>
      <c r="G16" t="n">
        <v>23.04</v>
      </c>
      <c r="H16" t="n">
        <v>0.31</v>
      </c>
      <c r="I16" t="n">
        <v>35</v>
      </c>
      <c r="J16" t="n">
        <v>259.25</v>
      </c>
      <c r="K16" t="n">
        <v>59.19</v>
      </c>
      <c r="L16" t="n">
        <v>4.5</v>
      </c>
      <c r="M16" t="n">
        <v>33</v>
      </c>
      <c r="N16" t="n">
        <v>65.55</v>
      </c>
      <c r="O16" t="n">
        <v>32207.85</v>
      </c>
      <c r="P16" t="n">
        <v>211.75</v>
      </c>
      <c r="Q16" t="n">
        <v>988.23</v>
      </c>
      <c r="R16" t="n">
        <v>58.76</v>
      </c>
      <c r="S16" t="n">
        <v>35.43</v>
      </c>
      <c r="T16" t="n">
        <v>10516.09</v>
      </c>
      <c r="U16" t="n">
        <v>0.6</v>
      </c>
      <c r="V16" t="n">
        <v>0.85</v>
      </c>
      <c r="W16" t="n">
        <v>3.03</v>
      </c>
      <c r="X16" t="n">
        <v>0.68</v>
      </c>
      <c r="Y16" t="n">
        <v>1</v>
      </c>
      <c r="Z16" t="n">
        <v>10</v>
      </c>
      <c r="AA16" t="n">
        <v>431.7239392156779</v>
      </c>
      <c r="AB16" t="n">
        <v>590.7037399508682</v>
      </c>
      <c r="AC16" t="n">
        <v>534.3278040678626</v>
      </c>
      <c r="AD16" t="n">
        <v>431723.9392156779</v>
      </c>
      <c r="AE16" t="n">
        <v>590703.7399508682</v>
      </c>
      <c r="AF16" t="n">
        <v>1.246220206465728e-06</v>
      </c>
      <c r="AG16" t="n">
        <v>12</v>
      </c>
      <c r="AH16" t="n">
        <v>534327.8040678627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5.6108</v>
      </c>
      <c r="E17" t="n">
        <v>17.82</v>
      </c>
      <c r="F17" t="n">
        <v>13.4</v>
      </c>
      <c r="G17" t="n">
        <v>24.37</v>
      </c>
      <c r="H17" t="n">
        <v>0.33</v>
      </c>
      <c r="I17" t="n">
        <v>33</v>
      </c>
      <c r="J17" t="n">
        <v>259.71</v>
      </c>
      <c r="K17" t="n">
        <v>59.19</v>
      </c>
      <c r="L17" t="n">
        <v>4.75</v>
      </c>
      <c r="M17" t="n">
        <v>31</v>
      </c>
      <c r="N17" t="n">
        <v>65.76000000000001</v>
      </c>
      <c r="O17" t="n">
        <v>32264.79</v>
      </c>
      <c r="P17" t="n">
        <v>210.26</v>
      </c>
      <c r="Q17" t="n">
        <v>988.16</v>
      </c>
      <c r="R17" t="n">
        <v>57.73</v>
      </c>
      <c r="S17" t="n">
        <v>35.43</v>
      </c>
      <c r="T17" t="n">
        <v>10012.42</v>
      </c>
      <c r="U17" t="n">
        <v>0.61</v>
      </c>
      <c r="V17" t="n">
        <v>0.85</v>
      </c>
      <c r="W17" t="n">
        <v>3.03</v>
      </c>
      <c r="X17" t="n">
        <v>0.65</v>
      </c>
      <c r="Y17" t="n">
        <v>1</v>
      </c>
      <c r="Z17" t="n">
        <v>10</v>
      </c>
      <c r="AA17" t="n">
        <v>428.0609199960271</v>
      </c>
      <c r="AB17" t="n">
        <v>585.6918354535392</v>
      </c>
      <c r="AC17" t="n">
        <v>529.7942287015065</v>
      </c>
      <c r="AD17" t="n">
        <v>428060.9199960271</v>
      </c>
      <c r="AE17" t="n">
        <v>585691.8354535392</v>
      </c>
      <c r="AF17" t="n">
        <v>1.255371251627122e-06</v>
      </c>
      <c r="AG17" t="n">
        <v>12</v>
      </c>
      <c r="AH17" t="n">
        <v>529794.2287015065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5.6542</v>
      </c>
      <c r="E18" t="n">
        <v>17.69</v>
      </c>
      <c r="F18" t="n">
        <v>13.37</v>
      </c>
      <c r="G18" t="n">
        <v>25.87</v>
      </c>
      <c r="H18" t="n">
        <v>0.34</v>
      </c>
      <c r="I18" t="n">
        <v>31</v>
      </c>
      <c r="J18" t="n">
        <v>260.17</v>
      </c>
      <c r="K18" t="n">
        <v>59.19</v>
      </c>
      <c r="L18" t="n">
        <v>5</v>
      </c>
      <c r="M18" t="n">
        <v>29</v>
      </c>
      <c r="N18" t="n">
        <v>65.98</v>
      </c>
      <c r="O18" t="n">
        <v>32321.82</v>
      </c>
      <c r="P18" t="n">
        <v>209.12</v>
      </c>
      <c r="Q18" t="n">
        <v>988.12</v>
      </c>
      <c r="R18" t="n">
        <v>56.75</v>
      </c>
      <c r="S18" t="n">
        <v>35.43</v>
      </c>
      <c r="T18" t="n">
        <v>9531.959999999999</v>
      </c>
      <c r="U18" t="n">
        <v>0.62</v>
      </c>
      <c r="V18" t="n">
        <v>0.85</v>
      </c>
      <c r="W18" t="n">
        <v>3.02</v>
      </c>
      <c r="X18" t="n">
        <v>0.61</v>
      </c>
      <c r="Y18" t="n">
        <v>1</v>
      </c>
      <c r="Z18" t="n">
        <v>10</v>
      </c>
      <c r="AA18" t="n">
        <v>424.7196693694119</v>
      </c>
      <c r="AB18" t="n">
        <v>581.1201889406301</v>
      </c>
      <c r="AC18" t="n">
        <v>525.6588937154434</v>
      </c>
      <c r="AD18" t="n">
        <v>424719.6693694119</v>
      </c>
      <c r="AE18" t="n">
        <v>581120.1889406301</v>
      </c>
      <c r="AF18" t="n">
        <v>1.265081651627232e-06</v>
      </c>
      <c r="AG18" t="n">
        <v>12</v>
      </c>
      <c r="AH18" t="n">
        <v>525658.8937154433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5.6833</v>
      </c>
      <c r="E19" t="n">
        <v>17.6</v>
      </c>
      <c r="F19" t="n">
        <v>13.32</v>
      </c>
      <c r="G19" t="n">
        <v>26.65</v>
      </c>
      <c r="H19" t="n">
        <v>0.36</v>
      </c>
      <c r="I19" t="n">
        <v>30</v>
      </c>
      <c r="J19" t="n">
        <v>260.63</v>
      </c>
      <c r="K19" t="n">
        <v>59.19</v>
      </c>
      <c r="L19" t="n">
        <v>5.25</v>
      </c>
      <c r="M19" t="n">
        <v>28</v>
      </c>
      <c r="N19" t="n">
        <v>66.19</v>
      </c>
      <c r="O19" t="n">
        <v>32378.93</v>
      </c>
      <c r="P19" t="n">
        <v>207.94</v>
      </c>
      <c r="Q19" t="n">
        <v>988.14</v>
      </c>
      <c r="R19" t="n">
        <v>55.5</v>
      </c>
      <c r="S19" t="n">
        <v>35.43</v>
      </c>
      <c r="T19" t="n">
        <v>8913.08</v>
      </c>
      <c r="U19" t="n">
        <v>0.64</v>
      </c>
      <c r="V19" t="n">
        <v>0.86</v>
      </c>
      <c r="W19" t="n">
        <v>3.01</v>
      </c>
      <c r="X19" t="n">
        <v>0.57</v>
      </c>
      <c r="Y19" t="n">
        <v>1</v>
      </c>
      <c r="Z19" t="n">
        <v>10</v>
      </c>
      <c r="AA19" t="n">
        <v>421.9589576928781</v>
      </c>
      <c r="AB19" t="n">
        <v>577.3428614307931</v>
      </c>
      <c r="AC19" t="n">
        <v>522.2420690416327</v>
      </c>
      <c r="AD19" t="n">
        <v>421958.9576928781</v>
      </c>
      <c r="AE19" t="n">
        <v>577342.8614307931</v>
      </c>
      <c r="AF19" t="n">
        <v>1.271592541949886e-06</v>
      </c>
      <c r="AG19" t="n">
        <v>12</v>
      </c>
      <c r="AH19" t="n">
        <v>522242.0690416327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5.7211</v>
      </c>
      <c r="E20" t="n">
        <v>17.48</v>
      </c>
      <c r="F20" t="n">
        <v>13.31</v>
      </c>
      <c r="G20" t="n">
        <v>28.51</v>
      </c>
      <c r="H20" t="n">
        <v>0.37</v>
      </c>
      <c r="I20" t="n">
        <v>28</v>
      </c>
      <c r="J20" t="n">
        <v>261.1</v>
      </c>
      <c r="K20" t="n">
        <v>59.19</v>
      </c>
      <c r="L20" t="n">
        <v>5.5</v>
      </c>
      <c r="M20" t="n">
        <v>26</v>
      </c>
      <c r="N20" t="n">
        <v>66.40000000000001</v>
      </c>
      <c r="O20" t="n">
        <v>32436.11</v>
      </c>
      <c r="P20" t="n">
        <v>206.63</v>
      </c>
      <c r="Q20" t="n">
        <v>988.15</v>
      </c>
      <c r="R20" t="n">
        <v>55</v>
      </c>
      <c r="S20" t="n">
        <v>35.43</v>
      </c>
      <c r="T20" t="n">
        <v>8669.4</v>
      </c>
      <c r="U20" t="n">
        <v>0.64</v>
      </c>
      <c r="V20" t="n">
        <v>0.86</v>
      </c>
      <c r="W20" t="n">
        <v>3.01</v>
      </c>
      <c r="X20" t="n">
        <v>0.55</v>
      </c>
      <c r="Y20" t="n">
        <v>1</v>
      </c>
      <c r="Z20" t="n">
        <v>10</v>
      </c>
      <c r="AA20" t="n">
        <v>418.9025071902789</v>
      </c>
      <c r="AB20" t="n">
        <v>573.1608910120572</v>
      </c>
      <c r="AC20" t="n">
        <v>518.4592200102286</v>
      </c>
      <c r="AD20" t="n">
        <v>418902.5071902788</v>
      </c>
      <c r="AE20" t="n">
        <v>573160.8910120572</v>
      </c>
      <c r="AF20" t="n">
        <v>1.280049987111272e-06</v>
      </c>
      <c r="AG20" t="n">
        <v>12</v>
      </c>
      <c r="AH20" t="n">
        <v>518459.2200102286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5.75</v>
      </c>
      <c r="E21" t="n">
        <v>17.39</v>
      </c>
      <c r="F21" t="n">
        <v>13.27</v>
      </c>
      <c r="G21" t="n">
        <v>29.48</v>
      </c>
      <c r="H21" t="n">
        <v>0.39</v>
      </c>
      <c r="I21" t="n">
        <v>27</v>
      </c>
      <c r="J21" t="n">
        <v>261.56</v>
      </c>
      <c r="K21" t="n">
        <v>59.19</v>
      </c>
      <c r="L21" t="n">
        <v>5.75</v>
      </c>
      <c r="M21" t="n">
        <v>25</v>
      </c>
      <c r="N21" t="n">
        <v>66.62</v>
      </c>
      <c r="O21" t="n">
        <v>32493.38</v>
      </c>
      <c r="P21" t="n">
        <v>205.34</v>
      </c>
      <c r="Q21" t="n">
        <v>988.14</v>
      </c>
      <c r="R21" t="n">
        <v>53.87</v>
      </c>
      <c r="S21" t="n">
        <v>35.43</v>
      </c>
      <c r="T21" t="n">
        <v>8112.4</v>
      </c>
      <c r="U21" t="n">
        <v>0.66</v>
      </c>
      <c r="V21" t="n">
        <v>0.86</v>
      </c>
      <c r="W21" t="n">
        <v>3</v>
      </c>
      <c r="X21" t="n">
        <v>0.51</v>
      </c>
      <c r="Y21" t="n">
        <v>1</v>
      </c>
      <c r="Z21" t="n">
        <v>10</v>
      </c>
      <c r="AA21" t="n">
        <v>416.158249414715</v>
      </c>
      <c r="AB21" t="n">
        <v>569.4060764554222</v>
      </c>
      <c r="AC21" t="n">
        <v>515.0627596849635</v>
      </c>
      <c r="AD21" t="n">
        <v>416158.249414715</v>
      </c>
      <c r="AE21" t="n">
        <v>569406.0764554222</v>
      </c>
      <c r="AF21" t="n">
        <v>1.28651612904683e-06</v>
      </c>
      <c r="AG21" t="n">
        <v>12</v>
      </c>
      <c r="AH21" t="n">
        <v>515062.7596849635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5.7733</v>
      </c>
      <c r="E22" t="n">
        <v>17.32</v>
      </c>
      <c r="F22" t="n">
        <v>13.24</v>
      </c>
      <c r="G22" t="n">
        <v>30.57</v>
      </c>
      <c r="H22" t="n">
        <v>0.41</v>
      </c>
      <c r="I22" t="n">
        <v>26</v>
      </c>
      <c r="J22" t="n">
        <v>262.03</v>
      </c>
      <c r="K22" t="n">
        <v>59.19</v>
      </c>
      <c r="L22" t="n">
        <v>6</v>
      </c>
      <c r="M22" t="n">
        <v>24</v>
      </c>
      <c r="N22" t="n">
        <v>66.83</v>
      </c>
      <c r="O22" t="n">
        <v>32550.72</v>
      </c>
      <c r="P22" t="n">
        <v>204.52</v>
      </c>
      <c r="Q22" t="n">
        <v>988.16</v>
      </c>
      <c r="R22" t="n">
        <v>53.03</v>
      </c>
      <c r="S22" t="n">
        <v>35.43</v>
      </c>
      <c r="T22" t="n">
        <v>7693.88</v>
      </c>
      <c r="U22" t="n">
        <v>0.67</v>
      </c>
      <c r="V22" t="n">
        <v>0.86</v>
      </c>
      <c r="W22" t="n">
        <v>3.01</v>
      </c>
      <c r="X22" t="n">
        <v>0.49</v>
      </c>
      <c r="Y22" t="n">
        <v>1</v>
      </c>
      <c r="Z22" t="n">
        <v>10</v>
      </c>
      <c r="AA22" t="n">
        <v>414.1843480053057</v>
      </c>
      <c r="AB22" t="n">
        <v>566.7052974646841</v>
      </c>
      <c r="AC22" t="n">
        <v>512.6197392505344</v>
      </c>
      <c r="AD22" t="n">
        <v>414184.3480053056</v>
      </c>
      <c r="AE22" t="n">
        <v>566705.2974646841</v>
      </c>
      <c r="AF22" t="n">
        <v>1.291729316143663e-06</v>
      </c>
      <c r="AG22" t="n">
        <v>12</v>
      </c>
      <c r="AH22" t="n">
        <v>512619.7392505344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5.7916</v>
      </c>
      <c r="E23" t="n">
        <v>17.27</v>
      </c>
      <c r="F23" t="n">
        <v>13.24</v>
      </c>
      <c r="G23" t="n">
        <v>31.77</v>
      </c>
      <c r="H23" t="n">
        <v>0.42</v>
      </c>
      <c r="I23" t="n">
        <v>25</v>
      </c>
      <c r="J23" t="n">
        <v>262.49</v>
      </c>
      <c r="K23" t="n">
        <v>59.19</v>
      </c>
      <c r="L23" t="n">
        <v>6.25</v>
      </c>
      <c r="M23" t="n">
        <v>23</v>
      </c>
      <c r="N23" t="n">
        <v>67.05</v>
      </c>
      <c r="O23" t="n">
        <v>32608.15</v>
      </c>
      <c r="P23" t="n">
        <v>203.61</v>
      </c>
      <c r="Q23" t="n">
        <v>988.28</v>
      </c>
      <c r="R23" t="n">
        <v>52.85</v>
      </c>
      <c r="S23" t="n">
        <v>35.43</v>
      </c>
      <c r="T23" t="n">
        <v>7609.98</v>
      </c>
      <c r="U23" t="n">
        <v>0.67</v>
      </c>
      <c r="V23" t="n">
        <v>0.86</v>
      </c>
      <c r="W23" t="n">
        <v>3.01</v>
      </c>
      <c r="X23" t="n">
        <v>0.48</v>
      </c>
      <c r="Y23" t="n">
        <v>1</v>
      </c>
      <c r="Z23" t="n">
        <v>10</v>
      </c>
      <c r="AA23" t="n">
        <v>412.5120741010632</v>
      </c>
      <c r="AB23" t="n">
        <v>564.4172185333819</v>
      </c>
      <c r="AC23" t="n">
        <v>510.5500313610966</v>
      </c>
      <c r="AD23" t="n">
        <v>412512.0741010632</v>
      </c>
      <c r="AE23" t="n">
        <v>564417.2185333818</v>
      </c>
      <c r="AF23" t="n">
        <v>1.295823793563064e-06</v>
      </c>
      <c r="AG23" t="n">
        <v>12</v>
      </c>
      <c r="AH23" t="n">
        <v>510550.0313610965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5.8231</v>
      </c>
      <c r="E24" t="n">
        <v>17.17</v>
      </c>
      <c r="F24" t="n">
        <v>13.19</v>
      </c>
      <c r="G24" t="n">
        <v>32.99</v>
      </c>
      <c r="H24" t="n">
        <v>0.44</v>
      </c>
      <c r="I24" t="n">
        <v>24</v>
      </c>
      <c r="J24" t="n">
        <v>262.96</v>
      </c>
      <c r="K24" t="n">
        <v>59.19</v>
      </c>
      <c r="L24" t="n">
        <v>6.5</v>
      </c>
      <c r="M24" t="n">
        <v>22</v>
      </c>
      <c r="N24" t="n">
        <v>67.26000000000001</v>
      </c>
      <c r="O24" t="n">
        <v>32665.66</v>
      </c>
      <c r="P24" t="n">
        <v>202.1</v>
      </c>
      <c r="Q24" t="n">
        <v>988.17</v>
      </c>
      <c r="R24" t="n">
        <v>51.5</v>
      </c>
      <c r="S24" t="n">
        <v>35.43</v>
      </c>
      <c r="T24" t="n">
        <v>6943.43</v>
      </c>
      <c r="U24" t="n">
        <v>0.6899999999999999</v>
      </c>
      <c r="V24" t="n">
        <v>0.86</v>
      </c>
      <c r="W24" t="n">
        <v>3</v>
      </c>
      <c r="X24" t="n">
        <v>0.44</v>
      </c>
      <c r="Y24" t="n">
        <v>1</v>
      </c>
      <c r="Z24" t="n">
        <v>10</v>
      </c>
      <c r="AA24" t="n">
        <v>409.4643399928395</v>
      </c>
      <c r="AB24" t="n">
        <v>560.2471742699707</v>
      </c>
      <c r="AC24" t="n">
        <v>506.7779702694916</v>
      </c>
      <c r="AD24" t="n">
        <v>409464.3399928396</v>
      </c>
      <c r="AE24" t="n">
        <v>560247.1742699707</v>
      </c>
      <c r="AF24" t="n">
        <v>1.302871664530886e-06</v>
      </c>
      <c r="AG24" t="n">
        <v>12</v>
      </c>
      <c r="AH24" t="n">
        <v>506777.9702694915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5.8402</v>
      </c>
      <c r="E25" t="n">
        <v>17.12</v>
      </c>
      <c r="F25" t="n">
        <v>13.19</v>
      </c>
      <c r="G25" t="n">
        <v>34.42</v>
      </c>
      <c r="H25" t="n">
        <v>0.46</v>
      </c>
      <c r="I25" t="n">
        <v>23</v>
      </c>
      <c r="J25" t="n">
        <v>263.42</v>
      </c>
      <c r="K25" t="n">
        <v>59.19</v>
      </c>
      <c r="L25" t="n">
        <v>6.75</v>
      </c>
      <c r="M25" t="n">
        <v>21</v>
      </c>
      <c r="N25" t="n">
        <v>67.48</v>
      </c>
      <c r="O25" t="n">
        <v>32723.25</v>
      </c>
      <c r="P25" t="n">
        <v>201.75</v>
      </c>
      <c r="Q25" t="n">
        <v>988.21</v>
      </c>
      <c r="R25" t="n">
        <v>51.4</v>
      </c>
      <c r="S25" t="n">
        <v>35.43</v>
      </c>
      <c r="T25" t="n">
        <v>6894.33</v>
      </c>
      <c r="U25" t="n">
        <v>0.6899999999999999</v>
      </c>
      <c r="V25" t="n">
        <v>0.86</v>
      </c>
      <c r="W25" t="n">
        <v>3</v>
      </c>
      <c r="X25" t="n">
        <v>0.44</v>
      </c>
      <c r="Y25" t="n">
        <v>1</v>
      </c>
      <c r="Z25" t="n">
        <v>10</v>
      </c>
      <c r="AA25" t="n">
        <v>408.3947576795912</v>
      </c>
      <c r="AB25" t="n">
        <v>558.783724562343</v>
      </c>
      <c r="AC25" t="n">
        <v>505.4541901479952</v>
      </c>
      <c r="AD25" t="n">
        <v>408394.7576795912</v>
      </c>
      <c r="AE25" t="n">
        <v>558783.724562343</v>
      </c>
      <c r="AF25" t="n">
        <v>1.306697651627703e-06</v>
      </c>
      <c r="AG25" t="n">
        <v>12</v>
      </c>
      <c r="AH25" t="n">
        <v>505454.1901479952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5.8664</v>
      </c>
      <c r="E26" t="n">
        <v>17.05</v>
      </c>
      <c r="F26" t="n">
        <v>13.17</v>
      </c>
      <c r="G26" t="n">
        <v>35.91</v>
      </c>
      <c r="H26" t="n">
        <v>0.47</v>
      </c>
      <c r="I26" t="n">
        <v>22</v>
      </c>
      <c r="J26" t="n">
        <v>263.89</v>
      </c>
      <c r="K26" t="n">
        <v>59.19</v>
      </c>
      <c r="L26" t="n">
        <v>7</v>
      </c>
      <c r="M26" t="n">
        <v>20</v>
      </c>
      <c r="N26" t="n">
        <v>67.7</v>
      </c>
      <c r="O26" t="n">
        <v>32780.92</v>
      </c>
      <c r="P26" t="n">
        <v>200.6</v>
      </c>
      <c r="Q26" t="n">
        <v>988.11</v>
      </c>
      <c r="R26" t="n">
        <v>50.49</v>
      </c>
      <c r="S26" t="n">
        <v>35.43</v>
      </c>
      <c r="T26" t="n">
        <v>6448.48</v>
      </c>
      <c r="U26" t="n">
        <v>0.7</v>
      </c>
      <c r="V26" t="n">
        <v>0.87</v>
      </c>
      <c r="W26" t="n">
        <v>3</v>
      </c>
      <c r="X26" t="n">
        <v>0.41</v>
      </c>
      <c r="Y26" t="n">
        <v>1</v>
      </c>
      <c r="Z26" t="n">
        <v>10</v>
      </c>
      <c r="AA26" t="n">
        <v>406.1008487344535</v>
      </c>
      <c r="AB26" t="n">
        <v>555.6450971434855</v>
      </c>
      <c r="AC26" t="n">
        <v>502.6151089249021</v>
      </c>
      <c r="AD26" t="n">
        <v>406100.8487344535</v>
      </c>
      <c r="AE26" t="n">
        <v>555645.0971434854</v>
      </c>
      <c r="AF26" t="n">
        <v>1.312559690337447e-06</v>
      </c>
      <c r="AG26" t="n">
        <v>12</v>
      </c>
      <c r="AH26" t="n">
        <v>502615.1089249021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5.8856</v>
      </c>
      <c r="E27" t="n">
        <v>16.99</v>
      </c>
      <c r="F27" t="n">
        <v>13.16</v>
      </c>
      <c r="G27" t="n">
        <v>37.6</v>
      </c>
      <c r="H27" t="n">
        <v>0.49</v>
      </c>
      <c r="I27" t="n">
        <v>21</v>
      </c>
      <c r="J27" t="n">
        <v>264.36</v>
      </c>
      <c r="K27" t="n">
        <v>59.19</v>
      </c>
      <c r="L27" t="n">
        <v>7.25</v>
      </c>
      <c r="M27" t="n">
        <v>19</v>
      </c>
      <c r="N27" t="n">
        <v>67.92</v>
      </c>
      <c r="O27" t="n">
        <v>32838.68</v>
      </c>
      <c r="P27" t="n">
        <v>199.56</v>
      </c>
      <c r="Q27" t="n">
        <v>988.1799999999999</v>
      </c>
      <c r="R27" t="n">
        <v>50.45</v>
      </c>
      <c r="S27" t="n">
        <v>35.43</v>
      </c>
      <c r="T27" t="n">
        <v>6433.28</v>
      </c>
      <c r="U27" t="n">
        <v>0.7</v>
      </c>
      <c r="V27" t="n">
        <v>0.87</v>
      </c>
      <c r="W27" t="n">
        <v>3</v>
      </c>
      <c r="X27" t="n">
        <v>0.4</v>
      </c>
      <c r="Y27" t="n">
        <v>1</v>
      </c>
      <c r="Z27" t="n">
        <v>10</v>
      </c>
      <c r="AA27" t="n">
        <v>404.2731169855399</v>
      </c>
      <c r="AB27" t="n">
        <v>553.1443139307878</v>
      </c>
      <c r="AC27" t="n">
        <v>500.3529969521531</v>
      </c>
      <c r="AD27" t="n">
        <v>404273.1169855399</v>
      </c>
      <c r="AE27" t="n">
        <v>553144.3139307878</v>
      </c>
      <c r="AF27" t="n">
        <v>1.316855535498786e-06</v>
      </c>
      <c r="AG27" t="n">
        <v>12</v>
      </c>
      <c r="AH27" t="n">
        <v>500352.9969521532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5.9125</v>
      </c>
      <c r="E28" t="n">
        <v>16.91</v>
      </c>
      <c r="F28" t="n">
        <v>13.13</v>
      </c>
      <c r="G28" t="n">
        <v>39.39</v>
      </c>
      <c r="H28" t="n">
        <v>0.5</v>
      </c>
      <c r="I28" t="n">
        <v>20</v>
      </c>
      <c r="J28" t="n">
        <v>264.83</v>
      </c>
      <c r="K28" t="n">
        <v>59.19</v>
      </c>
      <c r="L28" t="n">
        <v>7.5</v>
      </c>
      <c r="M28" t="n">
        <v>18</v>
      </c>
      <c r="N28" t="n">
        <v>68.14</v>
      </c>
      <c r="O28" t="n">
        <v>32896.51</v>
      </c>
      <c r="P28" t="n">
        <v>198.44</v>
      </c>
      <c r="Q28" t="n">
        <v>988.14</v>
      </c>
      <c r="R28" t="n">
        <v>49.47</v>
      </c>
      <c r="S28" t="n">
        <v>35.43</v>
      </c>
      <c r="T28" t="n">
        <v>5948.12</v>
      </c>
      <c r="U28" t="n">
        <v>0.72</v>
      </c>
      <c r="V28" t="n">
        <v>0.87</v>
      </c>
      <c r="W28" t="n">
        <v>3</v>
      </c>
      <c r="X28" t="n">
        <v>0.38</v>
      </c>
      <c r="Y28" t="n">
        <v>1</v>
      </c>
      <c r="Z28" t="n">
        <v>10</v>
      </c>
      <c r="AA28" t="n">
        <v>401.9649592671193</v>
      </c>
      <c r="AB28" t="n">
        <v>549.9861907117129</v>
      </c>
      <c r="AC28" t="n">
        <v>497.4962805806529</v>
      </c>
      <c r="AD28" t="n">
        <v>401964.9592671193</v>
      </c>
      <c r="AE28" t="n">
        <v>549986.1907117129</v>
      </c>
      <c r="AF28" t="n">
        <v>1.32287419356337e-06</v>
      </c>
      <c r="AG28" t="n">
        <v>12</v>
      </c>
      <c r="AH28" t="n">
        <v>497496.2805806529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5.9145</v>
      </c>
      <c r="E29" t="n">
        <v>16.91</v>
      </c>
      <c r="F29" t="n">
        <v>13.12</v>
      </c>
      <c r="G29" t="n">
        <v>39.37</v>
      </c>
      <c r="H29" t="n">
        <v>0.52</v>
      </c>
      <c r="I29" t="n">
        <v>20</v>
      </c>
      <c r="J29" t="n">
        <v>265.3</v>
      </c>
      <c r="K29" t="n">
        <v>59.19</v>
      </c>
      <c r="L29" t="n">
        <v>7.75</v>
      </c>
      <c r="M29" t="n">
        <v>18</v>
      </c>
      <c r="N29" t="n">
        <v>68.36</v>
      </c>
      <c r="O29" t="n">
        <v>32954.43</v>
      </c>
      <c r="P29" t="n">
        <v>197.87</v>
      </c>
      <c r="Q29" t="n">
        <v>988.1799999999999</v>
      </c>
      <c r="R29" t="n">
        <v>49.03</v>
      </c>
      <c r="S29" t="n">
        <v>35.43</v>
      </c>
      <c r="T29" t="n">
        <v>5725.67</v>
      </c>
      <c r="U29" t="n">
        <v>0.72</v>
      </c>
      <c r="V29" t="n">
        <v>0.87</v>
      </c>
      <c r="W29" t="n">
        <v>3</v>
      </c>
      <c r="X29" t="n">
        <v>0.37</v>
      </c>
      <c r="Y29" t="n">
        <v>1</v>
      </c>
      <c r="Z29" t="n">
        <v>10</v>
      </c>
      <c r="AA29" t="n">
        <v>401.3086269594415</v>
      </c>
      <c r="AB29" t="n">
        <v>549.0881678930103</v>
      </c>
      <c r="AC29" t="n">
        <v>496.6839637993844</v>
      </c>
      <c r="AD29" t="n">
        <v>401308.6269594415</v>
      </c>
      <c r="AE29" t="n">
        <v>549088.1678930103</v>
      </c>
      <c r="AF29" t="n">
        <v>1.323321677434343e-06</v>
      </c>
      <c r="AG29" t="n">
        <v>12</v>
      </c>
      <c r="AH29" t="n">
        <v>496683.9637993844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5.9374</v>
      </c>
      <c r="E30" t="n">
        <v>16.84</v>
      </c>
      <c r="F30" t="n">
        <v>13.11</v>
      </c>
      <c r="G30" t="n">
        <v>41.4</v>
      </c>
      <c r="H30" t="n">
        <v>0.54</v>
      </c>
      <c r="I30" t="n">
        <v>19</v>
      </c>
      <c r="J30" t="n">
        <v>265.77</v>
      </c>
      <c r="K30" t="n">
        <v>59.19</v>
      </c>
      <c r="L30" t="n">
        <v>8</v>
      </c>
      <c r="M30" t="n">
        <v>17</v>
      </c>
      <c r="N30" t="n">
        <v>68.58</v>
      </c>
      <c r="O30" t="n">
        <v>33012.44</v>
      </c>
      <c r="P30" t="n">
        <v>196.83</v>
      </c>
      <c r="Q30" t="n">
        <v>988.13</v>
      </c>
      <c r="R30" t="n">
        <v>48.85</v>
      </c>
      <c r="S30" t="n">
        <v>35.43</v>
      </c>
      <c r="T30" t="n">
        <v>5639.25</v>
      </c>
      <c r="U30" t="n">
        <v>0.73</v>
      </c>
      <c r="V30" t="n">
        <v>0.87</v>
      </c>
      <c r="W30" t="n">
        <v>2.99</v>
      </c>
      <c r="X30" t="n">
        <v>0.35</v>
      </c>
      <c r="Y30" t="n">
        <v>1</v>
      </c>
      <c r="Z30" t="n">
        <v>10</v>
      </c>
      <c r="AA30" t="n">
        <v>386.5183174389775</v>
      </c>
      <c r="AB30" t="n">
        <v>528.8514139047068</v>
      </c>
      <c r="AC30" t="n">
        <v>478.3785772092619</v>
      </c>
      <c r="AD30" t="n">
        <v>386518.3174389775</v>
      </c>
      <c r="AE30" t="n">
        <v>528851.4139047067</v>
      </c>
      <c r="AF30" t="n">
        <v>1.328445367756982e-06</v>
      </c>
      <c r="AG30" t="n">
        <v>11</v>
      </c>
      <c r="AH30" t="n">
        <v>478378.5772092619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5.9588</v>
      </c>
      <c r="E31" t="n">
        <v>16.78</v>
      </c>
      <c r="F31" t="n">
        <v>13.1</v>
      </c>
      <c r="G31" t="n">
        <v>43.66</v>
      </c>
      <c r="H31" t="n">
        <v>0.55</v>
      </c>
      <c r="I31" t="n">
        <v>18</v>
      </c>
      <c r="J31" t="n">
        <v>266.24</v>
      </c>
      <c r="K31" t="n">
        <v>59.19</v>
      </c>
      <c r="L31" t="n">
        <v>8.25</v>
      </c>
      <c r="M31" t="n">
        <v>16</v>
      </c>
      <c r="N31" t="n">
        <v>68.8</v>
      </c>
      <c r="O31" t="n">
        <v>33070.52</v>
      </c>
      <c r="P31" t="n">
        <v>195.52</v>
      </c>
      <c r="Q31" t="n">
        <v>988.1</v>
      </c>
      <c r="R31" t="n">
        <v>48.38</v>
      </c>
      <c r="S31" t="n">
        <v>35.43</v>
      </c>
      <c r="T31" t="n">
        <v>5410.16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384.3981655215822</v>
      </c>
      <c r="AB31" t="n">
        <v>525.9505285168251</v>
      </c>
      <c r="AC31" t="n">
        <v>475.7545482513816</v>
      </c>
      <c r="AD31" t="n">
        <v>384398.1655215822</v>
      </c>
      <c r="AE31" t="n">
        <v>525950.5285168251</v>
      </c>
      <c r="AF31" t="n">
        <v>1.333233445176391e-06</v>
      </c>
      <c r="AG31" t="n">
        <v>11</v>
      </c>
      <c r="AH31" t="n">
        <v>475754.5482513816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5.959</v>
      </c>
      <c r="E32" t="n">
        <v>16.78</v>
      </c>
      <c r="F32" t="n">
        <v>13.1</v>
      </c>
      <c r="G32" t="n">
        <v>43.65</v>
      </c>
      <c r="H32" t="n">
        <v>0.57</v>
      </c>
      <c r="I32" t="n">
        <v>18</v>
      </c>
      <c r="J32" t="n">
        <v>266.71</v>
      </c>
      <c r="K32" t="n">
        <v>59.19</v>
      </c>
      <c r="L32" t="n">
        <v>8.5</v>
      </c>
      <c r="M32" t="n">
        <v>16</v>
      </c>
      <c r="N32" t="n">
        <v>69.02</v>
      </c>
      <c r="O32" t="n">
        <v>33128.7</v>
      </c>
      <c r="P32" t="n">
        <v>195.03</v>
      </c>
      <c r="Q32" t="n">
        <v>988.17</v>
      </c>
      <c r="R32" t="n">
        <v>48.41</v>
      </c>
      <c r="S32" t="n">
        <v>35.43</v>
      </c>
      <c r="T32" t="n">
        <v>5426.58</v>
      </c>
      <c r="U32" t="n">
        <v>0.73</v>
      </c>
      <c r="V32" t="n">
        <v>0.87</v>
      </c>
      <c r="W32" t="n">
        <v>2.99</v>
      </c>
      <c r="X32" t="n">
        <v>0.34</v>
      </c>
      <c r="Y32" t="n">
        <v>1</v>
      </c>
      <c r="Z32" t="n">
        <v>10</v>
      </c>
      <c r="AA32" t="n">
        <v>383.9425694540381</v>
      </c>
      <c r="AB32" t="n">
        <v>525.3271618777313</v>
      </c>
      <c r="AC32" t="n">
        <v>475.1906748494224</v>
      </c>
      <c r="AD32" t="n">
        <v>383942.5694540381</v>
      </c>
      <c r="AE32" t="n">
        <v>525327.1618777313</v>
      </c>
      <c r="AF32" t="n">
        <v>1.333278193563488e-06</v>
      </c>
      <c r="AG32" t="n">
        <v>11</v>
      </c>
      <c r="AH32" t="n">
        <v>475190.6748494224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5.9853</v>
      </c>
      <c r="E33" t="n">
        <v>16.71</v>
      </c>
      <c r="F33" t="n">
        <v>13.07</v>
      </c>
      <c r="G33" t="n">
        <v>46.13</v>
      </c>
      <c r="H33" t="n">
        <v>0.58</v>
      </c>
      <c r="I33" t="n">
        <v>17</v>
      </c>
      <c r="J33" t="n">
        <v>267.18</v>
      </c>
      <c r="K33" t="n">
        <v>59.19</v>
      </c>
      <c r="L33" t="n">
        <v>8.75</v>
      </c>
      <c r="M33" t="n">
        <v>15</v>
      </c>
      <c r="N33" t="n">
        <v>69.23999999999999</v>
      </c>
      <c r="O33" t="n">
        <v>33186.95</v>
      </c>
      <c r="P33" t="n">
        <v>192.96</v>
      </c>
      <c r="Q33" t="n">
        <v>988.09</v>
      </c>
      <c r="R33" t="n">
        <v>47.67</v>
      </c>
      <c r="S33" t="n">
        <v>35.43</v>
      </c>
      <c r="T33" t="n">
        <v>5058.62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380.8565700127356</v>
      </c>
      <c r="AB33" t="n">
        <v>521.1047612974546</v>
      </c>
      <c r="AC33" t="n">
        <v>471.3712542543508</v>
      </c>
      <c r="AD33" t="n">
        <v>380856.5700127356</v>
      </c>
      <c r="AE33" t="n">
        <v>521104.7612974546</v>
      </c>
      <c r="AF33" t="n">
        <v>1.33916260646678e-06</v>
      </c>
      <c r="AG33" t="n">
        <v>11</v>
      </c>
      <c r="AH33" t="n">
        <v>471371.2542543508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5.9839</v>
      </c>
      <c r="E34" t="n">
        <v>16.71</v>
      </c>
      <c r="F34" t="n">
        <v>13.08</v>
      </c>
      <c r="G34" t="n">
        <v>46.15</v>
      </c>
      <c r="H34" t="n">
        <v>0.6</v>
      </c>
      <c r="I34" t="n">
        <v>17</v>
      </c>
      <c r="J34" t="n">
        <v>267.66</v>
      </c>
      <c r="K34" t="n">
        <v>59.19</v>
      </c>
      <c r="L34" t="n">
        <v>9</v>
      </c>
      <c r="M34" t="n">
        <v>15</v>
      </c>
      <c r="N34" t="n">
        <v>69.45999999999999</v>
      </c>
      <c r="O34" t="n">
        <v>33245.29</v>
      </c>
      <c r="P34" t="n">
        <v>192.56</v>
      </c>
      <c r="Q34" t="n">
        <v>988.13</v>
      </c>
      <c r="R34" t="n">
        <v>47.67</v>
      </c>
      <c r="S34" t="n">
        <v>35.43</v>
      </c>
      <c r="T34" t="n">
        <v>5062.83</v>
      </c>
      <c r="U34" t="n">
        <v>0.74</v>
      </c>
      <c r="V34" t="n">
        <v>0.87</v>
      </c>
      <c r="W34" t="n">
        <v>2.99</v>
      </c>
      <c r="X34" t="n">
        <v>0.32</v>
      </c>
      <c r="Y34" t="n">
        <v>1</v>
      </c>
      <c r="Z34" t="n">
        <v>10</v>
      </c>
      <c r="AA34" t="n">
        <v>380.5964981102293</v>
      </c>
      <c r="AB34" t="n">
        <v>520.7489194468828</v>
      </c>
      <c r="AC34" t="n">
        <v>471.0493734505704</v>
      </c>
      <c r="AD34" t="n">
        <v>380596.4981102293</v>
      </c>
      <c r="AE34" t="n">
        <v>520748.9194468828</v>
      </c>
      <c r="AF34" t="n">
        <v>1.3388493677571e-06</v>
      </c>
      <c r="AG34" t="n">
        <v>11</v>
      </c>
      <c r="AH34" t="n">
        <v>471049.3734505704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6.0113</v>
      </c>
      <c r="E35" t="n">
        <v>16.64</v>
      </c>
      <c r="F35" t="n">
        <v>13.05</v>
      </c>
      <c r="G35" t="n">
        <v>48.93</v>
      </c>
      <c r="H35" t="n">
        <v>0.61</v>
      </c>
      <c r="I35" t="n">
        <v>16</v>
      </c>
      <c r="J35" t="n">
        <v>268.13</v>
      </c>
      <c r="K35" t="n">
        <v>59.19</v>
      </c>
      <c r="L35" t="n">
        <v>9.25</v>
      </c>
      <c r="M35" t="n">
        <v>14</v>
      </c>
      <c r="N35" t="n">
        <v>69.69</v>
      </c>
      <c r="O35" t="n">
        <v>33303.72</v>
      </c>
      <c r="P35" t="n">
        <v>191.73</v>
      </c>
      <c r="Q35" t="n">
        <v>988.1</v>
      </c>
      <c r="R35" t="n">
        <v>46.77</v>
      </c>
      <c r="S35" t="n">
        <v>35.43</v>
      </c>
      <c r="T35" t="n">
        <v>4614</v>
      </c>
      <c r="U35" t="n">
        <v>0.76</v>
      </c>
      <c r="V35" t="n">
        <v>0.87</v>
      </c>
      <c r="W35" t="n">
        <v>2.99</v>
      </c>
      <c r="X35" t="n">
        <v>0.29</v>
      </c>
      <c r="Y35" t="n">
        <v>1</v>
      </c>
      <c r="Z35" t="n">
        <v>10</v>
      </c>
      <c r="AA35" t="n">
        <v>378.6175126494679</v>
      </c>
      <c r="AB35" t="n">
        <v>518.0411842327925</v>
      </c>
      <c r="AC35" t="n">
        <v>468.6000606849826</v>
      </c>
      <c r="AD35" t="n">
        <v>378617.5126494679</v>
      </c>
      <c r="AE35" t="n">
        <v>518041.1842327925</v>
      </c>
      <c r="AF35" t="n">
        <v>1.344979896789427e-06</v>
      </c>
      <c r="AG35" t="n">
        <v>11</v>
      </c>
      <c r="AH35" t="n">
        <v>468600.0606849826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6.0102</v>
      </c>
      <c r="E36" t="n">
        <v>16.64</v>
      </c>
      <c r="F36" t="n">
        <v>13.05</v>
      </c>
      <c r="G36" t="n">
        <v>48.94</v>
      </c>
      <c r="H36" t="n">
        <v>0.63</v>
      </c>
      <c r="I36" t="n">
        <v>16</v>
      </c>
      <c r="J36" t="n">
        <v>268.61</v>
      </c>
      <c r="K36" t="n">
        <v>59.19</v>
      </c>
      <c r="L36" t="n">
        <v>9.5</v>
      </c>
      <c r="M36" t="n">
        <v>14</v>
      </c>
      <c r="N36" t="n">
        <v>69.91</v>
      </c>
      <c r="O36" t="n">
        <v>33362.23</v>
      </c>
      <c r="P36" t="n">
        <v>191.35</v>
      </c>
      <c r="Q36" t="n">
        <v>988.08</v>
      </c>
      <c r="R36" t="n">
        <v>47.13</v>
      </c>
      <c r="S36" t="n">
        <v>35.43</v>
      </c>
      <c r="T36" t="n">
        <v>4794.72</v>
      </c>
      <c r="U36" t="n">
        <v>0.75</v>
      </c>
      <c r="V36" t="n">
        <v>0.87</v>
      </c>
      <c r="W36" t="n">
        <v>2.99</v>
      </c>
      <c r="X36" t="n">
        <v>0.3</v>
      </c>
      <c r="Y36" t="n">
        <v>1</v>
      </c>
      <c r="Z36" t="n">
        <v>10</v>
      </c>
      <c r="AA36" t="n">
        <v>378.3166161741703</v>
      </c>
      <c r="AB36" t="n">
        <v>517.6294844006745</v>
      </c>
      <c r="AC36" t="n">
        <v>468.2276529070177</v>
      </c>
      <c r="AD36" t="n">
        <v>378316.6161741703</v>
      </c>
      <c r="AE36" t="n">
        <v>517629.4844006746</v>
      </c>
      <c r="AF36" t="n">
        <v>1.344733780660392e-06</v>
      </c>
      <c r="AG36" t="n">
        <v>11</v>
      </c>
      <c r="AH36" t="n">
        <v>468227.6529070177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6.0329</v>
      </c>
      <c r="E37" t="n">
        <v>16.58</v>
      </c>
      <c r="F37" t="n">
        <v>13.04</v>
      </c>
      <c r="G37" t="n">
        <v>52.15</v>
      </c>
      <c r="H37" t="n">
        <v>0.64</v>
      </c>
      <c r="I37" t="n">
        <v>15</v>
      </c>
      <c r="J37" t="n">
        <v>269.08</v>
      </c>
      <c r="K37" t="n">
        <v>59.19</v>
      </c>
      <c r="L37" t="n">
        <v>9.75</v>
      </c>
      <c r="M37" t="n">
        <v>13</v>
      </c>
      <c r="N37" t="n">
        <v>70.14</v>
      </c>
      <c r="O37" t="n">
        <v>33420.83</v>
      </c>
      <c r="P37" t="n">
        <v>189.98</v>
      </c>
      <c r="Q37" t="n">
        <v>988.12</v>
      </c>
      <c r="R37" t="n">
        <v>46.68</v>
      </c>
      <c r="S37" t="n">
        <v>35.43</v>
      </c>
      <c r="T37" t="n">
        <v>4578.09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376.1467064152436</v>
      </c>
      <c r="AB37" t="n">
        <v>514.6605181388488</v>
      </c>
      <c r="AC37" t="n">
        <v>465.5420406182503</v>
      </c>
      <c r="AD37" t="n">
        <v>376146.7064152436</v>
      </c>
      <c r="AE37" t="n">
        <v>514660.5181388488</v>
      </c>
      <c r="AF37" t="n">
        <v>1.349812722595934e-06</v>
      </c>
      <c r="AG37" t="n">
        <v>11</v>
      </c>
      <c r="AH37" t="n">
        <v>465542.0406182503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6.0345</v>
      </c>
      <c r="E38" t="n">
        <v>16.57</v>
      </c>
      <c r="F38" t="n">
        <v>13.03</v>
      </c>
      <c r="G38" t="n">
        <v>52.13</v>
      </c>
      <c r="H38" t="n">
        <v>0.66</v>
      </c>
      <c r="I38" t="n">
        <v>15</v>
      </c>
      <c r="J38" t="n">
        <v>269.56</v>
      </c>
      <c r="K38" t="n">
        <v>59.19</v>
      </c>
      <c r="L38" t="n">
        <v>10</v>
      </c>
      <c r="M38" t="n">
        <v>13</v>
      </c>
      <c r="N38" t="n">
        <v>70.36</v>
      </c>
      <c r="O38" t="n">
        <v>33479.51</v>
      </c>
      <c r="P38" t="n">
        <v>189.43</v>
      </c>
      <c r="Q38" t="n">
        <v>988.13</v>
      </c>
      <c r="R38" t="n">
        <v>46.5</v>
      </c>
      <c r="S38" t="n">
        <v>35.43</v>
      </c>
      <c r="T38" t="n">
        <v>4486.85</v>
      </c>
      <c r="U38" t="n">
        <v>0.76</v>
      </c>
      <c r="V38" t="n">
        <v>0.87</v>
      </c>
      <c r="W38" t="n">
        <v>2.99</v>
      </c>
      <c r="X38" t="n">
        <v>0.28</v>
      </c>
      <c r="Y38" t="n">
        <v>1</v>
      </c>
      <c r="Z38" t="n">
        <v>10</v>
      </c>
      <c r="AA38" t="n">
        <v>375.5412362770332</v>
      </c>
      <c r="AB38" t="n">
        <v>513.832087184292</v>
      </c>
      <c r="AC38" t="n">
        <v>464.7926739512862</v>
      </c>
      <c r="AD38" t="n">
        <v>375541.2362770332</v>
      </c>
      <c r="AE38" t="n">
        <v>513832.087184292</v>
      </c>
      <c r="AF38" t="n">
        <v>1.350170709692712e-06</v>
      </c>
      <c r="AG38" t="n">
        <v>11</v>
      </c>
      <c r="AH38" t="n">
        <v>464792.6739512862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6.032</v>
      </c>
      <c r="E39" t="n">
        <v>16.58</v>
      </c>
      <c r="F39" t="n">
        <v>13.04</v>
      </c>
      <c r="G39" t="n">
        <v>52.16</v>
      </c>
      <c r="H39" t="n">
        <v>0.68</v>
      </c>
      <c r="I39" t="n">
        <v>15</v>
      </c>
      <c r="J39" t="n">
        <v>270.03</v>
      </c>
      <c r="K39" t="n">
        <v>59.19</v>
      </c>
      <c r="L39" t="n">
        <v>10.25</v>
      </c>
      <c r="M39" t="n">
        <v>13</v>
      </c>
      <c r="N39" t="n">
        <v>70.59</v>
      </c>
      <c r="O39" t="n">
        <v>33538.28</v>
      </c>
      <c r="P39" t="n">
        <v>188.73</v>
      </c>
      <c r="Q39" t="n">
        <v>988.1</v>
      </c>
      <c r="R39" t="n">
        <v>46.54</v>
      </c>
      <c r="S39" t="n">
        <v>35.43</v>
      </c>
      <c r="T39" t="n">
        <v>4505.04</v>
      </c>
      <c r="U39" t="n">
        <v>0.76</v>
      </c>
      <c r="V39" t="n">
        <v>0.87</v>
      </c>
      <c r="W39" t="n">
        <v>2.99</v>
      </c>
      <c r="X39" t="n">
        <v>0.29</v>
      </c>
      <c r="Y39" t="n">
        <v>1</v>
      </c>
      <c r="Z39" t="n">
        <v>10</v>
      </c>
      <c r="AA39" t="n">
        <v>375.0538090656399</v>
      </c>
      <c r="AB39" t="n">
        <v>513.1651677698927</v>
      </c>
      <c r="AC39" t="n">
        <v>464.1894043897699</v>
      </c>
      <c r="AD39" t="n">
        <v>375053.8090656399</v>
      </c>
      <c r="AE39" t="n">
        <v>513165.1677698927</v>
      </c>
      <c r="AF39" t="n">
        <v>1.349611354853996e-06</v>
      </c>
      <c r="AG39" t="n">
        <v>11</v>
      </c>
      <c r="AH39" t="n">
        <v>464189.4043897699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6.0608</v>
      </c>
      <c r="E40" t="n">
        <v>16.5</v>
      </c>
      <c r="F40" t="n">
        <v>13.01</v>
      </c>
      <c r="G40" t="n">
        <v>55.76</v>
      </c>
      <c r="H40" t="n">
        <v>0.6899999999999999</v>
      </c>
      <c r="I40" t="n">
        <v>14</v>
      </c>
      <c r="J40" t="n">
        <v>270.51</v>
      </c>
      <c r="K40" t="n">
        <v>59.19</v>
      </c>
      <c r="L40" t="n">
        <v>10.5</v>
      </c>
      <c r="M40" t="n">
        <v>12</v>
      </c>
      <c r="N40" t="n">
        <v>70.81999999999999</v>
      </c>
      <c r="O40" t="n">
        <v>33597.14</v>
      </c>
      <c r="P40" t="n">
        <v>187.53</v>
      </c>
      <c r="Q40" t="n">
        <v>988.16</v>
      </c>
      <c r="R40" t="n">
        <v>45.59</v>
      </c>
      <c r="S40" t="n">
        <v>35.43</v>
      </c>
      <c r="T40" t="n">
        <v>4036.03</v>
      </c>
      <c r="U40" t="n">
        <v>0.78</v>
      </c>
      <c r="V40" t="n">
        <v>0.88</v>
      </c>
      <c r="W40" t="n">
        <v>2.99</v>
      </c>
      <c r="X40" t="n">
        <v>0.26</v>
      </c>
      <c r="Y40" t="n">
        <v>1</v>
      </c>
      <c r="Z40" t="n">
        <v>10</v>
      </c>
      <c r="AA40" t="n">
        <v>372.7301539257265</v>
      </c>
      <c r="AB40" t="n">
        <v>509.9858402950335</v>
      </c>
      <c r="AC40" t="n">
        <v>461.3135074668971</v>
      </c>
      <c r="AD40" t="n">
        <v>372730.1539257265</v>
      </c>
      <c r="AE40" t="n">
        <v>509985.8402950335</v>
      </c>
      <c r="AF40" t="n">
        <v>1.356055122596004e-06</v>
      </c>
      <c r="AG40" t="n">
        <v>11</v>
      </c>
      <c r="AH40" t="n">
        <v>461313.5074668971</v>
      </c>
    </row>
    <row r="41">
      <c r="A41" t="n">
        <v>39</v>
      </c>
      <c r="B41" t="n">
        <v>130</v>
      </c>
      <c r="C41" t="inlineStr">
        <is>
          <t xml:space="preserve">CONCLUIDO	</t>
        </is>
      </c>
      <c r="D41" t="n">
        <v>6.0624</v>
      </c>
      <c r="E41" t="n">
        <v>16.5</v>
      </c>
      <c r="F41" t="n">
        <v>13.01</v>
      </c>
      <c r="G41" t="n">
        <v>55.74</v>
      </c>
      <c r="H41" t="n">
        <v>0.71</v>
      </c>
      <c r="I41" t="n">
        <v>14</v>
      </c>
      <c r="J41" t="n">
        <v>270.99</v>
      </c>
      <c r="K41" t="n">
        <v>59.19</v>
      </c>
      <c r="L41" t="n">
        <v>10.75</v>
      </c>
      <c r="M41" t="n">
        <v>12</v>
      </c>
      <c r="N41" t="n">
        <v>71.04000000000001</v>
      </c>
      <c r="O41" t="n">
        <v>33656.08</v>
      </c>
      <c r="P41" t="n">
        <v>187.06</v>
      </c>
      <c r="Q41" t="n">
        <v>988.15</v>
      </c>
      <c r="R41" t="n">
        <v>45.57</v>
      </c>
      <c r="S41" t="n">
        <v>35.43</v>
      </c>
      <c r="T41" t="n">
        <v>4027.18</v>
      </c>
      <c r="U41" t="n">
        <v>0.78</v>
      </c>
      <c r="V41" t="n">
        <v>0.88</v>
      </c>
      <c r="W41" t="n">
        <v>2.99</v>
      </c>
      <c r="X41" t="n">
        <v>0.25</v>
      </c>
      <c r="Y41" t="n">
        <v>1</v>
      </c>
      <c r="Z41" t="n">
        <v>10</v>
      </c>
      <c r="AA41" t="n">
        <v>372.2475480505946</v>
      </c>
      <c r="AB41" t="n">
        <v>509.3255176456095</v>
      </c>
      <c r="AC41" t="n">
        <v>460.7162050843655</v>
      </c>
      <c r="AD41" t="n">
        <v>372247.5480505946</v>
      </c>
      <c r="AE41" t="n">
        <v>509325.5176456094</v>
      </c>
      <c r="AF41" t="n">
        <v>1.356413109692783e-06</v>
      </c>
      <c r="AG41" t="n">
        <v>11</v>
      </c>
      <c r="AH41" t="n">
        <v>460716.2050843654</v>
      </c>
    </row>
    <row r="42">
      <c r="A42" t="n">
        <v>40</v>
      </c>
      <c r="B42" t="n">
        <v>130</v>
      </c>
      <c r="C42" t="inlineStr">
        <is>
          <t xml:space="preserve">CONCLUIDO	</t>
        </is>
      </c>
      <c r="D42" t="n">
        <v>6.0657</v>
      </c>
      <c r="E42" t="n">
        <v>16.49</v>
      </c>
      <c r="F42" t="n">
        <v>13</v>
      </c>
      <c r="G42" t="n">
        <v>55.7</v>
      </c>
      <c r="H42" t="n">
        <v>0.72</v>
      </c>
      <c r="I42" t="n">
        <v>14</v>
      </c>
      <c r="J42" t="n">
        <v>271.47</v>
      </c>
      <c r="K42" t="n">
        <v>59.19</v>
      </c>
      <c r="L42" t="n">
        <v>11</v>
      </c>
      <c r="M42" t="n">
        <v>12</v>
      </c>
      <c r="N42" t="n">
        <v>71.27</v>
      </c>
      <c r="O42" t="n">
        <v>33715.11</v>
      </c>
      <c r="P42" t="n">
        <v>185.02</v>
      </c>
      <c r="Q42" t="n">
        <v>988.09</v>
      </c>
      <c r="R42" t="n">
        <v>45.44</v>
      </c>
      <c r="S42" t="n">
        <v>35.43</v>
      </c>
      <c r="T42" t="n">
        <v>3962.15</v>
      </c>
      <c r="U42" t="n">
        <v>0.78</v>
      </c>
      <c r="V42" t="n">
        <v>0.88</v>
      </c>
      <c r="W42" t="n">
        <v>2.98</v>
      </c>
      <c r="X42" t="n">
        <v>0.24</v>
      </c>
      <c r="Y42" t="n">
        <v>1</v>
      </c>
      <c r="Z42" t="n">
        <v>10</v>
      </c>
      <c r="AA42" t="n">
        <v>370.2451081187581</v>
      </c>
      <c r="AB42" t="n">
        <v>506.5856909894557</v>
      </c>
      <c r="AC42" t="n">
        <v>458.2378636389042</v>
      </c>
      <c r="AD42" t="n">
        <v>370245.1081187581</v>
      </c>
      <c r="AE42" t="n">
        <v>506585.6909894557</v>
      </c>
      <c r="AF42" t="n">
        <v>1.357151458079887e-06</v>
      </c>
      <c r="AG42" t="n">
        <v>11</v>
      </c>
      <c r="AH42" t="n">
        <v>458237.8636389042</v>
      </c>
    </row>
    <row r="43">
      <c r="A43" t="n">
        <v>41</v>
      </c>
      <c r="B43" t="n">
        <v>130</v>
      </c>
      <c r="C43" t="inlineStr">
        <is>
          <t xml:space="preserve">CONCLUIDO	</t>
        </is>
      </c>
      <c r="D43" t="n">
        <v>6.0839</v>
      </c>
      <c r="E43" t="n">
        <v>16.44</v>
      </c>
      <c r="F43" t="n">
        <v>13</v>
      </c>
      <c r="G43" t="n">
        <v>59.98</v>
      </c>
      <c r="H43" t="n">
        <v>0.74</v>
      </c>
      <c r="I43" t="n">
        <v>13</v>
      </c>
      <c r="J43" t="n">
        <v>271.95</v>
      </c>
      <c r="K43" t="n">
        <v>59.19</v>
      </c>
      <c r="L43" t="n">
        <v>11.25</v>
      </c>
      <c r="M43" t="n">
        <v>11</v>
      </c>
      <c r="N43" t="n">
        <v>71.5</v>
      </c>
      <c r="O43" t="n">
        <v>33774.23</v>
      </c>
      <c r="P43" t="n">
        <v>184.81</v>
      </c>
      <c r="Q43" t="n">
        <v>988.08</v>
      </c>
      <c r="R43" t="n">
        <v>45.26</v>
      </c>
      <c r="S43" t="n">
        <v>35.43</v>
      </c>
      <c r="T43" t="n">
        <v>3876.26</v>
      </c>
      <c r="U43" t="n">
        <v>0.78</v>
      </c>
      <c r="V43" t="n">
        <v>0.88</v>
      </c>
      <c r="W43" t="n">
        <v>2.99</v>
      </c>
      <c r="X43" t="n">
        <v>0.24</v>
      </c>
      <c r="Y43" t="n">
        <v>1</v>
      </c>
      <c r="Z43" t="n">
        <v>10</v>
      </c>
      <c r="AA43" t="n">
        <v>369.3765999077913</v>
      </c>
      <c r="AB43" t="n">
        <v>505.3973597393331</v>
      </c>
      <c r="AC43" t="n">
        <v>457.1629450554597</v>
      </c>
      <c r="AD43" t="n">
        <v>369376.5999077914</v>
      </c>
      <c r="AE43" t="n">
        <v>505397.3597393331</v>
      </c>
      <c r="AF43" t="n">
        <v>1.36122356130574e-06</v>
      </c>
      <c r="AG43" t="n">
        <v>11</v>
      </c>
      <c r="AH43" t="n">
        <v>457162.9450554597</v>
      </c>
    </row>
    <row r="44">
      <c r="A44" t="n">
        <v>42</v>
      </c>
      <c r="B44" t="n">
        <v>130</v>
      </c>
      <c r="C44" t="inlineStr">
        <is>
          <t xml:space="preserve">CONCLUIDO	</t>
        </is>
      </c>
      <c r="D44" t="n">
        <v>6.0853</v>
      </c>
      <c r="E44" t="n">
        <v>16.43</v>
      </c>
      <c r="F44" t="n">
        <v>12.99</v>
      </c>
      <c r="G44" t="n">
        <v>59.97</v>
      </c>
      <c r="H44" t="n">
        <v>0.75</v>
      </c>
      <c r="I44" t="n">
        <v>13</v>
      </c>
      <c r="J44" t="n">
        <v>272.43</v>
      </c>
      <c r="K44" t="n">
        <v>59.19</v>
      </c>
      <c r="L44" t="n">
        <v>11.5</v>
      </c>
      <c r="M44" t="n">
        <v>11</v>
      </c>
      <c r="N44" t="n">
        <v>71.73</v>
      </c>
      <c r="O44" t="n">
        <v>33833.57</v>
      </c>
      <c r="P44" t="n">
        <v>184.21</v>
      </c>
      <c r="Q44" t="n">
        <v>988.09</v>
      </c>
      <c r="R44" t="n">
        <v>45.13</v>
      </c>
      <c r="S44" t="n">
        <v>35.43</v>
      </c>
      <c r="T44" t="n">
        <v>3812.7</v>
      </c>
      <c r="U44" t="n">
        <v>0.79</v>
      </c>
      <c r="V44" t="n">
        <v>0.88</v>
      </c>
      <c r="W44" t="n">
        <v>2.99</v>
      </c>
      <c r="X44" t="n">
        <v>0.24</v>
      </c>
      <c r="Y44" t="n">
        <v>1</v>
      </c>
      <c r="Z44" t="n">
        <v>10</v>
      </c>
      <c r="AA44" t="n">
        <v>368.7406998944141</v>
      </c>
      <c r="AB44" t="n">
        <v>504.5272932871017</v>
      </c>
      <c r="AC44" t="n">
        <v>456.3759165242836</v>
      </c>
      <c r="AD44" t="n">
        <v>368740.6998944142</v>
      </c>
      <c r="AE44" t="n">
        <v>504527.2932871017</v>
      </c>
      <c r="AF44" t="n">
        <v>1.361536800015421e-06</v>
      </c>
      <c r="AG44" t="n">
        <v>11</v>
      </c>
      <c r="AH44" t="n">
        <v>456375.9165242836</v>
      </c>
    </row>
    <row r="45">
      <c r="A45" t="n">
        <v>43</v>
      </c>
      <c r="B45" t="n">
        <v>130</v>
      </c>
      <c r="C45" t="inlineStr">
        <is>
          <t xml:space="preserve">CONCLUIDO	</t>
        </is>
      </c>
      <c r="D45" t="n">
        <v>6.0877</v>
      </c>
      <c r="E45" t="n">
        <v>16.43</v>
      </c>
      <c r="F45" t="n">
        <v>12.99</v>
      </c>
      <c r="G45" t="n">
        <v>59.94</v>
      </c>
      <c r="H45" t="n">
        <v>0.77</v>
      </c>
      <c r="I45" t="n">
        <v>13</v>
      </c>
      <c r="J45" t="n">
        <v>272.91</v>
      </c>
      <c r="K45" t="n">
        <v>59.19</v>
      </c>
      <c r="L45" t="n">
        <v>11.75</v>
      </c>
      <c r="M45" t="n">
        <v>11</v>
      </c>
      <c r="N45" t="n">
        <v>71.95999999999999</v>
      </c>
      <c r="O45" t="n">
        <v>33892.87</v>
      </c>
      <c r="P45" t="n">
        <v>182.78</v>
      </c>
      <c r="Q45" t="n">
        <v>988.1</v>
      </c>
      <c r="R45" t="n">
        <v>44.84</v>
      </c>
      <c r="S45" t="n">
        <v>35.43</v>
      </c>
      <c r="T45" t="n">
        <v>3664.47</v>
      </c>
      <c r="U45" t="n">
        <v>0.79</v>
      </c>
      <c r="V45" t="n">
        <v>0.88</v>
      </c>
      <c r="W45" t="n">
        <v>2.99</v>
      </c>
      <c r="X45" t="n">
        <v>0.23</v>
      </c>
      <c r="Y45" t="n">
        <v>1</v>
      </c>
      <c r="Z45" t="n">
        <v>10</v>
      </c>
      <c r="AA45" t="n">
        <v>367.3732754061066</v>
      </c>
      <c r="AB45" t="n">
        <v>502.6563227756885</v>
      </c>
      <c r="AC45" t="n">
        <v>454.6835088125561</v>
      </c>
      <c r="AD45" t="n">
        <v>367373.2754061067</v>
      </c>
      <c r="AE45" t="n">
        <v>502656.3227756885</v>
      </c>
      <c r="AF45" t="n">
        <v>1.362073780660589e-06</v>
      </c>
      <c r="AG45" t="n">
        <v>11</v>
      </c>
      <c r="AH45" t="n">
        <v>454683.508812556</v>
      </c>
    </row>
    <row r="46">
      <c r="A46" t="n">
        <v>44</v>
      </c>
      <c r="B46" t="n">
        <v>130</v>
      </c>
      <c r="C46" t="inlineStr">
        <is>
          <t xml:space="preserve">CONCLUIDO	</t>
        </is>
      </c>
      <c r="D46" t="n">
        <v>6.1117</v>
      </c>
      <c r="E46" t="n">
        <v>16.36</v>
      </c>
      <c r="F46" t="n">
        <v>12.97</v>
      </c>
      <c r="G46" t="n">
        <v>64.84999999999999</v>
      </c>
      <c r="H46" t="n">
        <v>0.78</v>
      </c>
      <c r="I46" t="n">
        <v>12</v>
      </c>
      <c r="J46" t="n">
        <v>273.39</v>
      </c>
      <c r="K46" t="n">
        <v>59.19</v>
      </c>
      <c r="L46" t="n">
        <v>12</v>
      </c>
      <c r="M46" t="n">
        <v>10</v>
      </c>
      <c r="N46" t="n">
        <v>72.2</v>
      </c>
      <c r="O46" t="n">
        <v>33952.26</v>
      </c>
      <c r="P46" t="n">
        <v>181.55</v>
      </c>
      <c r="Q46" t="n">
        <v>988.16</v>
      </c>
      <c r="R46" t="n">
        <v>44.35</v>
      </c>
      <c r="S46" t="n">
        <v>35.43</v>
      </c>
      <c r="T46" t="n">
        <v>3427.84</v>
      </c>
      <c r="U46" t="n">
        <v>0.8</v>
      </c>
      <c r="V46" t="n">
        <v>0.88</v>
      </c>
      <c r="W46" t="n">
        <v>2.99</v>
      </c>
      <c r="X46" t="n">
        <v>0.22</v>
      </c>
      <c r="Y46" t="n">
        <v>1</v>
      </c>
      <c r="Z46" t="n">
        <v>10</v>
      </c>
      <c r="AA46" t="n">
        <v>365.3018784197664</v>
      </c>
      <c r="AB46" t="n">
        <v>499.8221460353923</v>
      </c>
      <c r="AC46" t="n">
        <v>452.1198219225616</v>
      </c>
      <c r="AD46" t="n">
        <v>365301.8784197664</v>
      </c>
      <c r="AE46" t="n">
        <v>499822.1460353924</v>
      </c>
      <c r="AF46" t="n">
        <v>1.367443587112262e-06</v>
      </c>
      <c r="AG46" t="n">
        <v>11</v>
      </c>
      <c r="AH46" t="n">
        <v>452119.8219225616</v>
      </c>
    </row>
    <row r="47">
      <c r="A47" t="n">
        <v>45</v>
      </c>
      <c r="B47" t="n">
        <v>130</v>
      </c>
      <c r="C47" t="inlineStr">
        <is>
          <t xml:space="preserve">CONCLUIDO	</t>
        </is>
      </c>
      <c r="D47" t="n">
        <v>6.1113</v>
      </c>
      <c r="E47" t="n">
        <v>16.36</v>
      </c>
      <c r="F47" t="n">
        <v>12.97</v>
      </c>
      <c r="G47" t="n">
        <v>64.86</v>
      </c>
      <c r="H47" t="n">
        <v>0.8</v>
      </c>
      <c r="I47" t="n">
        <v>12</v>
      </c>
      <c r="J47" t="n">
        <v>273.87</v>
      </c>
      <c r="K47" t="n">
        <v>59.19</v>
      </c>
      <c r="L47" t="n">
        <v>12.25</v>
      </c>
      <c r="M47" t="n">
        <v>10</v>
      </c>
      <c r="N47" t="n">
        <v>72.43000000000001</v>
      </c>
      <c r="O47" t="n">
        <v>34011.74</v>
      </c>
      <c r="P47" t="n">
        <v>181.09</v>
      </c>
      <c r="Q47" t="n">
        <v>988.09</v>
      </c>
      <c r="R47" t="n">
        <v>44.61</v>
      </c>
      <c r="S47" t="n">
        <v>35.43</v>
      </c>
      <c r="T47" t="n">
        <v>3555.8</v>
      </c>
      <c r="U47" t="n">
        <v>0.79</v>
      </c>
      <c r="V47" t="n">
        <v>0.88</v>
      </c>
      <c r="W47" t="n">
        <v>2.98</v>
      </c>
      <c r="X47" t="n">
        <v>0.22</v>
      </c>
      <c r="Y47" t="n">
        <v>1</v>
      </c>
      <c r="Z47" t="n">
        <v>10</v>
      </c>
      <c r="AA47" t="n">
        <v>364.9068290983011</v>
      </c>
      <c r="AB47" t="n">
        <v>499.2816221254176</v>
      </c>
      <c r="AC47" t="n">
        <v>451.6308848559248</v>
      </c>
      <c r="AD47" t="n">
        <v>364906.8290983011</v>
      </c>
      <c r="AE47" t="n">
        <v>499281.6221254176</v>
      </c>
      <c r="AF47" t="n">
        <v>1.367354090338068e-06</v>
      </c>
      <c r="AG47" t="n">
        <v>11</v>
      </c>
      <c r="AH47" t="n">
        <v>451630.8848559248</v>
      </c>
    </row>
    <row r="48">
      <c r="A48" t="n">
        <v>46</v>
      </c>
      <c r="B48" t="n">
        <v>130</v>
      </c>
      <c r="C48" t="inlineStr">
        <is>
          <t xml:space="preserve">CONCLUIDO	</t>
        </is>
      </c>
      <c r="D48" t="n">
        <v>6.1151</v>
      </c>
      <c r="E48" t="n">
        <v>16.35</v>
      </c>
      <c r="F48" t="n">
        <v>12.96</v>
      </c>
      <c r="G48" t="n">
        <v>64.81</v>
      </c>
      <c r="H48" t="n">
        <v>0.8100000000000001</v>
      </c>
      <c r="I48" t="n">
        <v>12</v>
      </c>
      <c r="J48" t="n">
        <v>274.35</v>
      </c>
      <c r="K48" t="n">
        <v>59.19</v>
      </c>
      <c r="L48" t="n">
        <v>12.5</v>
      </c>
      <c r="M48" t="n">
        <v>10</v>
      </c>
      <c r="N48" t="n">
        <v>72.66</v>
      </c>
      <c r="O48" t="n">
        <v>34071.31</v>
      </c>
      <c r="P48" t="n">
        <v>180.33</v>
      </c>
      <c r="Q48" t="n">
        <v>988.08</v>
      </c>
      <c r="R48" t="n">
        <v>44.17</v>
      </c>
      <c r="S48" t="n">
        <v>35.43</v>
      </c>
      <c r="T48" t="n">
        <v>3335.73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364.0454587102792</v>
      </c>
      <c r="AB48" t="n">
        <v>498.1030571595464</v>
      </c>
      <c r="AC48" t="n">
        <v>450.56480047627</v>
      </c>
      <c r="AD48" t="n">
        <v>364045.4587102792</v>
      </c>
      <c r="AE48" t="n">
        <v>498103.0571595464</v>
      </c>
      <c r="AF48" t="n">
        <v>1.368204309692916e-06</v>
      </c>
      <c r="AG48" t="n">
        <v>11</v>
      </c>
      <c r="AH48" t="n">
        <v>450564.80047627</v>
      </c>
    </row>
    <row r="49">
      <c r="A49" t="n">
        <v>47</v>
      </c>
      <c r="B49" t="n">
        <v>130</v>
      </c>
      <c r="C49" t="inlineStr">
        <is>
          <t xml:space="preserve">CONCLUIDO	</t>
        </is>
      </c>
      <c r="D49" t="n">
        <v>6.1131</v>
      </c>
      <c r="E49" t="n">
        <v>16.36</v>
      </c>
      <c r="F49" t="n">
        <v>12.97</v>
      </c>
      <c r="G49" t="n">
        <v>64.83</v>
      </c>
      <c r="H49" t="n">
        <v>0.83</v>
      </c>
      <c r="I49" t="n">
        <v>12</v>
      </c>
      <c r="J49" t="n">
        <v>274.84</v>
      </c>
      <c r="K49" t="n">
        <v>59.19</v>
      </c>
      <c r="L49" t="n">
        <v>12.75</v>
      </c>
      <c r="M49" t="n">
        <v>10</v>
      </c>
      <c r="N49" t="n">
        <v>72.89</v>
      </c>
      <c r="O49" t="n">
        <v>34130.98</v>
      </c>
      <c r="P49" t="n">
        <v>179.41</v>
      </c>
      <c r="Q49" t="n">
        <v>988.26</v>
      </c>
      <c r="R49" t="n">
        <v>44.31</v>
      </c>
      <c r="S49" t="n">
        <v>35.43</v>
      </c>
      <c r="T49" t="n">
        <v>3403.59</v>
      </c>
      <c r="U49" t="n">
        <v>0.8</v>
      </c>
      <c r="V49" t="n">
        <v>0.88</v>
      </c>
      <c r="W49" t="n">
        <v>2.98</v>
      </c>
      <c r="X49" t="n">
        <v>0.21</v>
      </c>
      <c r="Y49" t="n">
        <v>1</v>
      </c>
      <c r="Z49" t="n">
        <v>10</v>
      </c>
      <c r="AA49" t="n">
        <v>363.3458467153698</v>
      </c>
      <c r="AB49" t="n">
        <v>497.1458171634086</v>
      </c>
      <c r="AC49" t="n">
        <v>449.6989181218688</v>
      </c>
      <c r="AD49" t="n">
        <v>363345.8467153698</v>
      </c>
      <c r="AE49" t="n">
        <v>497145.8171634086</v>
      </c>
      <c r="AF49" t="n">
        <v>1.367756825821943e-06</v>
      </c>
      <c r="AG49" t="n">
        <v>11</v>
      </c>
      <c r="AH49" t="n">
        <v>449698.9181218687</v>
      </c>
    </row>
    <row r="50">
      <c r="A50" t="n">
        <v>48</v>
      </c>
      <c r="B50" t="n">
        <v>130</v>
      </c>
      <c r="C50" t="inlineStr">
        <is>
          <t xml:space="preserve">CONCLUIDO	</t>
        </is>
      </c>
      <c r="D50" t="n">
        <v>6.1349</v>
      </c>
      <c r="E50" t="n">
        <v>16.3</v>
      </c>
      <c r="F50" t="n">
        <v>12.96</v>
      </c>
      <c r="G50" t="n">
        <v>70.68000000000001</v>
      </c>
      <c r="H50" t="n">
        <v>0.84</v>
      </c>
      <c r="I50" t="n">
        <v>11</v>
      </c>
      <c r="J50" t="n">
        <v>275.32</v>
      </c>
      <c r="K50" t="n">
        <v>59.19</v>
      </c>
      <c r="L50" t="n">
        <v>13</v>
      </c>
      <c r="M50" t="n">
        <v>9</v>
      </c>
      <c r="N50" t="n">
        <v>73.13</v>
      </c>
      <c r="O50" t="n">
        <v>34190.73</v>
      </c>
      <c r="P50" t="n">
        <v>178.59</v>
      </c>
      <c r="Q50" t="n">
        <v>988.08</v>
      </c>
      <c r="R50" t="n">
        <v>44.19</v>
      </c>
      <c r="S50" t="n">
        <v>35.43</v>
      </c>
      <c r="T50" t="n">
        <v>3350.37</v>
      </c>
      <c r="U50" t="n">
        <v>0.8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361.7876527294976</v>
      </c>
      <c r="AB50" t="n">
        <v>495.0138274092709</v>
      </c>
      <c r="AC50" t="n">
        <v>447.7704024775997</v>
      </c>
      <c r="AD50" t="n">
        <v>361787.6527294975</v>
      </c>
      <c r="AE50" t="n">
        <v>495013.8274092709</v>
      </c>
      <c r="AF50" t="n">
        <v>1.372634400015547e-06</v>
      </c>
      <c r="AG50" t="n">
        <v>11</v>
      </c>
      <c r="AH50" t="n">
        <v>447770.4024775997</v>
      </c>
    </row>
    <row r="51">
      <c r="A51" t="n">
        <v>49</v>
      </c>
      <c r="B51" t="n">
        <v>130</v>
      </c>
      <c r="C51" t="inlineStr">
        <is>
          <t xml:space="preserve">CONCLUIDO	</t>
        </is>
      </c>
      <c r="D51" t="n">
        <v>6.1375</v>
      </c>
      <c r="E51" t="n">
        <v>16.29</v>
      </c>
      <c r="F51" t="n">
        <v>12.95</v>
      </c>
      <c r="G51" t="n">
        <v>70.64</v>
      </c>
      <c r="H51" t="n">
        <v>0.86</v>
      </c>
      <c r="I51" t="n">
        <v>11</v>
      </c>
      <c r="J51" t="n">
        <v>275.81</v>
      </c>
      <c r="K51" t="n">
        <v>59.19</v>
      </c>
      <c r="L51" t="n">
        <v>13.25</v>
      </c>
      <c r="M51" t="n">
        <v>9</v>
      </c>
      <c r="N51" t="n">
        <v>73.36</v>
      </c>
      <c r="O51" t="n">
        <v>34250.57</v>
      </c>
      <c r="P51" t="n">
        <v>178.01</v>
      </c>
      <c r="Q51" t="n">
        <v>988.15</v>
      </c>
      <c r="R51" t="n">
        <v>43.78</v>
      </c>
      <c r="S51" t="n">
        <v>35.43</v>
      </c>
      <c r="T51" t="n">
        <v>3148.05</v>
      </c>
      <c r="U51" t="n">
        <v>0.8100000000000001</v>
      </c>
      <c r="V51" t="n">
        <v>0.88</v>
      </c>
      <c r="W51" t="n">
        <v>2.98</v>
      </c>
      <c r="X51" t="n">
        <v>0.2</v>
      </c>
      <c r="Y51" t="n">
        <v>1</v>
      </c>
      <c r="Z51" t="n">
        <v>10</v>
      </c>
      <c r="AA51" t="n">
        <v>361.133792093933</v>
      </c>
      <c r="AB51" t="n">
        <v>494.1191864413962</v>
      </c>
      <c r="AC51" t="n">
        <v>446.9611447880624</v>
      </c>
      <c r="AD51" t="n">
        <v>361133.792093933</v>
      </c>
      <c r="AE51" t="n">
        <v>494119.1864413961</v>
      </c>
      <c r="AF51" t="n">
        <v>1.373216129047812e-06</v>
      </c>
      <c r="AG51" t="n">
        <v>11</v>
      </c>
      <c r="AH51" t="n">
        <v>446961.1447880624</v>
      </c>
    </row>
    <row r="52">
      <c r="A52" t="n">
        <v>50</v>
      </c>
      <c r="B52" t="n">
        <v>130</v>
      </c>
      <c r="C52" t="inlineStr">
        <is>
          <t xml:space="preserve">CONCLUIDO	</t>
        </is>
      </c>
      <c r="D52" t="n">
        <v>6.136</v>
      </c>
      <c r="E52" t="n">
        <v>16.3</v>
      </c>
      <c r="F52" t="n">
        <v>12.95</v>
      </c>
      <c r="G52" t="n">
        <v>70.66</v>
      </c>
      <c r="H52" t="n">
        <v>0.87</v>
      </c>
      <c r="I52" t="n">
        <v>11</v>
      </c>
      <c r="J52" t="n">
        <v>276.29</v>
      </c>
      <c r="K52" t="n">
        <v>59.19</v>
      </c>
      <c r="L52" t="n">
        <v>13.5</v>
      </c>
      <c r="M52" t="n">
        <v>9</v>
      </c>
      <c r="N52" t="n">
        <v>73.59999999999999</v>
      </c>
      <c r="O52" t="n">
        <v>34310.51</v>
      </c>
      <c r="P52" t="n">
        <v>177.06</v>
      </c>
      <c r="Q52" t="n">
        <v>988.1900000000001</v>
      </c>
      <c r="R52" t="n">
        <v>43.92</v>
      </c>
      <c r="S52" t="n">
        <v>35.43</v>
      </c>
      <c r="T52" t="n">
        <v>3217.15</v>
      </c>
      <c r="U52" t="n">
        <v>0.8100000000000001</v>
      </c>
      <c r="V52" t="n">
        <v>0.88</v>
      </c>
      <c r="W52" t="n">
        <v>2.98</v>
      </c>
      <c r="X52" t="n">
        <v>0.2</v>
      </c>
      <c r="Y52" t="n">
        <v>1</v>
      </c>
      <c r="Z52" t="n">
        <v>10</v>
      </c>
      <c r="AA52" t="n">
        <v>360.3446415587942</v>
      </c>
      <c r="AB52" t="n">
        <v>493.0394358643549</v>
      </c>
      <c r="AC52" t="n">
        <v>445.9844440906544</v>
      </c>
      <c r="AD52" t="n">
        <v>360344.6415587942</v>
      </c>
      <c r="AE52" t="n">
        <v>493039.4358643548</v>
      </c>
      <c r="AF52" t="n">
        <v>1.372880516144582e-06</v>
      </c>
      <c r="AG52" t="n">
        <v>11</v>
      </c>
      <c r="AH52" t="n">
        <v>445984.4440906544</v>
      </c>
    </row>
    <row r="53">
      <c r="A53" t="n">
        <v>51</v>
      </c>
      <c r="B53" t="n">
        <v>130</v>
      </c>
      <c r="C53" t="inlineStr">
        <is>
          <t xml:space="preserve">CONCLUIDO	</t>
        </is>
      </c>
      <c r="D53" t="n">
        <v>6.1394</v>
      </c>
      <c r="E53" t="n">
        <v>16.29</v>
      </c>
      <c r="F53" t="n">
        <v>12.95</v>
      </c>
      <c r="G53" t="n">
        <v>70.61</v>
      </c>
      <c r="H53" t="n">
        <v>0.88</v>
      </c>
      <c r="I53" t="n">
        <v>11</v>
      </c>
      <c r="J53" t="n">
        <v>276.78</v>
      </c>
      <c r="K53" t="n">
        <v>59.19</v>
      </c>
      <c r="L53" t="n">
        <v>13.75</v>
      </c>
      <c r="M53" t="n">
        <v>9</v>
      </c>
      <c r="N53" t="n">
        <v>73.84</v>
      </c>
      <c r="O53" t="n">
        <v>34370.54</v>
      </c>
      <c r="P53" t="n">
        <v>174.85</v>
      </c>
      <c r="Q53" t="n">
        <v>988.1</v>
      </c>
      <c r="R53" t="n">
        <v>43.82</v>
      </c>
      <c r="S53" t="n">
        <v>35.43</v>
      </c>
      <c r="T53" t="n">
        <v>3164.2</v>
      </c>
      <c r="U53" t="n">
        <v>0.8100000000000001</v>
      </c>
      <c r="V53" t="n">
        <v>0.88</v>
      </c>
      <c r="W53" t="n">
        <v>2.98</v>
      </c>
      <c r="X53" t="n">
        <v>0.19</v>
      </c>
      <c r="Y53" t="n">
        <v>1</v>
      </c>
      <c r="Z53" t="n">
        <v>10</v>
      </c>
      <c r="AA53" t="n">
        <v>358.2651745067766</v>
      </c>
      <c r="AB53" t="n">
        <v>490.1942173041727</v>
      </c>
      <c r="AC53" t="n">
        <v>443.4107691965668</v>
      </c>
      <c r="AD53" t="n">
        <v>358265.1745067766</v>
      </c>
      <c r="AE53" t="n">
        <v>490194.2173041727</v>
      </c>
      <c r="AF53" t="n">
        <v>1.373641238725236e-06</v>
      </c>
      <c r="AG53" t="n">
        <v>11</v>
      </c>
      <c r="AH53" t="n">
        <v>443410.7691965668</v>
      </c>
    </row>
    <row r="54">
      <c r="A54" t="n">
        <v>52</v>
      </c>
      <c r="B54" t="n">
        <v>130</v>
      </c>
      <c r="C54" t="inlineStr">
        <is>
          <t xml:space="preserve">CONCLUIDO	</t>
        </is>
      </c>
      <c r="D54" t="n">
        <v>6.1647</v>
      </c>
      <c r="E54" t="n">
        <v>16.22</v>
      </c>
      <c r="F54" t="n">
        <v>12.93</v>
      </c>
      <c r="G54" t="n">
        <v>77.56</v>
      </c>
      <c r="H54" t="n">
        <v>0.9</v>
      </c>
      <c r="I54" t="n">
        <v>10</v>
      </c>
      <c r="J54" t="n">
        <v>277.27</v>
      </c>
      <c r="K54" t="n">
        <v>59.19</v>
      </c>
      <c r="L54" t="n">
        <v>14</v>
      </c>
      <c r="M54" t="n">
        <v>8</v>
      </c>
      <c r="N54" t="n">
        <v>74.06999999999999</v>
      </c>
      <c r="O54" t="n">
        <v>34430.66</v>
      </c>
      <c r="P54" t="n">
        <v>173.84</v>
      </c>
      <c r="Q54" t="n">
        <v>988.08</v>
      </c>
      <c r="R54" t="n">
        <v>43.09</v>
      </c>
      <c r="S54" t="n">
        <v>35.43</v>
      </c>
      <c r="T54" t="n">
        <v>2808.03</v>
      </c>
      <c r="U54" t="n">
        <v>0.82</v>
      </c>
      <c r="V54" t="n">
        <v>0.88</v>
      </c>
      <c r="W54" t="n">
        <v>2.98</v>
      </c>
      <c r="X54" t="n">
        <v>0.17</v>
      </c>
      <c r="Y54" t="n">
        <v>1</v>
      </c>
      <c r="Z54" t="n">
        <v>10</v>
      </c>
      <c r="AA54" t="n">
        <v>356.3957970815595</v>
      </c>
      <c r="AB54" t="n">
        <v>487.6364526398791</v>
      </c>
      <c r="AC54" t="n">
        <v>441.0971140019881</v>
      </c>
      <c r="AD54" t="n">
        <v>356395.7970815595</v>
      </c>
      <c r="AE54" t="n">
        <v>487636.4526398791</v>
      </c>
      <c r="AF54" t="n">
        <v>1.379301909693042e-06</v>
      </c>
      <c r="AG54" t="n">
        <v>11</v>
      </c>
      <c r="AH54" t="n">
        <v>441097.1140019881</v>
      </c>
    </row>
    <row r="55">
      <c r="A55" t="n">
        <v>53</v>
      </c>
      <c r="B55" t="n">
        <v>130</v>
      </c>
      <c r="C55" t="inlineStr">
        <is>
          <t xml:space="preserve">CONCLUIDO	</t>
        </is>
      </c>
      <c r="D55" t="n">
        <v>6.1653</v>
      </c>
      <c r="E55" t="n">
        <v>16.22</v>
      </c>
      <c r="F55" t="n">
        <v>12.93</v>
      </c>
      <c r="G55" t="n">
        <v>77.56</v>
      </c>
      <c r="H55" t="n">
        <v>0.91</v>
      </c>
      <c r="I55" t="n">
        <v>10</v>
      </c>
      <c r="J55" t="n">
        <v>277.76</v>
      </c>
      <c r="K55" t="n">
        <v>59.19</v>
      </c>
      <c r="L55" t="n">
        <v>14.25</v>
      </c>
      <c r="M55" t="n">
        <v>8</v>
      </c>
      <c r="N55" t="n">
        <v>74.31</v>
      </c>
      <c r="O55" t="n">
        <v>34490.87</v>
      </c>
      <c r="P55" t="n">
        <v>172.63</v>
      </c>
      <c r="Q55" t="n">
        <v>988.08</v>
      </c>
      <c r="R55" t="n">
        <v>43.04</v>
      </c>
      <c r="S55" t="n">
        <v>35.43</v>
      </c>
      <c r="T55" t="n">
        <v>2780.88</v>
      </c>
      <c r="U55" t="n">
        <v>0.82</v>
      </c>
      <c r="V55" t="n">
        <v>0.88</v>
      </c>
      <c r="W55" t="n">
        <v>2.98</v>
      </c>
      <c r="X55" t="n">
        <v>0.17</v>
      </c>
      <c r="Y55" t="n">
        <v>1</v>
      </c>
      <c r="Z55" t="n">
        <v>10</v>
      </c>
      <c r="AA55" t="n">
        <v>355.3069643806347</v>
      </c>
      <c r="AB55" t="n">
        <v>486.1466637025652</v>
      </c>
      <c r="AC55" t="n">
        <v>439.7495084299195</v>
      </c>
      <c r="AD55" t="n">
        <v>355306.9643806347</v>
      </c>
      <c r="AE55" t="n">
        <v>486146.6637025652</v>
      </c>
      <c r="AF55" t="n">
        <v>1.379436154854334e-06</v>
      </c>
      <c r="AG55" t="n">
        <v>11</v>
      </c>
      <c r="AH55" t="n">
        <v>439749.5084299195</v>
      </c>
    </row>
    <row r="56">
      <c r="A56" t="n">
        <v>54</v>
      </c>
      <c r="B56" t="n">
        <v>130</v>
      </c>
      <c r="C56" t="inlineStr">
        <is>
          <t xml:space="preserve">CONCLUIDO	</t>
        </is>
      </c>
      <c r="D56" t="n">
        <v>6.1616</v>
      </c>
      <c r="E56" t="n">
        <v>16.23</v>
      </c>
      <c r="F56" t="n">
        <v>12.94</v>
      </c>
      <c r="G56" t="n">
        <v>77.61</v>
      </c>
      <c r="H56" t="n">
        <v>0.93</v>
      </c>
      <c r="I56" t="n">
        <v>10</v>
      </c>
      <c r="J56" t="n">
        <v>278.25</v>
      </c>
      <c r="K56" t="n">
        <v>59.19</v>
      </c>
      <c r="L56" t="n">
        <v>14.5</v>
      </c>
      <c r="M56" t="n">
        <v>8</v>
      </c>
      <c r="N56" t="n">
        <v>74.55</v>
      </c>
      <c r="O56" t="n">
        <v>34551.18</v>
      </c>
      <c r="P56" t="n">
        <v>172.3</v>
      </c>
      <c r="Q56" t="n">
        <v>988.08</v>
      </c>
      <c r="R56" t="n">
        <v>43.36</v>
      </c>
      <c r="S56" t="n">
        <v>35.43</v>
      </c>
      <c r="T56" t="n">
        <v>2941.41</v>
      </c>
      <c r="U56" t="n">
        <v>0.82</v>
      </c>
      <c r="V56" t="n">
        <v>0.88</v>
      </c>
      <c r="W56" t="n">
        <v>2.98</v>
      </c>
      <c r="X56" t="n">
        <v>0.18</v>
      </c>
      <c r="Y56" t="n">
        <v>1</v>
      </c>
      <c r="Z56" t="n">
        <v>10</v>
      </c>
      <c r="AA56" t="n">
        <v>355.1897695321623</v>
      </c>
      <c r="AB56" t="n">
        <v>485.9863125406135</v>
      </c>
      <c r="AC56" t="n">
        <v>439.6044609578101</v>
      </c>
      <c r="AD56" t="n">
        <v>355189.7695321623</v>
      </c>
      <c r="AE56" t="n">
        <v>485986.3125406135</v>
      </c>
      <c r="AF56" t="n">
        <v>1.378608309693034e-06</v>
      </c>
      <c r="AG56" t="n">
        <v>11</v>
      </c>
      <c r="AH56" t="n">
        <v>439604.4609578102</v>
      </c>
    </row>
    <row r="57">
      <c r="A57" t="n">
        <v>55</v>
      </c>
      <c r="B57" t="n">
        <v>130</v>
      </c>
      <c r="C57" t="inlineStr">
        <is>
          <t xml:space="preserve">CONCLUIDO	</t>
        </is>
      </c>
      <c r="D57" t="n">
        <v>6.1634</v>
      </c>
      <c r="E57" t="n">
        <v>16.22</v>
      </c>
      <c r="F57" t="n">
        <v>12.93</v>
      </c>
      <c r="G57" t="n">
        <v>77.59</v>
      </c>
      <c r="H57" t="n">
        <v>0.9399999999999999</v>
      </c>
      <c r="I57" t="n">
        <v>10</v>
      </c>
      <c r="J57" t="n">
        <v>278.74</v>
      </c>
      <c r="K57" t="n">
        <v>59.19</v>
      </c>
      <c r="L57" t="n">
        <v>14.75</v>
      </c>
      <c r="M57" t="n">
        <v>8</v>
      </c>
      <c r="N57" t="n">
        <v>74.79000000000001</v>
      </c>
      <c r="O57" t="n">
        <v>34611.59</v>
      </c>
      <c r="P57" t="n">
        <v>171.46</v>
      </c>
      <c r="Q57" t="n">
        <v>988.12</v>
      </c>
      <c r="R57" t="n">
        <v>43.23</v>
      </c>
      <c r="S57" t="n">
        <v>35.43</v>
      </c>
      <c r="T57" t="n">
        <v>2874.64</v>
      </c>
      <c r="U57" t="n">
        <v>0.82</v>
      </c>
      <c r="V57" t="n">
        <v>0.88</v>
      </c>
      <c r="W57" t="n">
        <v>2.98</v>
      </c>
      <c r="X57" t="n">
        <v>0.18</v>
      </c>
      <c r="Y57" t="n">
        <v>1</v>
      </c>
      <c r="Z57" t="n">
        <v>10</v>
      </c>
      <c r="AA57" t="n">
        <v>354.3394528199704</v>
      </c>
      <c r="AB57" t="n">
        <v>484.8228717016667</v>
      </c>
      <c r="AC57" t="n">
        <v>438.552057279633</v>
      </c>
      <c r="AD57" t="n">
        <v>354339.4528199704</v>
      </c>
      <c r="AE57" t="n">
        <v>484822.8717016667</v>
      </c>
      <c r="AF57" t="n">
        <v>1.379011045176909e-06</v>
      </c>
      <c r="AG57" t="n">
        <v>11</v>
      </c>
      <c r="AH57" t="n">
        <v>438552.057279633</v>
      </c>
    </row>
    <row r="58">
      <c r="A58" t="n">
        <v>56</v>
      </c>
      <c r="B58" t="n">
        <v>130</v>
      </c>
      <c r="C58" t="inlineStr">
        <is>
          <t xml:space="preserve">CONCLUIDO	</t>
        </is>
      </c>
      <c r="D58" t="n">
        <v>6.1641</v>
      </c>
      <c r="E58" t="n">
        <v>16.22</v>
      </c>
      <c r="F58" t="n">
        <v>12.93</v>
      </c>
      <c r="G58" t="n">
        <v>77.58</v>
      </c>
      <c r="H58" t="n">
        <v>0.96</v>
      </c>
      <c r="I58" t="n">
        <v>10</v>
      </c>
      <c r="J58" t="n">
        <v>279.23</v>
      </c>
      <c r="K58" t="n">
        <v>59.19</v>
      </c>
      <c r="L58" t="n">
        <v>15</v>
      </c>
      <c r="M58" t="n">
        <v>6</v>
      </c>
      <c r="N58" t="n">
        <v>75.03</v>
      </c>
      <c r="O58" t="n">
        <v>34672.08</v>
      </c>
      <c r="P58" t="n">
        <v>170.64</v>
      </c>
      <c r="Q58" t="n">
        <v>988.08</v>
      </c>
      <c r="R58" t="n">
        <v>43.14</v>
      </c>
      <c r="S58" t="n">
        <v>35.43</v>
      </c>
      <c r="T58" t="n">
        <v>2833.23</v>
      </c>
      <c r="U58" t="n">
        <v>0.82</v>
      </c>
      <c r="V58" t="n">
        <v>0.88</v>
      </c>
      <c r="W58" t="n">
        <v>2.98</v>
      </c>
      <c r="X58" t="n">
        <v>0.18</v>
      </c>
      <c r="Y58" t="n">
        <v>1</v>
      </c>
      <c r="Z58" t="n">
        <v>10</v>
      </c>
      <c r="AA58" t="n">
        <v>353.5914854984776</v>
      </c>
      <c r="AB58" t="n">
        <v>483.7994698144109</v>
      </c>
      <c r="AC58" t="n">
        <v>437.6263274321433</v>
      </c>
      <c r="AD58" t="n">
        <v>353591.4854984776</v>
      </c>
      <c r="AE58" t="n">
        <v>483799.4698144109</v>
      </c>
      <c r="AF58" t="n">
        <v>1.37916766453175e-06</v>
      </c>
      <c r="AG58" t="n">
        <v>11</v>
      </c>
      <c r="AH58" t="n">
        <v>437626.3274321433</v>
      </c>
    </row>
    <row r="59">
      <c r="A59" t="n">
        <v>57</v>
      </c>
      <c r="B59" t="n">
        <v>130</v>
      </c>
      <c r="C59" t="inlineStr">
        <is>
          <t xml:space="preserve">CONCLUIDO	</t>
        </is>
      </c>
      <c r="D59" t="n">
        <v>6.1858</v>
      </c>
      <c r="E59" t="n">
        <v>16.17</v>
      </c>
      <c r="F59" t="n">
        <v>12.92</v>
      </c>
      <c r="G59" t="n">
        <v>86.14</v>
      </c>
      <c r="H59" t="n">
        <v>0.97</v>
      </c>
      <c r="I59" t="n">
        <v>9</v>
      </c>
      <c r="J59" t="n">
        <v>279.72</v>
      </c>
      <c r="K59" t="n">
        <v>59.19</v>
      </c>
      <c r="L59" t="n">
        <v>15.25</v>
      </c>
      <c r="M59" t="n">
        <v>4</v>
      </c>
      <c r="N59" t="n">
        <v>75.27</v>
      </c>
      <c r="O59" t="n">
        <v>34732.68</v>
      </c>
      <c r="P59" t="n">
        <v>169</v>
      </c>
      <c r="Q59" t="n">
        <v>988.11</v>
      </c>
      <c r="R59" t="n">
        <v>42.82</v>
      </c>
      <c r="S59" t="n">
        <v>35.43</v>
      </c>
      <c r="T59" t="n">
        <v>2674.97</v>
      </c>
      <c r="U59" t="n">
        <v>0.83</v>
      </c>
      <c r="V59" t="n">
        <v>0.88</v>
      </c>
      <c r="W59" t="n">
        <v>2.98</v>
      </c>
      <c r="X59" t="n">
        <v>0.17</v>
      </c>
      <c r="Y59" t="n">
        <v>1</v>
      </c>
      <c r="Z59" t="n">
        <v>10</v>
      </c>
      <c r="AA59" t="n">
        <v>351.3625034318143</v>
      </c>
      <c r="AB59" t="n">
        <v>480.7496782150536</v>
      </c>
      <c r="AC59" t="n">
        <v>434.8676036626193</v>
      </c>
      <c r="AD59" t="n">
        <v>351362.5034318143</v>
      </c>
      <c r="AE59" t="n">
        <v>480749.6782150536</v>
      </c>
      <c r="AF59" t="n">
        <v>1.384022864531805e-06</v>
      </c>
      <c r="AG59" t="n">
        <v>11</v>
      </c>
      <c r="AH59" t="n">
        <v>434867.6036626193</v>
      </c>
    </row>
    <row r="60">
      <c r="A60" t="n">
        <v>58</v>
      </c>
      <c r="B60" t="n">
        <v>130</v>
      </c>
      <c r="C60" t="inlineStr">
        <is>
          <t xml:space="preserve">CONCLUIDO	</t>
        </is>
      </c>
      <c r="D60" t="n">
        <v>6.1865</v>
      </c>
      <c r="E60" t="n">
        <v>16.16</v>
      </c>
      <c r="F60" t="n">
        <v>12.92</v>
      </c>
      <c r="G60" t="n">
        <v>86.13</v>
      </c>
      <c r="H60" t="n">
        <v>0.98</v>
      </c>
      <c r="I60" t="n">
        <v>9</v>
      </c>
      <c r="J60" t="n">
        <v>280.21</v>
      </c>
      <c r="K60" t="n">
        <v>59.19</v>
      </c>
      <c r="L60" t="n">
        <v>15.5</v>
      </c>
      <c r="M60" t="n">
        <v>4</v>
      </c>
      <c r="N60" t="n">
        <v>75.52</v>
      </c>
      <c r="O60" t="n">
        <v>34793.36</v>
      </c>
      <c r="P60" t="n">
        <v>169.34</v>
      </c>
      <c r="Q60" t="n">
        <v>988.1799999999999</v>
      </c>
      <c r="R60" t="n">
        <v>42.78</v>
      </c>
      <c r="S60" t="n">
        <v>35.43</v>
      </c>
      <c r="T60" t="n">
        <v>2657.37</v>
      </c>
      <c r="U60" t="n">
        <v>0.83</v>
      </c>
      <c r="V60" t="n">
        <v>0.88</v>
      </c>
      <c r="W60" t="n">
        <v>2.98</v>
      </c>
      <c r="X60" t="n">
        <v>0.17</v>
      </c>
      <c r="Y60" t="n">
        <v>1</v>
      </c>
      <c r="Z60" t="n">
        <v>10</v>
      </c>
      <c r="AA60" t="n">
        <v>351.6379759018427</v>
      </c>
      <c r="AB60" t="n">
        <v>481.1265918015341</v>
      </c>
      <c r="AC60" t="n">
        <v>435.2085451454075</v>
      </c>
      <c r="AD60" t="n">
        <v>351637.9759018426</v>
      </c>
      <c r="AE60" t="n">
        <v>481126.5918015341</v>
      </c>
      <c r="AF60" t="n">
        <v>1.384179483886645e-06</v>
      </c>
      <c r="AG60" t="n">
        <v>11</v>
      </c>
      <c r="AH60" t="n">
        <v>435208.5451454076</v>
      </c>
    </row>
    <row r="61">
      <c r="A61" t="n">
        <v>59</v>
      </c>
      <c r="B61" t="n">
        <v>130</v>
      </c>
      <c r="C61" t="inlineStr">
        <is>
          <t xml:space="preserve">CONCLUIDO	</t>
        </is>
      </c>
      <c r="D61" t="n">
        <v>6.1874</v>
      </c>
      <c r="E61" t="n">
        <v>16.16</v>
      </c>
      <c r="F61" t="n">
        <v>12.92</v>
      </c>
      <c r="G61" t="n">
        <v>86.11</v>
      </c>
      <c r="H61" t="n">
        <v>1</v>
      </c>
      <c r="I61" t="n">
        <v>9</v>
      </c>
      <c r="J61" t="n">
        <v>280.7</v>
      </c>
      <c r="K61" t="n">
        <v>59.19</v>
      </c>
      <c r="L61" t="n">
        <v>15.75</v>
      </c>
      <c r="M61" t="n">
        <v>3</v>
      </c>
      <c r="N61" t="n">
        <v>75.76000000000001</v>
      </c>
      <c r="O61" t="n">
        <v>34854.15</v>
      </c>
      <c r="P61" t="n">
        <v>169.65</v>
      </c>
      <c r="Q61" t="n">
        <v>988.1</v>
      </c>
      <c r="R61" t="n">
        <v>42.67</v>
      </c>
      <c r="S61" t="n">
        <v>35.43</v>
      </c>
      <c r="T61" t="n">
        <v>2602.59</v>
      </c>
      <c r="U61" t="n">
        <v>0.83</v>
      </c>
      <c r="V61" t="n">
        <v>0.88</v>
      </c>
      <c r="W61" t="n">
        <v>2.98</v>
      </c>
      <c r="X61" t="n">
        <v>0.16</v>
      </c>
      <c r="Y61" t="n">
        <v>1</v>
      </c>
      <c r="Z61" t="n">
        <v>10</v>
      </c>
      <c r="AA61" t="n">
        <v>351.8802381795894</v>
      </c>
      <c r="AB61" t="n">
        <v>481.4580657378046</v>
      </c>
      <c r="AC61" t="n">
        <v>435.5083836744271</v>
      </c>
      <c r="AD61" t="n">
        <v>351880.2381795894</v>
      </c>
      <c r="AE61" t="n">
        <v>481458.0657378046</v>
      </c>
      <c r="AF61" t="n">
        <v>1.384380851628583e-06</v>
      </c>
      <c r="AG61" t="n">
        <v>11</v>
      </c>
      <c r="AH61" t="n">
        <v>435508.3836744271</v>
      </c>
    </row>
    <row r="62">
      <c r="A62" t="n">
        <v>60</v>
      </c>
      <c r="B62" t="n">
        <v>130</v>
      </c>
      <c r="C62" t="inlineStr">
        <is>
          <t xml:space="preserve">CONCLUIDO	</t>
        </is>
      </c>
      <c r="D62" t="n">
        <v>6.1862</v>
      </c>
      <c r="E62" t="n">
        <v>16.16</v>
      </c>
      <c r="F62" t="n">
        <v>12.92</v>
      </c>
      <c r="G62" t="n">
        <v>86.13</v>
      </c>
      <c r="H62" t="n">
        <v>1.01</v>
      </c>
      <c r="I62" t="n">
        <v>9</v>
      </c>
      <c r="J62" t="n">
        <v>281.2</v>
      </c>
      <c r="K62" t="n">
        <v>59.19</v>
      </c>
      <c r="L62" t="n">
        <v>16</v>
      </c>
      <c r="M62" t="n">
        <v>1</v>
      </c>
      <c r="N62" t="n">
        <v>76</v>
      </c>
      <c r="O62" t="n">
        <v>34915.03</v>
      </c>
      <c r="P62" t="n">
        <v>169.71</v>
      </c>
      <c r="Q62" t="n">
        <v>988.09</v>
      </c>
      <c r="R62" t="n">
        <v>42.78</v>
      </c>
      <c r="S62" t="n">
        <v>35.43</v>
      </c>
      <c r="T62" t="n">
        <v>2657.19</v>
      </c>
      <c r="U62" t="n">
        <v>0.83</v>
      </c>
      <c r="V62" t="n">
        <v>0.88</v>
      </c>
      <c r="W62" t="n">
        <v>2.98</v>
      </c>
      <c r="X62" t="n">
        <v>0.17</v>
      </c>
      <c r="Y62" t="n">
        <v>1</v>
      </c>
      <c r="Z62" t="n">
        <v>10</v>
      </c>
      <c r="AA62" t="n">
        <v>351.9735942969667</v>
      </c>
      <c r="AB62" t="n">
        <v>481.5857996961813</v>
      </c>
      <c r="AC62" t="n">
        <v>435.6239268830922</v>
      </c>
      <c r="AD62" t="n">
        <v>351973.5942969667</v>
      </c>
      <c r="AE62" t="n">
        <v>481585.7996961813</v>
      </c>
      <c r="AF62" t="n">
        <v>1.384112361306e-06</v>
      </c>
      <c r="AG62" t="n">
        <v>11</v>
      </c>
      <c r="AH62" t="n">
        <v>435623.9268830922</v>
      </c>
    </row>
    <row r="63">
      <c r="A63" t="n">
        <v>61</v>
      </c>
      <c r="B63" t="n">
        <v>130</v>
      </c>
      <c r="C63" t="inlineStr">
        <is>
          <t xml:space="preserve">CONCLUIDO	</t>
        </is>
      </c>
      <c r="D63" t="n">
        <v>6.1865</v>
      </c>
      <c r="E63" t="n">
        <v>16.16</v>
      </c>
      <c r="F63" t="n">
        <v>12.92</v>
      </c>
      <c r="G63" t="n">
        <v>86.13</v>
      </c>
      <c r="H63" t="n">
        <v>1.03</v>
      </c>
      <c r="I63" t="n">
        <v>9</v>
      </c>
      <c r="J63" t="n">
        <v>281.69</v>
      </c>
      <c r="K63" t="n">
        <v>59.19</v>
      </c>
      <c r="L63" t="n">
        <v>16.25</v>
      </c>
      <c r="M63" t="n">
        <v>0</v>
      </c>
      <c r="N63" t="n">
        <v>76.25</v>
      </c>
      <c r="O63" t="n">
        <v>34976</v>
      </c>
      <c r="P63" t="n">
        <v>170.01</v>
      </c>
      <c r="Q63" t="n">
        <v>988.13</v>
      </c>
      <c r="R63" t="n">
        <v>42.68</v>
      </c>
      <c r="S63" t="n">
        <v>35.43</v>
      </c>
      <c r="T63" t="n">
        <v>2606.52</v>
      </c>
      <c r="U63" t="n">
        <v>0.83</v>
      </c>
      <c r="V63" t="n">
        <v>0.88</v>
      </c>
      <c r="W63" t="n">
        <v>2.99</v>
      </c>
      <c r="X63" t="n">
        <v>0.17</v>
      </c>
      <c r="Y63" t="n">
        <v>1</v>
      </c>
      <c r="Z63" t="n">
        <v>10</v>
      </c>
      <c r="AA63" t="n">
        <v>352.227341817928</v>
      </c>
      <c r="AB63" t="n">
        <v>481.9329882489112</v>
      </c>
      <c r="AC63" t="n">
        <v>435.9379802476316</v>
      </c>
      <c r="AD63" t="n">
        <v>352227.341817928</v>
      </c>
      <c r="AE63" t="n">
        <v>481932.9882489112</v>
      </c>
      <c r="AF63" t="n">
        <v>1.384179483886645e-06</v>
      </c>
      <c r="AG63" t="n">
        <v>11</v>
      </c>
      <c r="AH63" t="n">
        <v>435937.9802476316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2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4.6223</v>
      </c>
      <c r="E2" t="n">
        <v>21.63</v>
      </c>
      <c r="F2" t="n">
        <v>15.39</v>
      </c>
      <c r="G2" t="n">
        <v>7.1</v>
      </c>
      <c r="H2" t="n">
        <v>0.12</v>
      </c>
      <c r="I2" t="n">
        <v>130</v>
      </c>
      <c r="J2" t="n">
        <v>150.44</v>
      </c>
      <c r="K2" t="n">
        <v>49.1</v>
      </c>
      <c r="L2" t="n">
        <v>1</v>
      </c>
      <c r="M2" t="n">
        <v>128</v>
      </c>
      <c r="N2" t="n">
        <v>25.34</v>
      </c>
      <c r="O2" t="n">
        <v>18787.76</v>
      </c>
      <c r="P2" t="n">
        <v>179.37</v>
      </c>
      <c r="Q2" t="n">
        <v>988.3</v>
      </c>
      <c r="R2" t="n">
        <v>119.69</v>
      </c>
      <c r="S2" t="n">
        <v>35.43</v>
      </c>
      <c r="T2" t="n">
        <v>40504.54</v>
      </c>
      <c r="U2" t="n">
        <v>0.3</v>
      </c>
      <c r="V2" t="n">
        <v>0.74</v>
      </c>
      <c r="W2" t="n">
        <v>3.18</v>
      </c>
      <c r="X2" t="n">
        <v>2.63</v>
      </c>
      <c r="Y2" t="n">
        <v>1</v>
      </c>
      <c r="Z2" t="n">
        <v>10</v>
      </c>
      <c r="AA2" t="n">
        <v>465.1842734225618</v>
      </c>
      <c r="AB2" t="n">
        <v>636.4856453784893</v>
      </c>
      <c r="AC2" t="n">
        <v>575.7403486967794</v>
      </c>
      <c r="AD2" t="n">
        <v>465184.2734225618</v>
      </c>
      <c r="AE2" t="n">
        <v>636485.6453784893</v>
      </c>
      <c r="AF2" t="n">
        <v>1.12672338056116e-06</v>
      </c>
      <c r="AG2" t="n">
        <v>15</v>
      </c>
      <c r="AH2" t="n">
        <v>575740.3486967793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4.9904</v>
      </c>
      <c r="E3" t="n">
        <v>20.04</v>
      </c>
      <c r="F3" t="n">
        <v>14.74</v>
      </c>
      <c r="G3" t="n">
        <v>8.93</v>
      </c>
      <c r="H3" t="n">
        <v>0.15</v>
      </c>
      <c r="I3" t="n">
        <v>99</v>
      </c>
      <c r="J3" t="n">
        <v>150.78</v>
      </c>
      <c r="K3" t="n">
        <v>49.1</v>
      </c>
      <c r="L3" t="n">
        <v>1.25</v>
      </c>
      <c r="M3" t="n">
        <v>97</v>
      </c>
      <c r="N3" t="n">
        <v>25.44</v>
      </c>
      <c r="O3" t="n">
        <v>18830.65</v>
      </c>
      <c r="P3" t="n">
        <v>170.53</v>
      </c>
      <c r="Q3" t="n">
        <v>988.22</v>
      </c>
      <c r="R3" t="n">
        <v>99.36</v>
      </c>
      <c r="S3" t="n">
        <v>35.43</v>
      </c>
      <c r="T3" t="n">
        <v>30495.58</v>
      </c>
      <c r="U3" t="n">
        <v>0.36</v>
      </c>
      <c r="V3" t="n">
        <v>0.77</v>
      </c>
      <c r="W3" t="n">
        <v>3.13</v>
      </c>
      <c r="X3" t="n">
        <v>1.98</v>
      </c>
      <c r="Y3" t="n">
        <v>1</v>
      </c>
      <c r="Z3" t="n">
        <v>10</v>
      </c>
      <c r="AA3" t="n">
        <v>419.5921851035568</v>
      </c>
      <c r="AB3" t="n">
        <v>574.1045387594462</v>
      </c>
      <c r="AC3" t="n">
        <v>519.3128073410247</v>
      </c>
      <c r="AD3" t="n">
        <v>419592.1851035568</v>
      </c>
      <c r="AE3" t="n">
        <v>574104.5387594462</v>
      </c>
      <c r="AF3" t="n">
        <v>1.216450762250917e-06</v>
      </c>
      <c r="AG3" t="n">
        <v>14</v>
      </c>
      <c r="AH3" t="n">
        <v>519312.8073410247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5.2483</v>
      </c>
      <c r="E4" t="n">
        <v>19.05</v>
      </c>
      <c r="F4" t="n">
        <v>14.33</v>
      </c>
      <c r="G4" t="n">
        <v>10.75</v>
      </c>
      <c r="H4" t="n">
        <v>0.18</v>
      </c>
      <c r="I4" t="n">
        <v>80</v>
      </c>
      <c r="J4" t="n">
        <v>151.13</v>
      </c>
      <c r="K4" t="n">
        <v>49.1</v>
      </c>
      <c r="L4" t="n">
        <v>1.5</v>
      </c>
      <c r="M4" t="n">
        <v>78</v>
      </c>
      <c r="N4" t="n">
        <v>25.54</v>
      </c>
      <c r="O4" t="n">
        <v>18873.58</v>
      </c>
      <c r="P4" t="n">
        <v>164.5</v>
      </c>
      <c r="Q4" t="n">
        <v>988.3099999999999</v>
      </c>
      <c r="R4" t="n">
        <v>87.08</v>
      </c>
      <c r="S4" t="n">
        <v>35.43</v>
      </c>
      <c r="T4" t="n">
        <v>24450.68</v>
      </c>
      <c r="U4" t="n">
        <v>0.41</v>
      </c>
      <c r="V4" t="n">
        <v>0.8</v>
      </c>
      <c r="W4" t="n">
        <v>3.09</v>
      </c>
      <c r="X4" t="n">
        <v>1.58</v>
      </c>
      <c r="Y4" t="n">
        <v>1</v>
      </c>
      <c r="Z4" t="n">
        <v>10</v>
      </c>
      <c r="AA4" t="n">
        <v>387.3355075453509</v>
      </c>
      <c r="AB4" t="n">
        <v>529.9695294601298</v>
      </c>
      <c r="AC4" t="n">
        <v>479.3899813853605</v>
      </c>
      <c r="AD4" t="n">
        <v>387335.5075453509</v>
      </c>
      <c r="AE4" t="n">
        <v>529969.5294601298</v>
      </c>
      <c r="AF4" t="n">
        <v>1.279315993812417e-06</v>
      </c>
      <c r="AG4" t="n">
        <v>13</v>
      </c>
      <c r="AH4" t="n">
        <v>479389.9813853605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5.4278</v>
      </c>
      <c r="E5" t="n">
        <v>18.42</v>
      </c>
      <c r="F5" t="n">
        <v>14.1</v>
      </c>
      <c r="G5" t="n">
        <v>12.63</v>
      </c>
      <c r="H5" t="n">
        <v>0.2</v>
      </c>
      <c r="I5" t="n">
        <v>67</v>
      </c>
      <c r="J5" t="n">
        <v>151.48</v>
      </c>
      <c r="K5" t="n">
        <v>49.1</v>
      </c>
      <c r="L5" t="n">
        <v>1.75</v>
      </c>
      <c r="M5" t="n">
        <v>65</v>
      </c>
      <c r="N5" t="n">
        <v>25.64</v>
      </c>
      <c r="O5" t="n">
        <v>18916.54</v>
      </c>
      <c r="P5" t="n">
        <v>160.51</v>
      </c>
      <c r="Q5" t="n">
        <v>988.46</v>
      </c>
      <c r="R5" t="n">
        <v>79.28</v>
      </c>
      <c r="S5" t="n">
        <v>35.43</v>
      </c>
      <c r="T5" t="n">
        <v>20614.67</v>
      </c>
      <c r="U5" t="n">
        <v>0.45</v>
      </c>
      <c r="V5" t="n">
        <v>0.8100000000000001</v>
      </c>
      <c r="W5" t="n">
        <v>3.08</v>
      </c>
      <c r="X5" t="n">
        <v>1.34</v>
      </c>
      <c r="Y5" t="n">
        <v>1</v>
      </c>
      <c r="Z5" t="n">
        <v>10</v>
      </c>
      <c r="AA5" t="n">
        <v>362.9117882920467</v>
      </c>
      <c r="AB5" t="n">
        <v>496.5519192793116</v>
      </c>
      <c r="AC5" t="n">
        <v>449.1617010182891</v>
      </c>
      <c r="AD5" t="n">
        <v>362911.7882920466</v>
      </c>
      <c r="AE5" t="n">
        <v>496551.9192793116</v>
      </c>
      <c r="AF5" t="n">
        <v>1.323070584992291e-06</v>
      </c>
      <c r="AG5" t="n">
        <v>12</v>
      </c>
      <c r="AH5" t="n">
        <v>449161.7010182891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5.5697</v>
      </c>
      <c r="E6" t="n">
        <v>17.95</v>
      </c>
      <c r="F6" t="n">
        <v>13.91</v>
      </c>
      <c r="G6" t="n">
        <v>14.39</v>
      </c>
      <c r="H6" t="n">
        <v>0.23</v>
      </c>
      <c r="I6" t="n">
        <v>58</v>
      </c>
      <c r="J6" t="n">
        <v>151.83</v>
      </c>
      <c r="K6" t="n">
        <v>49.1</v>
      </c>
      <c r="L6" t="n">
        <v>2</v>
      </c>
      <c r="M6" t="n">
        <v>56</v>
      </c>
      <c r="N6" t="n">
        <v>25.73</v>
      </c>
      <c r="O6" t="n">
        <v>18959.54</v>
      </c>
      <c r="P6" t="n">
        <v>156.9</v>
      </c>
      <c r="Q6" t="n">
        <v>988.3</v>
      </c>
      <c r="R6" t="n">
        <v>73.41</v>
      </c>
      <c r="S6" t="n">
        <v>35.43</v>
      </c>
      <c r="T6" t="n">
        <v>17725.89</v>
      </c>
      <c r="U6" t="n">
        <v>0.48</v>
      </c>
      <c r="V6" t="n">
        <v>0.82</v>
      </c>
      <c r="W6" t="n">
        <v>3.06</v>
      </c>
      <c r="X6" t="n">
        <v>1.15</v>
      </c>
      <c r="Y6" t="n">
        <v>1</v>
      </c>
      <c r="Z6" t="n">
        <v>10</v>
      </c>
      <c r="AA6" t="n">
        <v>352.9777553613641</v>
      </c>
      <c r="AB6" t="n">
        <v>482.9597371649494</v>
      </c>
      <c r="AC6" t="n">
        <v>436.8667376881743</v>
      </c>
      <c r="AD6" t="n">
        <v>352977.7553613641</v>
      </c>
      <c r="AE6" t="n">
        <v>482959.7371649494</v>
      </c>
      <c r="AF6" t="n">
        <v>1.357659869050363e-06</v>
      </c>
      <c r="AG6" t="n">
        <v>12</v>
      </c>
      <c r="AH6" t="n">
        <v>436866.7376881743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5.6918</v>
      </c>
      <c r="E7" t="n">
        <v>17.57</v>
      </c>
      <c r="F7" t="n">
        <v>13.77</v>
      </c>
      <c r="G7" t="n">
        <v>16.52</v>
      </c>
      <c r="H7" t="n">
        <v>0.26</v>
      </c>
      <c r="I7" t="n">
        <v>50</v>
      </c>
      <c r="J7" t="n">
        <v>152.18</v>
      </c>
      <c r="K7" t="n">
        <v>49.1</v>
      </c>
      <c r="L7" t="n">
        <v>2.25</v>
      </c>
      <c r="M7" t="n">
        <v>48</v>
      </c>
      <c r="N7" t="n">
        <v>25.83</v>
      </c>
      <c r="O7" t="n">
        <v>19002.56</v>
      </c>
      <c r="P7" t="n">
        <v>154.03</v>
      </c>
      <c r="Q7" t="n">
        <v>988.3</v>
      </c>
      <c r="R7" t="n">
        <v>68.90000000000001</v>
      </c>
      <c r="S7" t="n">
        <v>35.43</v>
      </c>
      <c r="T7" t="n">
        <v>15513.45</v>
      </c>
      <c r="U7" t="n">
        <v>0.51</v>
      </c>
      <c r="V7" t="n">
        <v>0.83</v>
      </c>
      <c r="W7" t="n">
        <v>3.06</v>
      </c>
      <c r="X7" t="n">
        <v>1.01</v>
      </c>
      <c r="Y7" t="n">
        <v>1</v>
      </c>
      <c r="Z7" t="n">
        <v>10</v>
      </c>
      <c r="AA7" t="n">
        <v>345.1471616339584</v>
      </c>
      <c r="AB7" t="n">
        <v>472.2455733656993</v>
      </c>
      <c r="AC7" t="n">
        <v>427.1751186445012</v>
      </c>
      <c r="AD7" t="n">
        <v>345147.1616339584</v>
      </c>
      <c r="AE7" t="n">
        <v>472245.5733656993</v>
      </c>
      <c r="AF7" t="n">
        <v>1.387422741379402e-06</v>
      </c>
      <c r="AG7" t="n">
        <v>12</v>
      </c>
      <c r="AH7" t="n">
        <v>427175.1186445012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5.785</v>
      </c>
      <c r="E8" t="n">
        <v>17.29</v>
      </c>
      <c r="F8" t="n">
        <v>13.63</v>
      </c>
      <c r="G8" t="n">
        <v>18.18</v>
      </c>
      <c r="H8" t="n">
        <v>0.29</v>
      </c>
      <c r="I8" t="n">
        <v>45</v>
      </c>
      <c r="J8" t="n">
        <v>152.53</v>
      </c>
      <c r="K8" t="n">
        <v>49.1</v>
      </c>
      <c r="L8" t="n">
        <v>2.5</v>
      </c>
      <c r="M8" t="n">
        <v>43</v>
      </c>
      <c r="N8" t="n">
        <v>25.93</v>
      </c>
      <c r="O8" t="n">
        <v>19045.63</v>
      </c>
      <c r="P8" t="n">
        <v>151.11</v>
      </c>
      <c r="Q8" t="n">
        <v>988.12</v>
      </c>
      <c r="R8" t="n">
        <v>65.13</v>
      </c>
      <c r="S8" t="n">
        <v>35.43</v>
      </c>
      <c r="T8" t="n">
        <v>13652.51</v>
      </c>
      <c r="U8" t="n">
        <v>0.54</v>
      </c>
      <c r="V8" t="n">
        <v>0.84</v>
      </c>
      <c r="W8" t="n">
        <v>3.04</v>
      </c>
      <c r="X8" t="n">
        <v>0.88</v>
      </c>
      <c r="Y8" t="n">
        <v>1</v>
      </c>
      <c r="Z8" t="n">
        <v>10</v>
      </c>
      <c r="AA8" t="n">
        <v>338.5746490450455</v>
      </c>
      <c r="AB8" t="n">
        <v>463.2527716827576</v>
      </c>
      <c r="AC8" t="n">
        <v>419.0405773327029</v>
      </c>
      <c r="AD8" t="n">
        <v>338574.6490450455</v>
      </c>
      <c r="AE8" t="n">
        <v>463252.7716827575</v>
      </c>
      <c r="AF8" t="n">
        <v>1.410141002649398e-06</v>
      </c>
      <c r="AG8" t="n">
        <v>12</v>
      </c>
      <c r="AH8" t="n">
        <v>419040.5773327029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5.8729</v>
      </c>
      <c r="E9" t="n">
        <v>17.03</v>
      </c>
      <c r="F9" t="n">
        <v>13.53</v>
      </c>
      <c r="G9" t="n">
        <v>20.29</v>
      </c>
      <c r="H9" t="n">
        <v>0.32</v>
      </c>
      <c r="I9" t="n">
        <v>40</v>
      </c>
      <c r="J9" t="n">
        <v>152.88</v>
      </c>
      <c r="K9" t="n">
        <v>49.1</v>
      </c>
      <c r="L9" t="n">
        <v>2.75</v>
      </c>
      <c r="M9" t="n">
        <v>38</v>
      </c>
      <c r="N9" t="n">
        <v>26.03</v>
      </c>
      <c r="O9" t="n">
        <v>19088.72</v>
      </c>
      <c r="P9" t="n">
        <v>148.61</v>
      </c>
      <c r="Q9" t="n">
        <v>988.2</v>
      </c>
      <c r="R9" t="n">
        <v>61.76</v>
      </c>
      <c r="S9" t="n">
        <v>35.43</v>
      </c>
      <c r="T9" t="n">
        <v>11989.68</v>
      </c>
      <c r="U9" t="n">
        <v>0.57</v>
      </c>
      <c r="V9" t="n">
        <v>0.84</v>
      </c>
      <c r="W9" t="n">
        <v>3.03</v>
      </c>
      <c r="X9" t="n">
        <v>0.77</v>
      </c>
      <c r="Y9" t="n">
        <v>1</v>
      </c>
      <c r="Z9" t="n">
        <v>10</v>
      </c>
      <c r="AA9" t="n">
        <v>332.9278312942492</v>
      </c>
      <c r="AB9" t="n">
        <v>455.5265465161008</v>
      </c>
      <c r="AC9" t="n">
        <v>412.0517322521268</v>
      </c>
      <c r="AD9" t="n">
        <v>332927.8312942492</v>
      </c>
      <c r="AE9" t="n">
        <v>455526.5465161008</v>
      </c>
      <c r="AF9" t="n">
        <v>1.431567345628288e-06</v>
      </c>
      <c r="AG9" t="n">
        <v>12</v>
      </c>
      <c r="AH9" t="n">
        <v>412051.7322521268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5.9426</v>
      </c>
      <c r="E10" t="n">
        <v>16.83</v>
      </c>
      <c r="F10" t="n">
        <v>13.45</v>
      </c>
      <c r="G10" t="n">
        <v>22.42</v>
      </c>
      <c r="H10" t="n">
        <v>0.35</v>
      </c>
      <c r="I10" t="n">
        <v>36</v>
      </c>
      <c r="J10" t="n">
        <v>153.23</v>
      </c>
      <c r="K10" t="n">
        <v>49.1</v>
      </c>
      <c r="L10" t="n">
        <v>3</v>
      </c>
      <c r="M10" t="n">
        <v>34</v>
      </c>
      <c r="N10" t="n">
        <v>26.13</v>
      </c>
      <c r="O10" t="n">
        <v>19131.85</v>
      </c>
      <c r="P10" t="n">
        <v>146.19</v>
      </c>
      <c r="Q10" t="n">
        <v>988.26</v>
      </c>
      <c r="R10" t="n">
        <v>59.49</v>
      </c>
      <c r="S10" t="n">
        <v>35.43</v>
      </c>
      <c r="T10" t="n">
        <v>10875.53</v>
      </c>
      <c r="U10" t="n">
        <v>0.6</v>
      </c>
      <c r="V10" t="n">
        <v>0.85</v>
      </c>
      <c r="W10" t="n">
        <v>3.02</v>
      </c>
      <c r="X10" t="n">
        <v>0.7</v>
      </c>
      <c r="Y10" t="n">
        <v>1</v>
      </c>
      <c r="Z10" t="n">
        <v>10</v>
      </c>
      <c r="AA10" t="n">
        <v>316.4344212756823</v>
      </c>
      <c r="AB10" t="n">
        <v>432.9595352908018</v>
      </c>
      <c r="AC10" t="n">
        <v>391.6384849051711</v>
      </c>
      <c r="AD10" t="n">
        <v>316434.4212756823</v>
      </c>
      <c r="AE10" t="n">
        <v>432959.5352908018</v>
      </c>
      <c r="AF10" t="n">
        <v>1.448557289947158e-06</v>
      </c>
      <c r="AG10" t="n">
        <v>11</v>
      </c>
      <c r="AH10" t="n">
        <v>391638.4849051711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5.9948</v>
      </c>
      <c r="E11" t="n">
        <v>16.68</v>
      </c>
      <c r="F11" t="n">
        <v>13.4</v>
      </c>
      <c r="G11" t="n">
        <v>24.36</v>
      </c>
      <c r="H11" t="n">
        <v>0.37</v>
      </c>
      <c r="I11" t="n">
        <v>33</v>
      </c>
      <c r="J11" t="n">
        <v>153.58</v>
      </c>
      <c r="K11" t="n">
        <v>49.1</v>
      </c>
      <c r="L11" t="n">
        <v>3.25</v>
      </c>
      <c r="M11" t="n">
        <v>31</v>
      </c>
      <c r="N11" t="n">
        <v>26.23</v>
      </c>
      <c r="O11" t="n">
        <v>19175.02</v>
      </c>
      <c r="P11" t="n">
        <v>144.03</v>
      </c>
      <c r="Q11" t="n">
        <v>988.14</v>
      </c>
      <c r="R11" t="n">
        <v>57.62</v>
      </c>
      <c r="S11" t="n">
        <v>35.43</v>
      </c>
      <c r="T11" t="n">
        <v>9958.540000000001</v>
      </c>
      <c r="U11" t="n">
        <v>0.61</v>
      </c>
      <c r="V11" t="n">
        <v>0.85</v>
      </c>
      <c r="W11" t="n">
        <v>3.02</v>
      </c>
      <c r="X11" t="n">
        <v>0.64</v>
      </c>
      <c r="Y11" t="n">
        <v>1</v>
      </c>
      <c r="Z11" t="n">
        <v>10</v>
      </c>
      <c r="AA11" t="n">
        <v>312.6627816363844</v>
      </c>
      <c r="AB11" t="n">
        <v>427.7990115433168</v>
      </c>
      <c r="AC11" t="n">
        <v>386.9704743013056</v>
      </c>
      <c r="AD11" t="n">
        <v>312662.7816363844</v>
      </c>
      <c r="AE11" t="n">
        <v>427799.0115433168</v>
      </c>
      <c r="AF11" t="n">
        <v>1.461281466323701e-06</v>
      </c>
      <c r="AG11" t="n">
        <v>11</v>
      </c>
      <c r="AH11" t="n">
        <v>386970.4743013056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6.0315</v>
      </c>
      <c r="E12" t="n">
        <v>16.58</v>
      </c>
      <c r="F12" t="n">
        <v>13.36</v>
      </c>
      <c r="G12" t="n">
        <v>25.85</v>
      </c>
      <c r="H12" t="n">
        <v>0.4</v>
      </c>
      <c r="I12" t="n">
        <v>31</v>
      </c>
      <c r="J12" t="n">
        <v>153.93</v>
      </c>
      <c r="K12" t="n">
        <v>49.1</v>
      </c>
      <c r="L12" t="n">
        <v>3.5</v>
      </c>
      <c r="M12" t="n">
        <v>29</v>
      </c>
      <c r="N12" t="n">
        <v>26.33</v>
      </c>
      <c r="O12" t="n">
        <v>19218.22</v>
      </c>
      <c r="P12" t="n">
        <v>142.47</v>
      </c>
      <c r="Q12" t="n">
        <v>988.21</v>
      </c>
      <c r="R12" t="n">
        <v>56.43</v>
      </c>
      <c r="S12" t="n">
        <v>35.43</v>
      </c>
      <c r="T12" t="n">
        <v>9369.219999999999</v>
      </c>
      <c r="U12" t="n">
        <v>0.63</v>
      </c>
      <c r="V12" t="n">
        <v>0.85</v>
      </c>
      <c r="W12" t="n">
        <v>3.02</v>
      </c>
      <c r="X12" t="n">
        <v>0.6</v>
      </c>
      <c r="Y12" t="n">
        <v>1</v>
      </c>
      <c r="Z12" t="n">
        <v>10</v>
      </c>
      <c r="AA12" t="n">
        <v>309.9943405643448</v>
      </c>
      <c r="AB12" t="n">
        <v>424.1479327452406</v>
      </c>
      <c r="AC12" t="n">
        <v>383.6678493393966</v>
      </c>
      <c r="AD12" t="n">
        <v>309994.3405643448</v>
      </c>
      <c r="AE12" t="n">
        <v>424147.9327452406</v>
      </c>
      <c r="AF12" t="n">
        <v>1.470227391094182e-06</v>
      </c>
      <c r="AG12" t="n">
        <v>11</v>
      </c>
      <c r="AH12" t="n">
        <v>383667.8493393966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6.089</v>
      </c>
      <c r="E13" t="n">
        <v>16.42</v>
      </c>
      <c r="F13" t="n">
        <v>13.29</v>
      </c>
      <c r="G13" t="n">
        <v>28.48</v>
      </c>
      <c r="H13" t="n">
        <v>0.43</v>
      </c>
      <c r="I13" t="n">
        <v>28</v>
      </c>
      <c r="J13" t="n">
        <v>154.28</v>
      </c>
      <c r="K13" t="n">
        <v>49.1</v>
      </c>
      <c r="L13" t="n">
        <v>3.75</v>
      </c>
      <c r="M13" t="n">
        <v>26</v>
      </c>
      <c r="N13" t="n">
        <v>26.43</v>
      </c>
      <c r="O13" t="n">
        <v>19261.45</v>
      </c>
      <c r="P13" t="n">
        <v>140.1</v>
      </c>
      <c r="Q13" t="n">
        <v>988.16</v>
      </c>
      <c r="R13" t="n">
        <v>54.47</v>
      </c>
      <c r="S13" t="n">
        <v>35.43</v>
      </c>
      <c r="T13" t="n">
        <v>8408.190000000001</v>
      </c>
      <c r="U13" t="n">
        <v>0.65</v>
      </c>
      <c r="V13" t="n">
        <v>0.86</v>
      </c>
      <c r="W13" t="n">
        <v>3.01</v>
      </c>
      <c r="X13" t="n">
        <v>0.54</v>
      </c>
      <c r="Y13" t="n">
        <v>1</v>
      </c>
      <c r="Z13" t="n">
        <v>10</v>
      </c>
      <c r="AA13" t="n">
        <v>305.9167960647902</v>
      </c>
      <c r="AB13" t="n">
        <v>418.5688564723828</v>
      </c>
      <c r="AC13" t="n">
        <v>378.6212322757374</v>
      </c>
      <c r="AD13" t="n">
        <v>305916.7960647902</v>
      </c>
      <c r="AE13" t="n">
        <v>418568.8564723828</v>
      </c>
      <c r="AF13" t="n">
        <v>1.484243485761829e-06</v>
      </c>
      <c r="AG13" t="n">
        <v>11</v>
      </c>
      <c r="AH13" t="n">
        <v>378621.2322757374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6.1265</v>
      </c>
      <c r="E14" t="n">
        <v>16.32</v>
      </c>
      <c r="F14" t="n">
        <v>13.25</v>
      </c>
      <c r="G14" t="n">
        <v>30.58</v>
      </c>
      <c r="H14" t="n">
        <v>0.46</v>
      </c>
      <c r="I14" t="n">
        <v>26</v>
      </c>
      <c r="J14" t="n">
        <v>154.63</v>
      </c>
      <c r="K14" t="n">
        <v>49.1</v>
      </c>
      <c r="L14" t="n">
        <v>4</v>
      </c>
      <c r="M14" t="n">
        <v>24</v>
      </c>
      <c r="N14" t="n">
        <v>26.53</v>
      </c>
      <c r="O14" t="n">
        <v>19304.72</v>
      </c>
      <c r="P14" t="n">
        <v>138.45</v>
      </c>
      <c r="Q14" t="n">
        <v>988.22</v>
      </c>
      <c r="R14" t="n">
        <v>53.06</v>
      </c>
      <c r="S14" t="n">
        <v>35.43</v>
      </c>
      <c r="T14" t="n">
        <v>7713.38</v>
      </c>
      <c r="U14" t="n">
        <v>0.67</v>
      </c>
      <c r="V14" t="n">
        <v>0.86</v>
      </c>
      <c r="W14" t="n">
        <v>3.01</v>
      </c>
      <c r="X14" t="n">
        <v>0.5</v>
      </c>
      <c r="Y14" t="n">
        <v>1</v>
      </c>
      <c r="Z14" t="n">
        <v>10</v>
      </c>
      <c r="AA14" t="n">
        <v>303.2272944824502</v>
      </c>
      <c r="AB14" t="n">
        <v>414.8889617549893</v>
      </c>
      <c r="AC14" t="n">
        <v>375.2925415454074</v>
      </c>
      <c r="AD14" t="n">
        <v>303227.2944824502</v>
      </c>
      <c r="AE14" t="n">
        <v>414888.9617549893</v>
      </c>
      <c r="AF14" t="n">
        <v>1.493384417066817e-06</v>
      </c>
      <c r="AG14" t="n">
        <v>11</v>
      </c>
      <c r="AH14" t="n">
        <v>375292.5415454074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6.1689</v>
      </c>
      <c r="E15" t="n">
        <v>16.21</v>
      </c>
      <c r="F15" t="n">
        <v>13.2</v>
      </c>
      <c r="G15" t="n">
        <v>33</v>
      </c>
      <c r="H15" t="n">
        <v>0.49</v>
      </c>
      <c r="I15" t="n">
        <v>24</v>
      </c>
      <c r="J15" t="n">
        <v>154.98</v>
      </c>
      <c r="K15" t="n">
        <v>49.1</v>
      </c>
      <c r="L15" t="n">
        <v>4.25</v>
      </c>
      <c r="M15" t="n">
        <v>22</v>
      </c>
      <c r="N15" t="n">
        <v>26.63</v>
      </c>
      <c r="O15" t="n">
        <v>19348.03</v>
      </c>
      <c r="P15" t="n">
        <v>136.02</v>
      </c>
      <c r="Q15" t="n">
        <v>988.15</v>
      </c>
      <c r="R15" t="n">
        <v>51.7</v>
      </c>
      <c r="S15" t="n">
        <v>35.43</v>
      </c>
      <c r="T15" t="n">
        <v>7038.62</v>
      </c>
      <c r="U15" t="n">
        <v>0.6899999999999999</v>
      </c>
      <c r="V15" t="n">
        <v>0.86</v>
      </c>
      <c r="W15" t="n">
        <v>3</v>
      </c>
      <c r="X15" t="n">
        <v>0.45</v>
      </c>
      <c r="Y15" t="n">
        <v>1</v>
      </c>
      <c r="Z15" t="n">
        <v>10</v>
      </c>
      <c r="AA15" t="n">
        <v>299.7100628239031</v>
      </c>
      <c r="AB15" t="n">
        <v>410.0765302304557</v>
      </c>
      <c r="AC15" t="n">
        <v>370.9394017312852</v>
      </c>
      <c r="AD15" t="n">
        <v>299710.062823903</v>
      </c>
      <c r="AE15" t="n">
        <v>410076.5302304557</v>
      </c>
      <c r="AF15" t="n">
        <v>1.503719763395656e-06</v>
      </c>
      <c r="AG15" t="n">
        <v>11</v>
      </c>
      <c r="AH15" t="n">
        <v>370939.4017312852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6.1826</v>
      </c>
      <c r="E16" t="n">
        <v>16.17</v>
      </c>
      <c r="F16" t="n">
        <v>13.2</v>
      </c>
      <c r="G16" t="n">
        <v>34.42</v>
      </c>
      <c r="H16" t="n">
        <v>0.51</v>
      </c>
      <c r="I16" t="n">
        <v>23</v>
      </c>
      <c r="J16" t="n">
        <v>155.33</v>
      </c>
      <c r="K16" t="n">
        <v>49.1</v>
      </c>
      <c r="L16" t="n">
        <v>4.5</v>
      </c>
      <c r="M16" t="n">
        <v>21</v>
      </c>
      <c r="N16" t="n">
        <v>26.74</v>
      </c>
      <c r="O16" t="n">
        <v>19391.36</v>
      </c>
      <c r="P16" t="n">
        <v>134.9</v>
      </c>
      <c r="Q16" t="n">
        <v>988.26</v>
      </c>
      <c r="R16" t="n">
        <v>51.35</v>
      </c>
      <c r="S16" t="n">
        <v>35.43</v>
      </c>
      <c r="T16" t="n">
        <v>6869.46</v>
      </c>
      <c r="U16" t="n">
        <v>0.6899999999999999</v>
      </c>
      <c r="V16" t="n">
        <v>0.86</v>
      </c>
      <c r="W16" t="n">
        <v>3</v>
      </c>
      <c r="X16" t="n">
        <v>0.44</v>
      </c>
      <c r="Y16" t="n">
        <v>1</v>
      </c>
      <c r="Z16" t="n">
        <v>10</v>
      </c>
      <c r="AA16" t="n">
        <v>298.3492888025568</v>
      </c>
      <c r="AB16" t="n">
        <v>408.2146591813369</v>
      </c>
      <c r="AC16" t="n">
        <v>369.2552250419419</v>
      </c>
      <c r="AD16" t="n">
        <v>298349.2888025568</v>
      </c>
      <c r="AE16" t="n">
        <v>408214.6591813369</v>
      </c>
      <c r="AF16" t="n">
        <v>1.507059250299078e-06</v>
      </c>
      <c r="AG16" t="n">
        <v>11</v>
      </c>
      <c r="AH16" t="n">
        <v>369255.2250419419</v>
      </c>
    </row>
    <row r="17">
      <c r="A17" t="n">
        <v>15</v>
      </c>
      <c r="B17" t="n">
        <v>75</v>
      </c>
      <c r="C17" t="inlineStr">
        <is>
          <t xml:space="preserve">CONCLUIDO	</t>
        </is>
      </c>
      <c r="D17" t="n">
        <v>6.2201</v>
      </c>
      <c r="E17" t="n">
        <v>16.08</v>
      </c>
      <c r="F17" t="n">
        <v>13.16</v>
      </c>
      <c r="G17" t="n">
        <v>37.6</v>
      </c>
      <c r="H17" t="n">
        <v>0.54</v>
      </c>
      <c r="I17" t="n">
        <v>21</v>
      </c>
      <c r="J17" t="n">
        <v>155.68</v>
      </c>
      <c r="K17" t="n">
        <v>49.1</v>
      </c>
      <c r="L17" t="n">
        <v>4.75</v>
      </c>
      <c r="M17" t="n">
        <v>19</v>
      </c>
      <c r="N17" t="n">
        <v>26.84</v>
      </c>
      <c r="O17" t="n">
        <v>19434.74</v>
      </c>
      <c r="P17" t="n">
        <v>132.74</v>
      </c>
      <c r="Q17" t="n">
        <v>988.11</v>
      </c>
      <c r="R17" t="n">
        <v>50.3</v>
      </c>
      <c r="S17" t="n">
        <v>35.43</v>
      </c>
      <c r="T17" t="n">
        <v>6357.46</v>
      </c>
      <c r="U17" t="n">
        <v>0.7</v>
      </c>
      <c r="V17" t="n">
        <v>0.87</v>
      </c>
      <c r="W17" t="n">
        <v>3</v>
      </c>
      <c r="X17" t="n">
        <v>0.41</v>
      </c>
      <c r="Y17" t="n">
        <v>1</v>
      </c>
      <c r="Z17" t="n">
        <v>10</v>
      </c>
      <c r="AA17" t="n">
        <v>295.2996836851115</v>
      </c>
      <c r="AB17" t="n">
        <v>404.0420549205656</v>
      </c>
      <c r="AC17" t="n">
        <v>365.4808482755318</v>
      </c>
      <c r="AD17" t="n">
        <v>295299.6836851115</v>
      </c>
      <c r="AE17" t="n">
        <v>404042.0549205656</v>
      </c>
      <c r="AF17" t="n">
        <v>1.516200181604066e-06</v>
      </c>
      <c r="AG17" t="n">
        <v>11</v>
      </c>
      <c r="AH17" t="n">
        <v>365480.8482755318</v>
      </c>
    </row>
    <row r="18">
      <c r="A18" t="n">
        <v>16</v>
      </c>
      <c r="B18" t="n">
        <v>75</v>
      </c>
      <c r="C18" t="inlineStr">
        <is>
          <t xml:space="preserve">CONCLUIDO	</t>
        </is>
      </c>
      <c r="D18" t="n">
        <v>6.2493</v>
      </c>
      <c r="E18" t="n">
        <v>16</v>
      </c>
      <c r="F18" t="n">
        <v>13.11</v>
      </c>
      <c r="G18" t="n">
        <v>39.34</v>
      </c>
      <c r="H18" t="n">
        <v>0.57</v>
      </c>
      <c r="I18" t="n">
        <v>20</v>
      </c>
      <c r="J18" t="n">
        <v>156.03</v>
      </c>
      <c r="K18" t="n">
        <v>49.1</v>
      </c>
      <c r="L18" t="n">
        <v>5</v>
      </c>
      <c r="M18" t="n">
        <v>18</v>
      </c>
      <c r="N18" t="n">
        <v>26.94</v>
      </c>
      <c r="O18" t="n">
        <v>19478.15</v>
      </c>
      <c r="P18" t="n">
        <v>131.05</v>
      </c>
      <c r="Q18" t="n">
        <v>988.11</v>
      </c>
      <c r="R18" t="n">
        <v>49.06</v>
      </c>
      <c r="S18" t="n">
        <v>35.43</v>
      </c>
      <c r="T18" t="n">
        <v>5741.23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292.8739779767574</v>
      </c>
      <c r="AB18" t="n">
        <v>400.7230973558125</v>
      </c>
      <c r="AC18" t="n">
        <v>362.4786473625724</v>
      </c>
      <c r="AD18" t="n">
        <v>292873.9779767575</v>
      </c>
      <c r="AE18" t="n">
        <v>400723.0973558124</v>
      </c>
      <c r="AF18" t="n">
        <v>1.523317920113549e-06</v>
      </c>
      <c r="AG18" t="n">
        <v>11</v>
      </c>
      <c r="AH18" t="n">
        <v>362478.6473625724</v>
      </c>
    </row>
    <row r="19">
      <c r="A19" t="n">
        <v>17</v>
      </c>
      <c r="B19" t="n">
        <v>75</v>
      </c>
      <c r="C19" t="inlineStr">
        <is>
          <t xml:space="preserve">CONCLUIDO	</t>
        </is>
      </c>
      <c r="D19" t="n">
        <v>6.2602</v>
      </c>
      <c r="E19" t="n">
        <v>15.97</v>
      </c>
      <c r="F19" t="n">
        <v>13.12</v>
      </c>
      <c r="G19" t="n">
        <v>41.42</v>
      </c>
      <c r="H19" t="n">
        <v>0.59</v>
      </c>
      <c r="I19" t="n">
        <v>19</v>
      </c>
      <c r="J19" t="n">
        <v>156.39</v>
      </c>
      <c r="K19" t="n">
        <v>49.1</v>
      </c>
      <c r="L19" t="n">
        <v>5.25</v>
      </c>
      <c r="M19" t="n">
        <v>17</v>
      </c>
      <c r="N19" t="n">
        <v>27.04</v>
      </c>
      <c r="O19" t="n">
        <v>19521.59</v>
      </c>
      <c r="P19" t="n">
        <v>128.53</v>
      </c>
      <c r="Q19" t="n">
        <v>988.12</v>
      </c>
      <c r="R19" t="n">
        <v>49.07</v>
      </c>
      <c r="S19" t="n">
        <v>35.43</v>
      </c>
      <c r="T19" t="n">
        <v>5752.57</v>
      </c>
      <c r="U19" t="n">
        <v>0.72</v>
      </c>
      <c r="V19" t="n">
        <v>0.87</v>
      </c>
      <c r="W19" t="n">
        <v>3</v>
      </c>
      <c r="X19" t="n">
        <v>0.36</v>
      </c>
      <c r="Y19" t="n">
        <v>1</v>
      </c>
      <c r="Z19" t="n">
        <v>10</v>
      </c>
      <c r="AA19" t="n">
        <v>290.4373832232152</v>
      </c>
      <c r="AB19" t="n">
        <v>397.3892409190421</v>
      </c>
      <c r="AC19" t="n">
        <v>359.4629695050306</v>
      </c>
      <c r="AD19" t="n">
        <v>290437.3832232152</v>
      </c>
      <c r="AE19" t="n">
        <v>397389.2409190421</v>
      </c>
      <c r="AF19" t="n">
        <v>1.525974884146199e-06</v>
      </c>
      <c r="AG19" t="n">
        <v>11</v>
      </c>
      <c r="AH19" t="n">
        <v>359462.9695050305</v>
      </c>
    </row>
    <row r="20">
      <c r="A20" t="n">
        <v>18</v>
      </c>
      <c r="B20" t="n">
        <v>75</v>
      </c>
      <c r="C20" t="inlineStr">
        <is>
          <t xml:space="preserve">CONCLUIDO	</t>
        </is>
      </c>
      <c r="D20" t="n">
        <v>6.2795</v>
      </c>
      <c r="E20" t="n">
        <v>15.92</v>
      </c>
      <c r="F20" t="n">
        <v>13.1</v>
      </c>
      <c r="G20" t="n">
        <v>43.66</v>
      </c>
      <c r="H20" t="n">
        <v>0.62</v>
      </c>
      <c r="I20" t="n">
        <v>18</v>
      </c>
      <c r="J20" t="n">
        <v>156.74</v>
      </c>
      <c r="K20" t="n">
        <v>49.1</v>
      </c>
      <c r="L20" t="n">
        <v>5.5</v>
      </c>
      <c r="M20" t="n">
        <v>16</v>
      </c>
      <c r="N20" t="n">
        <v>27.14</v>
      </c>
      <c r="O20" t="n">
        <v>19565.07</v>
      </c>
      <c r="P20" t="n">
        <v>127.3</v>
      </c>
      <c r="Q20" t="n">
        <v>988.08</v>
      </c>
      <c r="R20" t="n">
        <v>48.55</v>
      </c>
      <c r="S20" t="n">
        <v>35.43</v>
      </c>
      <c r="T20" t="n">
        <v>5494.62</v>
      </c>
      <c r="U20" t="n">
        <v>0.73</v>
      </c>
      <c r="V20" t="n">
        <v>0.87</v>
      </c>
      <c r="W20" t="n">
        <v>2.99</v>
      </c>
      <c r="X20" t="n">
        <v>0.34</v>
      </c>
      <c r="Y20" t="n">
        <v>1</v>
      </c>
      <c r="Z20" t="n">
        <v>10</v>
      </c>
      <c r="AA20" t="n">
        <v>288.806627031677</v>
      </c>
      <c r="AB20" t="n">
        <v>395.1579683538939</v>
      </c>
      <c r="AC20" t="n">
        <v>357.4446464618892</v>
      </c>
      <c r="AD20" t="n">
        <v>288806.6270316769</v>
      </c>
      <c r="AE20" t="n">
        <v>395157.9683538938</v>
      </c>
      <c r="AF20" t="n">
        <v>1.530679416791166e-06</v>
      </c>
      <c r="AG20" t="n">
        <v>11</v>
      </c>
      <c r="AH20" t="n">
        <v>357444.6464618893</v>
      </c>
    </row>
    <row r="21">
      <c r="A21" t="n">
        <v>19</v>
      </c>
      <c r="B21" t="n">
        <v>75</v>
      </c>
      <c r="C21" t="inlineStr">
        <is>
          <t xml:space="preserve">CONCLUIDO	</t>
        </is>
      </c>
      <c r="D21" t="n">
        <v>6.3009</v>
      </c>
      <c r="E21" t="n">
        <v>15.87</v>
      </c>
      <c r="F21" t="n">
        <v>13.07</v>
      </c>
      <c r="G21" t="n">
        <v>46.15</v>
      </c>
      <c r="H21" t="n">
        <v>0.65</v>
      </c>
      <c r="I21" t="n">
        <v>17</v>
      </c>
      <c r="J21" t="n">
        <v>157.09</v>
      </c>
      <c r="K21" t="n">
        <v>49.1</v>
      </c>
      <c r="L21" t="n">
        <v>5.75</v>
      </c>
      <c r="M21" t="n">
        <v>15</v>
      </c>
      <c r="N21" t="n">
        <v>27.25</v>
      </c>
      <c r="O21" t="n">
        <v>19608.58</v>
      </c>
      <c r="P21" t="n">
        <v>124.35</v>
      </c>
      <c r="Q21" t="n">
        <v>988.12</v>
      </c>
      <c r="R21" t="n">
        <v>47.78</v>
      </c>
      <c r="S21" t="n">
        <v>35.43</v>
      </c>
      <c r="T21" t="n">
        <v>5116.99</v>
      </c>
      <c r="U21" t="n">
        <v>0.74</v>
      </c>
      <c r="V21" t="n">
        <v>0.87</v>
      </c>
      <c r="W21" t="n">
        <v>2.99</v>
      </c>
      <c r="X21" t="n">
        <v>0.32</v>
      </c>
      <c r="Y21" t="n">
        <v>1</v>
      </c>
      <c r="Z21" t="n">
        <v>10</v>
      </c>
      <c r="AA21" t="n">
        <v>285.6116125737811</v>
      </c>
      <c r="AB21" t="n">
        <v>390.786408618511</v>
      </c>
      <c r="AC21" t="n">
        <v>353.4903022521289</v>
      </c>
      <c r="AD21" t="n">
        <v>285611.6125737812</v>
      </c>
      <c r="AE21" t="n">
        <v>390786.408618511</v>
      </c>
      <c r="AF21" t="n">
        <v>1.535895841589212e-06</v>
      </c>
      <c r="AG21" t="n">
        <v>11</v>
      </c>
      <c r="AH21" t="n">
        <v>353490.3022521288</v>
      </c>
    </row>
    <row r="22">
      <c r="A22" t="n">
        <v>20</v>
      </c>
      <c r="B22" t="n">
        <v>75</v>
      </c>
      <c r="C22" t="inlineStr">
        <is>
          <t xml:space="preserve">CONCLUIDO	</t>
        </is>
      </c>
      <c r="D22" t="n">
        <v>6.3213</v>
      </c>
      <c r="E22" t="n">
        <v>15.82</v>
      </c>
      <c r="F22" t="n">
        <v>13.05</v>
      </c>
      <c r="G22" t="n">
        <v>48.95</v>
      </c>
      <c r="H22" t="n">
        <v>0.67</v>
      </c>
      <c r="I22" t="n">
        <v>16</v>
      </c>
      <c r="J22" t="n">
        <v>157.44</v>
      </c>
      <c r="K22" t="n">
        <v>49.1</v>
      </c>
      <c r="L22" t="n">
        <v>6</v>
      </c>
      <c r="M22" t="n">
        <v>12</v>
      </c>
      <c r="N22" t="n">
        <v>27.35</v>
      </c>
      <c r="O22" t="n">
        <v>19652.13</v>
      </c>
      <c r="P22" t="n">
        <v>123.57</v>
      </c>
      <c r="Q22" t="n">
        <v>988.14</v>
      </c>
      <c r="R22" t="n">
        <v>47</v>
      </c>
      <c r="S22" t="n">
        <v>35.43</v>
      </c>
      <c r="T22" t="n">
        <v>4731.64</v>
      </c>
      <c r="U22" t="n">
        <v>0.75</v>
      </c>
      <c r="V22" t="n">
        <v>0.87</v>
      </c>
      <c r="W22" t="n">
        <v>2.99</v>
      </c>
      <c r="X22" t="n">
        <v>0.3</v>
      </c>
      <c r="Y22" t="n">
        <v>1</v>
      </c>
      <c r="Z22" t="n">
        <v>10</v>
      </c>
      <c r="AA22" t="n">
        <v>284.3667842099905</v>
      </c>
      <c r="AB22" t="n">
        <v>389.0831795332212</v>
      </c>
      <c r="AC22" t="n">
        <v>351.949626960242</v>
      </c>
      <c r="AD22" t="n">
        <v>284366.7842099905</v>
      </c>
      <c r="AE22" t="n">
        <v>389083.1795332212</v>
      </c>
      <c r="AF22" t="n">
        <v>1.540868508219125e-06</v>
      </c>
      <c r="AG22" t="n">
        <v>11</v>
      </c>
      <c r="AH22" t="n">
        <v>351949.6269602421</v>
      </c>
    </row>
    <row r="23">
      <c r="A23" t="n">
        <v>21</v>
      </c>
      <c r="B23" t="n">
        <v>75</v>
      </c>
      <c r="C23" t="inlineStr">
        <is>
          <t xml:space="preserve">CONCLUIDO	</t>
        </is>
      </c>
      <c r="D23" t="n">
        <v>6.339</v>
      </c>
      <c r="E23" t="n">
        <v>15.78</v>
      </c>
      <c r="F23" t="n">
        <v>13.04</v>
      </c>
      <c r="G23" t="n">
        <v>52.16</v>
      </c>
      <c r="H23" t="n">
        <v>0.7</v>
      </c>
      <c r="I23" t="n">
        <v>15</v>
      </c>
      <c r="J23" t="n">
        <v>157.8</v>
      </c>
      <c r="K23" t="n">
        <v>49.1</v>
      </c>
      <c r="L23" t="n">
        <v>6.25</v>
      </c>
      <c r="M23" t="n">
        <v>9</v>
      </c>
      <c r="N23" t="n">
        <v>27.45</v>
      </c>
      <c r="O23" t="n">
        <v>19695.71</v>
      </c>
      <c r="P23" t="n">
        <v>120.91</v>
      </c>
      <c r="Q23" t="n">
        <v>988.16</v>
      </c>
      <c r="R23" t="n">
        <v>46.62</v>
      </c>
      <c r="S23" t="n">
        <v>35.43</v>
      </c>
      <c r="T23" t="n">
        <v>4547.91</v>
      </c>
      <c r="U23" t="n">
        <v>0.76</v>
      </c>
      <c r="V23" t="n">
        <v>0.87</v>
      </c>
      <c r="W23" t="n">
        <v>2.99</v>
      </c>
      <c r="X23" t="n">
        <v>0.29</v>
      </c>
      <c r="Y23" t="n">
        <v>1</v>
      </c>
      <c r="Z23" t="n">
        <v>10</v>
      </c>
      <c r="AA23" t="n">
        <v>281.617298647635</v>
      </c>
      <c r="AB23" t="n">
        <v>385.3212120880642</v>
      </c>
      <c r="AC23" t="n">
        <v>348.5466964080962</v>
      </c>
      <c r="AD23" t="n">
        <v>281617.298647635</v>
      </c>
      <c r="AE23" t="n">
        <v>385321.2120880642</v>
      </c>
      <c r="AF23" t="n">
        <v>1.545183027795079e-06</v>
      </c>
      <c r="AG23" t="n">
        <v>11</v>
      </c>
      <c r="AH23" t="n">
        <v>348546.6964080962</v>
      </c>
    </row>
    <row r="24">
      <c r="A24" t="n">
        <v>22</v>
      </c>
      <c r="B24" t="n">
        <v>75</v>
      </c>
      <c r="C24" t="inlineStr">
        <is>
          <t xml:space="preserve">CONCLUIDO	</t>
        </is>
      </c>
      <c r="D24" t="n">
        <v>6.3367</v>
      </c>
      <c r="E24" t="n">
        <v>15.78</v>
      </c>
      <c r="F24" t="n">
        <v>13.05</v>
      </c>
      <c r="G24" t="n">
        <v>52.19</v>
      </c>
      <c r="H24" t="n">
        <v>0.73</v>
      </c>
      <c r="I24" t="n">
        <v>15</v>
      </c>
      <c r="J24" t="n">
        <v>158.15</v>
      </c>
      <c r="K24" t="n">
        <v>49.1</v>
      </c>
      <c r="L24" t="n">
        <v>6.5</v>
      </c>
      <c r="M24" t="n">
        <v>5</v>
      </c>
      <c r="N24" t="n">
        <v>27.56</v>
      </c>
      <c r="O24" t="n">
        <v>19739.33</v>
      </c>
      <c r="P24" t="n">
        <v>120.57</v>
      </c>
      <c r="Q24" t="n">
        <v>988.21</v>
      </c>
      <c r="R24" t="n">
        <v>46.52</v>
      </c>
      <c r="S24" t="n">
        <v>35.43</v>
      </c>
      <c r="T24" t="n">
        <v>4497.87</v>
      </c>
      <c r="U24" t="n">
        <v>0.76</v>
      </c>
      <c r="V24" t="n">
        <v>0.87</v>
      </c>
      <c r="W24" t="n">
        <v>3</v>
      </c>
      <c r="X24" t="n">
        <v>0.29</v>
      </c>
      <c r="Y24" t="n">
        <v>1</v>
      </c>
      <c r="Z24" t="n">
        <v>10</v>
      </c>
      <c r="AA24" t="n">
        <v>281.4164523364439</v>
      </c>
      <c r="AB24" t="n">
        <v>385.0464053043786</v>
      </c>
      <c r="AC24" t="n">
        <v>348.298116798152</v>
      </c>
      <c r="AD24" t="n">
        <v>281416.4523364439</v>
      </c>
      <c r="AE24" t="n">
        <v>385046.4053043786</v>
      </c>
      <c r="AF24" t="n">
        <v>1.544622384008373e-06</v>
      </c>
      <c r="AG24" t="n">
        <v>11</v>
      </c>
      <c r="AH24" t="n">
        <v>348298.116798152</v>
      </c>
    </row>
    <row r="25">
      <c r="A25" t="n">
        <v>23</v>
      </c>
      <c r="B25" t="n">
        <v>75</v>
      </c>
      <c r="C25" t="inlineStr">
        <is>
          <t xml:space="preserve">CONCLUIDO	</t>
        </is>
      </c>
      <c r="D25" t="n">
        <v>6.3357</v>
      </c>
      <c r="E25" t="n">
        <v>15.78</v>
      </c>
      <c r="F25" t="n">
        <v>13.05</v>
      </c>
      <c r="G25" t="n">
        <v>52.2</v>
      </c>
      <c r="H25" t="n">
        <v>0.75</v>
      </c>
      <c r="I25" t="n">
        <v>15</v>
      </c>
      <c r="J25" t="n">
        <v>158.51</v>
      </c>
      <c r="K25" t="n">
        <v>49.1</v>
      </c>
      <c r="L25" t="n">
        <v>6.75</v>
      </c>
      <c r="M25" t="n">
        <v>2</v>
      </c>
      <c r="N25" t="n">
        <v>27.66</v>
      </c>
      <c r="O25" t="n">
        <v>19782.99</v>
      </c>
      <c r="P25" t="n">
        <v>120.4</v>
      </c>
      <c r="Q25" t="n">
        <v>988.29</v>
      </c>
      <c r="R25" t="n">
        <v>46.54</v>
      </c>
      <c r="S25" t="n">
        <v>35.43</v>
      </c>
      <c r="T25" t="n">
        <v>4503.68</v>
      </c>
      <c r="U25" t="n">
        <v>0.76</v>
      </c>
      <c r="V25" t="n">
        <v>0.87</v>
      </c>
      <c r="W25" t="n">
        <v>3</v>
      </c>
      <c r="X25" t="n">
        <v>0.29</v>
      </c>
      <c r="Y25" t="n">
        <v>1</v>
      </c>
      <c r="Z25" t="n">
        <v>10</v>
      </c>
      <c r="AA25" t="n">
        <v>281.2942527131905</v>
      </c>
      <c r="AB25" t="n">
        <v>384.8792063887764</v>
      </c>
      <c r="AC25" t="n">
        <v>348.1468751123897</v>
      </c>
      <c r="AD25" t="n">
        <v>281294.2527131905</v>
      </c>
      <c r="AE25" t="n">
        <v>384879.2063887764</v>
      </c>
      <c r="AF25" t="n">
        <v>1.54437862584024e-06</v>
      </c>
      <c r="AG25" t="n">
        <v>11</v>
      </c>
      <c r="AH25" t="n">
        <v>348146.8751123897</v>
      </c>
    </row>
    <row r="26">
      <c r="A26" t="n">
        <v>24</v>
      </c>
      <c r="B26" t="n">
        <v>75</v>
      </c>
      <c r="C26" t="inlineStr">
        <is>
          <t xml:space="preserve">CONCLUIDO	</t>
        </is>
      </c>
      <c r="D26" t="n">
        <v>6.3397</v>
      </c>
      <c r="E26" t="n">
        <v>15.77</v>
      </c>
      <c r="F26" t="n">
        <v>13.04</v>
      </c>
      <c r="G26" t="n">
        <v>52.16</v>
      </c>
      <c r="H26" t="n">
        <v>0.78</v>
      </c>
      <c r="I26" t="n">
        <v>15</v>
      </c>
      <c r="J26" t="n">
        <v>158.86</v>
      </c>
      <c r="K26" t="n">
        <v>49.1</v>
      </c>
      <c r="L26" t="n">
        <v>7</v>
      </c>
      <c r="M26" t="n">
        <v>1</v>
      </c>
      <c r="N26" t="n">
        <v>27.77</v>
      </c>
      <c r="O26" t="n">
        <v>19826.68</v>
      </c>
      <c r="P26" t="n">
        <v>120.38</v>
      </c>
      <c r="Q26" t="n">
        <v>988.2</v>
      </c>
      <c r="R26" t="n">
        <v>46.15</v>
      </c>
      <c r="S26" t="n">
        <v>35.43</v>
      </c>
      <c r="T26" t="n">
        <v>4310.35</v>
      </c>
      <c r="U26" t="n">
        <v>0.77</v>
      </c>
      <c r="V26" t="n">
        <v>0.87</v>
      </c>
      <c r="W26" t="n">
        <v>3</v>
      </c>
      <c r="X26" t="n">
        <v>0.28</v>
      </c>
      <c r="Y26" t="n">
        <v>1</v>
      </c>
      <c r="Z26" t="n">
        <v>10</v>
      </c>
      <c r="AA26" t="n">
        <v>281.1456647224901</v>
      </c>
      <c r="AB26" t="n">
        <v>384.6759017446606</v>
      </c>
      <c r="AC26" t="n">
        <v>347.9629735781684</v>
      </c>
      <c r="AD26" t="n">
        <v>281145.6647224901</v>
      </c>
      <c r="AE26" t="n">
        <v>384675.9017446606</v>
      </c>
      <c r="AF26" t="n">
        <v>1.545353658512772e-06</v>
      </c>
      <c r="AG26" t="n">
        <v>11</v>
      </c>
      <c r="AH26" t="n">
        <v>347962.9735781684</v>
      </c>
    </row>
    <row r="27">
      <c r="A27" t="n">
        <v>25</v>
      </c>
      <c r="B27" t="n">
        <v>75</v>
      </c>
      <c r="C27" t="inlineStr">
        <is>
          <t xml:space="preserve">CONCLUIDO	</t>
        </is>
      </c>
      <c r="D27" t="n">
        <v>6.3406</v>
      </c>
      <c r="E27" t="n">
        <v>15.77</v>
      </c>
      <c r="F27" t="n">
        <v>13.04</v>
      </c>
      <c r="G27" t="n">
        <v>52.15</v>
      </c>
      <c r="H27" t="n">
        <v>0.8100000000000001</v>
      </c>
      <c r="I27" t="n">
        <v>15</v>
      </c>
      <c r="J27" t="n">
        <v>159.22</v>
      </c>
      <c r="K27" t="n">
        <v>49.1</v>
      </c>
      <c r="L27" t="n">
        <v>7.25</v>
      </c>
      <c r="M27" t="n">
        <v>1</v>
      </c>
      <c r="N27" t="n">
        <v>27.87</v>
      </c>
      <c r="O27" t="n">
        <v>19870.53</v>
      </c>
      <c r="P27" t="n">
        <v>120.38</v>
      </c>
      <c r="Q27" t="n">
        <v>988.2</v>
      </c>
      <c r="R27" t="n">
        <v>46.09</v>
      </c>
      <c r="S27" t="n">
        <v>35.43</v>
      </c>
      <c r="T27" t="n">
        <v>4281.64</v>
      </c>
      <c r="U27" t="n">
        <v>0.77</v>
      </c>
      <c r="V27" t="n">
        <v>0.87</v>
      </c>
      <c r="W27" t="n">
        <v>3</v>
      </c>
      <c r="X27" t="n">
        <v>0.28</v>
      </c>
      <c r="Y27" t="n">
        <v>1</v>
      </c>
      <c r="Z27" t="n">
        <v>10</v>
      </c>
      <c r="AA27" t="n">
        <v>281.1242822327968</v>
      </c>
      <c r="AB27" t="n">
        <v>384.6466452789332</v>
      </c>
      <c r="AC27" t="n">
        <v>347.9365093084684</v>
      </c>
      <c r="AD27" t="n">
        <v>281124.2822327968</v>
      </c>
      <c r="AE27" t="n">
        <v>384646.6452789332</v>
      </c>
      <c r="AF27" t="n">
        <v>1.545573040864092e-06</v>
      </c>
      <c r="AG27" t="n">
        <v>11</v>
      </c>
      <c r="AH27" t="n">
        <v>347936.5093084684</v>
      </c>
    </row>
    <row r="28">
      <c r="A28" t="n">
        <v>26</v>
      </c>
      <c r="B28" t="n">
        <v>75</v>
      </c>
      <c r="C28" t="inlineStr">
        <is>
          <t xml:space="preserve">CONCLUIDO	</t>
        </is>
      </c>
      <c r="D28" t="n">
        <v>6.3405</v>
      </c>
      <c r="E28" t="n">
        <v>15.77</v>
      </c>
      <c r="F28" t="n">
        <v>13.04</v>
      </c>
      <c r="G28" t="n">
        <v>52.15</v>
      </c>
      <c r="H28" t="n">
        <v>0.83</v>
      </c>
      <c r="I28" t="n">
        <v>15</v>
      </c>
      <c r="J28" t="n">
        <v>159.57</v>
      </c>
      <c r="K28" t="n">
        <v>49.1</v>
      </c>
      <c r="L28" t="n">
        <v>7.5</v>
      </c>
      <c r="M28" t="n">
        <v>0</v>
      </c>
      <c r="N28" t="n">
        <v>27.98</v>
      </c>
      <c r="O28" t="n">
        <v>19914.3</v>
      </c>
      <c r="P28" t="n">
        <v>120.59</v>
      </c>
      <c r="Q28" t="n">
        <v>988.2</v>
      </c>
      <c r="R28" t="n">
        <v>46.08</v>
      </c>
      <c r="S28" t="n">
        <v>35.43</v>
      </c>
      <c r="T28" t="n">
        <v>4276.22</v>
      </c>
      <c r="U28" t="n">
        <v>0.77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281.3068976988301</v>
      </c>
      <c r="AB28" t="n">
        <v>384.8965078159859</v>
      </c>
      <c r="AC28" t="n">
        <v>348.162525315669</v>
      </c>
      <c r="AD28" t="n">
        <v>281306.8976988301</v>
      </c>
      <c r="AE28" t="n">
        <v>384896.5078159859</v>
      </c>
      <c r="AF28" t="n">
        <v>1.545548665047279e-06</v>
      </c>
      <c r="AG28" t="n">
        <v>11</v>
      </c>
      <c r="AH28" t="n">
        <v>348162.525315669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3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4.1537</v>
      </c>
      <c r="E2" t="n">
        <v>24.08</v>
      </c>
      <c r="F2" t="n">
        <v>15.87</v>
      </c>
      <c r="G2" t="n">
        <v>6.18</v>
      </c>
      <c r="H2" t="n">
        <v>0.1</v>
      </c>
      <c r="I2" t="n">
        <v>154</v>
      </c>
      <c r="J2" t="n">
        <v>185.69</v>
      </c>
      <c r="K2" t="n">
        <v>53.44</v>
      </c>
      <c r="L2" t="n">
        <v>1</v>
      </c>
      <c r="M2" t="n">
        <v>152</v>
      </c>
      <c r="N2" t="n">
        <v>36.26</v>
      </c>
      <c r="O2" t="n">
        <v>23136.14</v>
      </c>
      <c r="P2" t="n">
        <v>213.46</v>
      </c>
      <c r="Q2" t="n">
        <v>988.52</v>
      </c>
      <c r="R2" t="n">
        <v>135.26</v>
      </c>
      <c r="S2" t="n">
        <v>35.43</v>
      </c>
      <c r="T2" t="n">
        <v>48169.7</v>
      </c>
      <c r="U2" t="n">
        <v>0.26</v>
      </c>
      <c r="V2" t="n">
        <v>0.72</v>
      </c>
      <c r="W2" t="n">
        <v>3.2</v>
      </c>
      <c r="X2" t="n">
        <v>3.12</v>
      </c>
      <c r="Y2" t="n">
        <v>1</v>
      </c>
      <c r="Z2" t="n">
        <v>10</v>
      </c>
      <c r="AA2" t="n">
        <v>572.6427052195345</v>
      </c>
      <c r="AB2" t="n">
        <v>783.5150124945342</v>
      </c>
      <c r="AC2" t="n">
        <v>708.7374393722816</v>
      </c>
      <c r="AD2" t="n">
        <v>572642.7052195345</v>
      </c>
      <c r="AE2" t="n">
        <v>783515.0124945341</v>
      </c>
      <c r="AF2" t="n">
        <v>9.772867418828551e-07</v>
      </c>
      <c r="AG2" t="n">
        <v>16</v>
      </c>
      <c r="AH2" t="n">
        <v>708737.4393722817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4.5616</v>
      </c>
      <c r="E3" t="n">
        <v>21.92</v>
      </c>
      <c r="F3" t="n">
        <v>15.1</v>
      </c>
      <c r="G3" t="n">
        <v>7.74</v>
      </c>
      <c r="H3" t="n">
        <v>0.12</v>
      </c>
      <c r="I3" t="n">
        <v>117</v>
      </c>
      <c r="J3" t="n">
        <v>186.07</v>
      </c>
      <c r="K3" t="n">
        <v>53.44</v>
      </c>
      <c r="L3" t="n">
        <v>1.25</v>
      </c>
      <c r="M3" t="n">
        <v>115</v>
      </c>
      <c r="N3" t="n">
        <v>36.39</v>
      </c>
      <c r="O3" t="n">
        <v>23182.76</v>
      </c>
      <c r="P3" t="n">
        <v>201.93</v>
      </c>
      <c r="Q3" t="n">
        <v>988.38</v>
      </c>
      <c r="R3" t="n">
        <v>110.56</v>
      </c>
      <c r="S3" t="n">
        <v>35.43</v>
      </c>
      <c r="T3" t="n">
        <v>36005.88</v>
      </c>
      <c r="U3" t="n">
        <v>0.32</v>
      </c>
      <c r="V3" t="n">
        <v>0.76</v>
      </c>
      <c r="W3" t="n">
        <v>3.16</v>
      </c>
      <c r="X3" t="n">
        <v>2.34</v>
      </c>
      <c r="Y3" t="n">
        <v>1</v>
      </c>
      <c r="Z3" t="n">
        <v>10</v>
      </c>
      <c r="AA3" t="n">
        <v>508.7868462028471</v>
      </c>
      <c r="AB3" t="n">
        <v>696.144609066225</v>
      </c>
      <c r="AC3" t="n">
        <v>629.705544622039</v>
      </c>
      <c r="AD3" t="n">
        <v>508786.8462028471</v>
      </c>
      <c r="AE3" t="n">
        <v>696144.609066225</v>
      </c>
      <c r="AF3" t="n">
        <v>1.073257866907295e-06</v>
      </c>
      <c r="AG3" t="n">
        <v>15</v>
      </c>
      <c r="AH3" t="n">
        <v>629705.5446220391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4.8518</v>
      </c>
      <c r="E4" t="n">
        <v>20.61</v>
      </c>
      <c r="F4" t="n">
        <v>14.64</v>
      </c>
      <c r="G4" t="n">
        <v>9.35</v>
      </c>
      <c r="H4" t="n">
        <v>0.14</v>
      </c>
      <c r="I4" t="n">
        <v>94</v>
      </c>
      <c r="J4" t="n">
        <v>186.45</v>
      </c>
      <c r="K4" t="n">
        <v>53.44</v>
      </c>
      <c r="L4" t="n">
        <v>1.5</v>
      </c>
      <c r="M4" t="n">
        <v>92</v>
      </c>
      <c r="N4" t="n">
        <v>36.51</v>
      </c>
      <c r="O4" t="n">
        <v>23229.42</v>
      </c>
      <c r="P4" t="n">
        <v>194.83</v>
      </c>
      <c r="Q4" t="n">
        <v>988.77</v>
      </c>
      <c r="R4" t="n">
        <v>96.36</v>
      </c>
      <c r="S4" t="n">
        <v>35.43</v>
      </c>
      <c r="T4" t="n">
        <v>29021.66</v>
      </c>
      <c r="U4" t="n">
        <v>0.37</v>
      </c>
      <c r="V4" t="n">
        <v>0.78</v>
      </c>
      <c r="W4" t="n">
        <v>3.12</v>
      </c>
      <c r="X4" t="n">
        <v>1.88</v>
      </c>
      <c r="Y4" t="n">
        <v>1</v>
      </c>
      <c r="Z4" t="n">
        <v>10</v>
      </c>
      <c r="AA4" t="n">
        <v>466.8278873569573</v>
      </c>
      <c r="AB4" t="n">
        <v>638.7345104746585</v>
      </c>
      <c r="AC4" t="n">
        <v>577.7745852644721</v>
      </c>
      <c r="AD4" t="n">
        <v>466827.8873569573</v>
      </c>
      <c r="AE4" t="n">
        <v>638734.5104746585</v>
      </c>
      <c r="AF4" t="n">
        <v>1.141536416753072e-06</v>
      </c>
      <c r="AG4" t="n">
        <v>14</v>
      </c>
      <c r="AH4" t="n">
        <v>577774.5852644721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5.0631</v>
      </c>
      <c r="E5" t="n">
        <v>19.75</v>
      </c>
      <c r="F5" t="n">
        <v>14.34</v>
      </c>
      <c r="G5" t="n">
        <v>10.89</v>
      </c>
      <c r="H5" t="n">
        <v>0.17</v>
      </c>
      <c r="I5" t="n">
        <v>79</v>
      </c>
      <c r="J5" t="n">
        <v>186.83</v>
      </c>
      <c r="K5" t="n">
        <v>53.44</v>
      </c>
      <c r="L5" t="n">
        <v>1.75</v>
      </c>
      <c r="M5" t="n">
        <v>77</v>
      </c>
      <c r="N5" t="n">
        <v>36.64</v>
      </c>
      <c r="O5" t="n">
        <v>23276.13</v>
      </c>
      <c r="P5" t="n">
        <v>189.75</v>
      </c>
      <c r="Q5" t="n">
        <v>988.42</v>
      </c>
      <c r="R5" t="n">
        <v>86.88</v>
      </c>
      <c r="S5" t="n">
        <v>35.43</v>
      </c>
      <c r="T5" t="n">
        <v>24358.4</v>
      </c>
      <c r="U5" t="n">
        <v>0.41</v>
      </c>
      <c r="V5" t="n">
        <v>0.79</v>
      </c>
      <c r="W5" t="n">
        <v>3.1</v>
      </c>
      <c r="X5" t="n">
        <v>1.58</v>
      </c>
      <c r="Y5" t="n">
        <v>1</v>
      </c>
      <c r="Z5" t="n">
        <v>10</v>
      </c>
      <c r="AA5" t="n">
        <v>435.3845433945746</v>
      </c>
      <c r="AB5" t="n">
        <v>595.7123400828931</v>
      </c>
      <c r="AC5" t="n">
        <v>538.8583904329015</v>
      </c>
      <c r="AD5" t="n">
        <v>435384.5433945745</v>
      </c>
      <c r="AE5" t="n">
        <v>595712.3400828931</v>
      </c>
      <c r="AF5" t="n">
        <v>1.19125129470763e-06</v>
      </c>
      <c r="AG5" t="n">
        <v>13</v>
      </c>
      <c r="AH5" t="n">
        <v>538858.3904329014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5.2358</v>
      </c>
      <c r="E6" t="n">
        <v>19.1</v>
      </c>
      <c r="F6" t="n">
        <v>14.1</v>
      </c>
      <c r="G6" t="n">
        <v>12.44</v>
      </c>
      <c r="H6" t="n">
        <v>0.19</v>
      </c>
      <c r="I6" t="n">
        <v>68</v>
      </c>
      <c r="J6" t="n">
        <v>187.21</v>
      </c>
      <c r="K6" t="n">
        <v>53.44</v>
      </c>
      <c r="L6" t="n">
        <v>2</v>
      </c>
      <c r="M6" t="n">
        <v>66</v>
      </c>
      <c r="N6" t="n">
        <v>36.77</v>
      </c>
      <c r="O6" t="n">
        <v>23322.88</v>
      </c>
      <c r="P6" t="n">
        <v>185.47</v>
      </c>
      <c r="Q6" t="n">
        <v>988.45</v>
      </c>
      <c r="R6" t="n">
        <v>79.81999999999999</v>
      </c>
      <c r="S6" t="n">
        <v>35.43</v>
      </c>
      <c r="T6" t="n">
        <v>20881.25</v>
      </c>
      <c r="U6" t="n">
        <v>0.44</v>
      </c>
      <c r="V6" t="n">
        <v>0.8100000000000001</v>
      </c>
      <c r="W6" t="n">
        <v>3.07</v>
      </c>
      <c r="X6" t="n">
        <v>1.34</v>
      </c>
      <c r="Y6" t="n">
        <v>1</v>
      </c>
      <c r="Z6" t="n">
        <v>10</v>
      </c>
      <c r="AA6" t="n">
        <v>420.6854719429231</v>
      </c>
      <c r="AB6" t="n">
        <v>575.6004220454786</v>
      </c>
      <c r="AC6" t="n">
        <v>520.6659256257235</v>
      </c>
      <c r="AD6" t="n">
        <v>420685.4719429231</v>
      </c>
      <c r="AE6" t="n">
        <v>575600.4220454786</v>
      </c>
      <c r="AF6" t="n">
        <v>1.231884325577257e-06</v>
      </c>
      <c r="AG6" t="n">
        <v>13</v>
      </c>
      <c r="AH6" t="n">
        <v>520665.9256257236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5.3852</v>
      </c>
      <c r="E7" t="n">
        <v>18.57</v>
      </c>
      <c r="F7" t="n">
        <v>13.9</v>
      </c>
      <c r="G7" t="n">
        <v>14.14</v>
      </c>
      <c r="H7" t="n">
        <v>0.21</v>
      </c>
      <c r="I7" t="n">
        <v>59</v>
      </c>
      <c r="J7" t="n">
        <v>187.59</v>
      </c>
      <c r="K7" t="n">
        <v>53.44</v>
      </c>
      <c r="L7" t="n">
        <v>2.25</v>
      </c>
      <c r="M7" t="n">
        <v>57</v>
      </c>
      <c r="N7" t="n">
        <v>36.9</v>
      </c>
      <c r="O7" t="n">
        <v>23369.68</v>
      </c>
      <c r="P7" t="n">
        <v>181.97</v>
      </c>
      <c r="Q7" t="n">
        <v>988.39</v>
      </c>
      <c r="R7" t="n">
        <v>73.56999999999999</v>
      </c>
      <c r="S7" t="n">
        <v>35.43</v>
      </c>
      <c r="T7" t="n">
        <v>17800.59</v>
      </c>
      <c r="U7" t="n">
        <v>0.48</v>
      </c>
      <c r="V7" t="n">
        <v>0.82</v>
      </c>
      <c r="W7" t="n">
        <v>3.06</v>
      </c>
      <c r="X7" t="n">
        <v>1.15</v>
      </c>
      <c r="Y7" t="n">
        <v>1</v>
      </c>
      <c r="Z7" t="n">
        <v>10</v>
      </c>
      <c r="AA7" t="n">
        <v>408.9706031994364</v>
      </c>
      <c r="AB7" t="n">
        <v>559.5716218071068</v>
      </c>
      <c r="AC7" t="n">
        <v>506.1668915855394</v>
      </c>
      <c r="AD7" t="n">
        <v>408970.6031994364</v>
      </c>
      <c r="AE7" t="n">
        <v>559571.6218071068</v>
      </c>
      <c r="AF7" t="n">
        <v>1.267035308854167e-06</v>
      </c>
      <c r="AG7" t="n">
        <v>13</v>
      </c>
      <c r="AH7" t="n">
        <v>506166.8915855394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5.4799</v>
      </c>
      <c r="E8" t="n">
        <v>18.25</v>
      </c>
      <c r="F8" t="n">
        <v>13.81</v>
      </c>
      <c r="G8" t="n">
        <v>15.63</v>
      </c>
      <c r="H8" t="n">
        <v>0.24</v>
      </c>
      <c r="I8" t="n">
        <v>53</v>
      </c>
      <c r="J8" t="n">
        <v>187.97</v>
      </c>
      <c r="K8" t="n">
        <v>53.44</v>
      </c>
      <c r="L8" t="n">
        <v>2.5</v>
      </c>
      <c r="M8" t="n">
        <v>51</v>
      </c>
      <c r="N8" t="n">
        <v>37.03</v>
      </c>
      <c r="O8" t="n">
        <v>23416.52</v>
      </c>
      <c r="P8" t="n">
        <v>179.64</v>
      </c>
      <c r="Q8" t="n">
        <v>988.2</v>
      </c>
      <c r="R8" t="n">
        <v>70.36</v>
      </c>
      <c r="S8" t="n">
        <v>35.43</v>
      </c>
      <c r="T8" t="n">
        <v>16227.42</v>
      </c>
      <c r="U8" t="n">
        <v>0.5</v>
      </c>
      <c r="V8" t="n">
        <v>0.83</v>
      </c>
      <c r="W8" t="n">
        <v>3.06</v>
      </c>
      <c r="X8" t="n">
        <v>1.05</v>
      </c>
      <c r="Y8" t="n">
        <v>1</v>
      </c>
      <c r="Z8" t="n">
        <v>10</v>
      </c>
      <c r="AA8" t="n">
        <v>389.7567710936259</v>
      </c>
      <c r="AB8" t="n">
        <v>533.2824090654885</v>
      </c>
      <c r="AC8" t="n">
        <v>482.3866844108395</v>
      </c>
      <c r="AD8" t="n">
        <v>389756.7710936259</v>
      </c>
      <c r="AE8" t="n">
        <v>533282.4090654885</v>
      </c>
      <c r="AF8" t="n">
        <v>1.289316420743881e-06</v>
      </c>
      <c r="AG8" t="n">
        <v>12</v>
      </c>
      <c r="AH8" t="n">
        <v>482386.6844108395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5.5621</v>
      </c>
      <c r="E9" t="n">
        <v>17.98</v>
      </c>
      <c r="F9" t="n">
        <v>13.72</v>
      </c>
      <c r="G9" t="n">
        <v>17.15</v>
      </c>
      <c r="H9" t="n">
        <v>0.26</v>
      </c>
      <c r="I9" t="n">
        <v>48</v>
      </c>
      <c r="J9" t="n">
        <v>188.35</v>
      </c>
      <c r="K9" t="n">
        <v>53.44</v>
      </c>
      <c r="L9" t="n">
        <v>2.75</v>
      </c>
      <c r="M9" t="n">
        <v>46</v>
      </c>
      <c r="N9" t="n">
        <v>37.16</v>
      </c>
      <c r="O9" t="n">
        <v>23463.4</v>
      </c>
      <c r="P9" t="n">
        <v>177.4</v>
      </c>
      <c r="Q9" t="n">
        <v>988.1900000000001</v>
      </c>
      <c r="R9" t="n">
        <v>67.40000000000001</v>
      </c>
      <c r="S9" t="n">
        <v>35.43</v>
      </c>
      <c r="T9" t="n">
        <v>14769.8</v>
      </c>
      <c r="U9" t="n">
        <v>0.53</v>
      </c>
      <c r="V9" t="n">
        <v>0.83</v>
      </c>
      <c r="W9" t="n">
        <v>3.06</v>
      </c>
      <c r="X9" t="n">
        <v>0.97</v>
      </c>
      <c r="Y9" t="n">
        <v>1</v>
      </c>
      <c r="Z9" t="n">
        <v>10</v>
      </c>
      <c r="AA9" t="n">
        <v>383.5769982677894</v>
      </c>
      <c r="AB9" t="n">
        <v>524.8269712528435</v>
      </c>
      <c r="AC9" t="n">
        <v>474.7382217157518</v>
      </c>
      <c r="AD9" t="n">
        <v>383576.9982677894</v>
      </c>
      <c r="AE9" t="n">
        <v>524826.9712528435</v>
      </c>
      <c r="AF9" t="n">
        <v>1.308656519976558e-06</v>
      </c>
      <c r="AG9" t="n">
        <v>12</v>
      </c>
      <c r="AH9" t="n">
        <v>474738.2217157518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5.6627</v>
      </c>
      <c r="E10" t="n">
        <v>17.66</v>
      </c>
      <c r="F10" t="n">
        <v>13.59</v>
      </c>
      <c r="G10" t="n">
        <v>18.96</v>
      </c>
      <c r="H10" t="n">
        <v>0.28</v>
      </c>
      <c r="I10" t="n">
        <v>43</v>
      </c>
      <c r="J10" t="n">
        <v>188.73</v>
      </c>
      <c r="K10" t="n">
        <v>53.44</v>
      </c>
      <c r="L10" t="n">
        <v>3</v>
      </c>
      <c r="M10" t="n">
        <v>41</v>
      </c>
      <c r="N10" t="n">
        <v>37.29</v>
      </c>
      <c r="O10" t="n">
        <v>23510.33</v>
      </c>
      <c r="P10" t="n">
        <v>174.64</v>
      </c>
      <c r="Q10" t="n">
        <v>988.26</v>
      </c>
      <c r="R10" t="n">
        <v>63.74</v>
      </c>
      <c r="S10" t="n">
        <v>35.43</v>
      </c>
      <c r="T10" t="n">
        <v>12965.76</v>
      </c>
      <c r="U10" t="n">
        <v>0.5600000000000001</v>
      </c>
      <c r="V10" t="n">
        <v>0.84</v>
      </c>
      <c r="W10" t="n">
        <v>3.03</v>
      </c>
      <c r="X10" t="n">
        <v>0.83</v>
      </c>
      <c r="Y10" t="n">
        <v>1</v>
      </c>
      <c r="Z10" t="n">
        <v>10</v>
      </c>
      <c r="AA10" t="n">
        <v>376.1514926338985</v>
      </c>
      <c r="AB10" t="n">
        <v>514.6670668543655</v>
      </c>
      <c r="AC10" t="n">
        <v>465.5479643335491</v>
      </c>
      <c r="AD10" t="n">
        <v>376151.4926338985</v>
      </c>
      <c r="AE10" t="n">
        <v>514667.0668543655</v>
      </c>
      <c r="AF10" t="n">
        <v>1.332325789840394e-06</v>
      </c>
      <c r="AG10" t="n">
        <v>12</v>
      </c>
      <c r="AH10" t="n">
        <v>465547.9643335491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5.7125</v>
      </c>
      <c r="E11" t="n">
        <v>17.51</v>
      </c>
      <c r="F11" t="n">
        <v>13.55</v>
      </c>
      <c r="G11" t="n">
        <v>20.32</v>
      </c>
      <c r="H11" t="n">
        <v>0.3</v>
      </c>
      <c r="I11" t="n">
        <v>40</v>
      </c>
      <c r="J11" t="n">
        <v>189.11</v>
      </c>
      <c r="K11" t="n">
        <v>53.44</v>
      </c>
      <c r="L11" t="n">
        <v>3.25</v>
      </c>
      <c r="M11" t="n">
        <v>38</v>
      </c>
      <c r="N11" t="n">
        <v>37.42</v>
      </c>
      <c r="O11" t="n">
        <v>23557.3</v>
      </c>
      <c r="P11" t="n">
        <v>173.06</v>
      </c>
      <c r="Q11" t="n">
        <v>988.29</v>
      </c>
      <c r="R11" t="n">
        <v>62.52</v>
      </c>
      <c r="S11" t="n">
        <v>35.43</v>
      </c>
      <c r="T11" t="n">
        <v>12369.79</v>
      </c>
      <c r="U11" t="n">
        <v>0.57</v>
      </c>
      <c r="V11" t="n">
        <v>0.84</v>
      </c>
      <c r="W11" t="n">
        <v>3.03</v>
      </c>
      <c r="X11" t="n">
        <v>0.79</v>
      </c>
      <c r="Y11" t="n">
        <v>1</v>
      </c>
      <c r="Z11" t="n">
        <v>10</v>
      </c>
      <c r="AA11" t="n">
        <v>372.4766940853536</v>
      </c>
      <c r="AB11" t="n">
        <v>509.6390453595764</v>
      </c>
      <c r="AC11" t="n">
        <v>460.9998101533502</v>
      </c>
      <c r="AD11" t="n">
        <v>372476.6940853536</v>
      </c>
      <c r="AE11" t="n">
        <v>509639.0453595764</v>
      </c>
      <c r="AF11" t="n">
        <v>1.34404278426603e-06</v>
      </c>
      <c r="AG11" t="n">
        <v>12</v>
      </c>
      <c r="AH11" t="n">
        <v>460999.8101533502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5.79</v>
      </c>
      <c r="E12" t="n">
        <v>17.27</v>
      </c>
      <c r="F12" t="n">
        <v>13.46</v>
      </c>
      <c r="G12" t="n">
        <v>22.44</v>
      </c>
      <c r="H12" t="n">
        <v>0.33</v>
      </c>
      <c r="I12" t="n">
        <v>36</v>
      </c>
      <c r="J12" t="n">
        <v>189.49</v>
      </c>
      <c r="K12" t="n">
        <v>53.44</v>
      </c>
      <c r="L12" t="n">
        <v>3.5</v>
      </c>
      <c r="M12" t="n">
        <v>34</v>
      </c>
      <c r="N12" t="n">
        <v>37.55</v>
      </c>
      <c r="O12" t="n">
        <v>23604.32</v>
      </c>
      <c r="P12" t="n">
        <v>170.76</v>
      </c>
      <c r="Q12" t="n">
        <v>988.13</v>
      </c>
      <c r="R12" t="n">
        <v>59.77</v>
      </c>
      <c r="S12" t="n">
        <v>35.43</v>
      </c>
      <c r="T12" t="n">
        <v>11014.92</v>
      </c>
      <c r="U12" t="n">
        <v>0.59</v>
      </c>
      <c r="V12" t="n">
        <v>0.85</v>
      </c>
      <c r="W12" t="n">
        <v>3.02</v>
      </c>
      <c r="X12" t="n">
        <v>0.71</v>
      </c>
      <c r="Y12" t="n">
        <v>1</v>
      </c>
      <c r="Z12" t="n">
        <v>10</v>
      </c>
      <c r="AA12" t="n">
        <v>366.9116367866685</v>
      </c>
      <c r="AB12" t="n">
        <v>502.0246884505148</v>
      </c>
      <c r="AC12" t="n">
        <v>454.1121567808724</v>
      </c>
      <c r="AD12" t="n">
        <v>366911.6367866684</v>
      </c>
      <c r="AE12" t="n">
        <v>502024.6884505147</v>
      </c>
      <c r="AF12" t="n">
        <v>1.362277062739661e-06</v>
      </c>
      <c r="AG12" t="n">
        <v>12</v>
      </c>
      <c r="AH12" t="n">
        <v>454112.1567808724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5.8329</v>
      </c>
      <c r="E13" t="n">
        <v>17.14</v>
      </c>
      <c r="F13" t="n">
        <v>13.41</v>
      </c>
      <c r="G13" t="n">
        <v>23.66</v>
      </c>
      <c r="H13" t="n">
        <v>0.35</v>
      </c>
      <c r="I13" t="n">
        <v>34</v>
      </c>
      <c r="J13" t="n">
        <v>189.87</v>
      </c>
      <c r="K13" t="n">
        <v>53.44</v>
      </c>
      <c r="L13" t="n">
        <v>3.75</v>
      </c>
      <c r="M13" t="n">
        <v>32</v>
      </c>
      <c r="N13" t="n">
        <v>37.69</v>
      </c>
      <c r="O13" t="n">
        <v>23651.38</v>
      </c>
      <c r="P13" t="n">
        <v>169.19</v>
      </c>
      <c r="Q13" t="n">
        <v>988.11</v>
      </c>
      <c r="R13" t="n">
        <v>57.99</v>
      </c>
      <c r="S13" t="n">
        <v>35.43</v>
      </c>
      <c r="T13" t="n">
        <v>10135.6</v>
      </c>
      <c r="U13" t="n">
        <v>0.61</v>
      </c>
      <c r="V13" t="n">
        <v>0.85</v>
      </c>
      <c r="W13" t="n">
        <v>3.02</v>
      </c>
      <c r="X13" t="n">
        <v>0.66</v>
      </c>
      <c r="Y13" t="n">
        <v>1</v>
      </c>
      <c r="Z13" t="n">
        <v>10</v>
      </c>
      <c r="AA13" t="n">
        <v>363.6169680087982</v>
      </c>
      <c r="AB13" t="n">
        <v>497.5167772781044</v>
      </c>
      <c r="AC13" t="n">
        <v>450.0344743238639</v>
      </c>
      <c r="AD13" t="n">
        <v>363616.9680087982</v>
      </c>
      <c r="AE13" t="n">
        <v>497516.7772781044</v>
      </c>
      <c r="AF13" t="n">
        <v>1.372370618178613e-06</v>
      </c>
      <c r="AG13" t="n">
        <v>12</v>
      </c>
      <c r="AH13" t="n">
        <v>450034.4743238639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5.8873</v>
      </c>
      <c r="E14" t="n">
        <v>16.99</v>
      </c>
      <c r="F14" t="n">
        <v>13.36</v>
      </c>
      <c r="G14" t="n">
        <v>25.86</v>
      </c>
      <c r="H14" t="n">
        <v>0.37</v>
      </c>
      <c r="I14" t="n">
        <v>31</v>
      </c>
      <c r="J14" t="n">
        <v>190.25</v>
      </c>
      <c r="K14" t="n">
        <v>53.44</v>
      </c>
      <c r="L14" t="n">
        <v>4</v>
      </c>
      <c r="M14" t="n">
        <v>29</v>
      </c>
      <c r="N14" t="n">
        <v>37.82</v>
      </c>
      <c r="O14" t="n">
        <v>23698.48</v>
      </c>
      <c r="P14" t="n">
        <v>167.55</v>
      </c>
      <c r="Q14" t="n">
        <v>988.24</v>
      </c>
      <c r="R14" t="n">
        <v>56.67</v>
      </c>
      <c r="S14" t="n">
        <v>35.43</v>
      </c>
      <c r="T14" t="n">
        <v>9490.879999999999</v>
      </c>
      <c r="U14" t="n">
        <v>0.63</v>
      </c>
      <c r="V14" t="n">
        <v>0.85</v>
      </c>
      <c r="W14" t="n">
        <v>3.02</v>
      </c>
      <c r="X14" t="n">
        <v>0.61</v>
      </c>
      <c r="Y14" t="n">
        <v>1</v>
      </c>
      <c r="Z14" t="n">
        <v>10</v>
      </c>
      <c r="AA14" t="n">
        <v>359.8900842837396</v>
      </c>
      <c r="AB14" t="n">
        <v>492.4174905469734</v>
      </c>
      <c r="AC14" t="n">
        <v>445.4218563614581</v>
      </c>
      <c r="AD14" t="n">
        <v>359890.0842837396</v>
      </c>
      <c r="AE14" t="n">
        <v>492417.4905469734</v>
      </c>
      <c r="AF14" t="n">
        <v>1.385169905262039e-06</v>
      </c>
      <c r="AG14" t="n">
        <v>12</v>
      </c>
      <c r="AH14" t="n">
        <v>445421.8563614581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5.9327</v>
      </c>
      <c r="E15" t="n">
        <v>16.86</v>
      </c>
      <c r="F15" t="n">
        <v>13.31</v>
      </c>
      <c r="G15" t="n">
        <v>27.53</v>
      </c>
      <c r="H15" t="n">
        <v>0.4</v>
      </c>
      <c r="I15" t="n">
        <v>29</v>
      </c>
      <c r="J15" t="n">
        <v>190.63</v>
      </c>
      <c r="K15" t="n">
        <v>53.44</v>
      </c>
      <c r="L15" t="n">
        <v>4.25</v>
      </c>
      <c r="M15" t="n">
        <v>27</v>
      </c>
      <c r="N15" t="n">
        <v>37.95</v>
      </c>
      <c r="O15" t="n">
        <v>23745.63</v>
      </c>
      <c r="P15" t="n">
        <v>165.67</v>
      </c>
      <c r="Q15" t="n">
        <v>988.1900000000001</v>
      </c>
      <c r="R15" t="n">
        <v>54.9</v>
      </c>
      <c r="S15" t="n">
        <v>35.43</v>
      </c>
      <c r="T15" t="n">
        <v>8615.6</v>
      </c>
      <c r="U15" t="n">
        <v>0.65</v>
      </c>
      <c r="V15" t="n">
        <v>0.86</v>
      </c>
      <c r="W15" t="n">
        <v>3.01</v>
      </c>
      <c r="X15" t="n">
        <v>0.55</v>
      </c>
      <c r="Y15" t="n">
        <v>1</v>
      </c>
      <c r="Z15" t="n">
        <v>10</v>
      </c>
      <c r="AA15" t="n">
        <v>344.1497791425099</v>
      </c>
      <c r="AB15" t="n">
        <v>470.8809106394895</v>
      </c>
      <c r="AC15" t="n">
        <v>425.9406974135646</v>
      </c>
      <c r="AD15" t="n">
        <v>344149.7791425099</v>
      </c>
      <c r="AE15" t="n">
        <v>470880.9106394895</v>
      </c>
      <c r="AF15" t="n">
        <v>1.395851663232398e-06</v>
      </c>
      <c r="AG15" t="n">
        <v>11</v>
      </c>
      <c r="AH15" t="n">
        <v>425940.6974135647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5.9422</v>
      </c>
      <c r="E16" t="n">
        <v>16.83</v>
      </c>
      <c r="F16" t="n">
        <v>13.32</v>
      </c>
      <c r="G16" t="n">
        <v>28.54</v>
      </c>
      <c r="H16" t="n">
        <v>0.42</v>
      </c>
      <c r="I16" t="n">
        <v>28</v>
      </c>
      <c r="J16" t="n">
        <v>191.02</v>
      </c>
      <c r="K16" t="n">
        <v>53.44</v>
      </c>
      <c r="L16" t="n">
        <v>4.5</v>
      </c>
      <c r="M16" t="n">
        <v>26</v>
      </c>
      <c r="N16" t="n">
        <v>38.08</v>
      </c>
      <c r="O16" t="n">
        <v>23792.83</v>
      </c>
      <c r="P16" t="n">
        <v>164.68</v>
      </c>
      <c r="Q16" t="n">
        <v>988.21</v>
      </c>
      <c r="R16" t="n">
        <v>55.36</v>
      </c>
      <c r="S16" t="n">
        <v>35.43</v>
      </c>
      <c r="T16" t="n">
        <v>8850.42</v>
      </c>
      <c r="U16" t="n">
        <v>0.64</v>
      </c>
      <c r="V16" t="n">
        <v>0.86</v>
      </c>
      <c r="W16" t="n">
        <v>3.01</v>
      </c>
      <c r="X16" t="n">
        <v>0.5600000000000001</v>
      </c>
      <c r="Y16" t="n">
        <v>1</v>
      </c>
      <c r="Z16" t="n">
        <v>10</v>
      </c>
      <c r="AA16" t="n">
        <v>342.9519979112105</v>
      </c>
      <c r="AB16" t="n">
        <v>469.2420535164471</v>
      </c>
      <c r="AC16" t="n">
        <v>424.4582505141951</v>
      </c>
      <c r="AD16" t="n">
        <v>342951.9979112105</v>
      </c>
      <c r="AE16" t="n">
        <v>469242.0535164471</v>
      </c>
      <c r="AF16" t="n">
        <v>1.398086832851747e-06</v>
      </c>
      <c r="AG16" t="n">
        <v>11</v>
      </c>
      <c r="AH16" t="n">
        <v>424458.2505141951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5.9891</v>
      </c>
      <c r="E17" t="n">
        <v>16.7</v>
      </c>
      <c r="F17" t="n">
        <v>13.26</v>
      </c>
      <c r="G17" t="n">
        <v>30.6</v>
      </c>
      <c r="H17" t="n">
        <v>0.44</v>
      </c>
      <c r="I17" t="n">
        <v>26</v>
      </c>
      <c r="J17" t="n">
        <v>191.4</v>
      </c>
      <c r="K17" t="n">
        <v>53.44</v>
      </c>
      <c r="L17" t="n">
        <v>4.75</v>
      </c>
      <c r="M17" t="n">
        <v>24</v>
      </c>
      <c r="N17" t="n">
        <v>38.22</v>
      </c>
      <c r="O17" t="n">
        <v>23840.07</v>
      </c>
      <c r="P17" t="n">
        <v>163.03</v>
      </c>
      <c r="Q17" t="n">
        <v>988.15</v>
      </c>
      <c r="R17" t="n">
        <v>53.29</v>
      </c>
      <c r="S17" t="n">
        <v>35.43</v>
      </c>
      <c r="T17" t="n">
        <v>7826.92</v>
      </c>
      <c r="U17" t="n">
        <v>0.66</v>
      </c>
      <c r="V17" t="n">
        <v>0.86</v>
      </c>
      <c r="W17" t="n">
        <v>3.01</v>
      </c>
      <c r="X17" t="n">
        <v>0.51</v>
      </c>
      <c r="Y17" t="n">
        <v>1</v>
      </c>
      <c r="Z17" t="n">
        <v>10</v>
      </c>
      <c r="AA17" t="n">
        <v>339.5741051802283</v>
      </c>
      <c r="AB17" t="n">
        <v>464.6202716598075</v>
      </c>
      <c r="AC17" t="n">
        <v>420.2775650312416</v>
      </c>
      <c r="AD17" t="n">
        <v>339574.1051802284</v>
      </c>
      <c r="AE17" t="n">
        <v>464620.2716598075</v>
      </c>
      <c r="AF17" t="n">
        <v>1.409121512340951e-06</v>
      </c>
      <c r="AG17" t="n">
        <v>11</v>
      </c>
      <c r="AH17" t="n">
        <v>420277.5650312416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6.0124</v>
      </c>
      <c r="E18" t="n">
        <v>16.63</v>
      </c>
      <c r="F18" t="n">
        <v>13.23</v>
      </c>
      <c r="G18" t="n">
        <v>31.76</v>
      </c>
      <c r="H18" t="n">
        <v>0.46</v>
      </c>
      <c r="I18" t="n">
        <v>25</v>
      </c>
      <c r="J18" t="n">
        <v>191.78</v>
      </c>
      <c r="K18" t="n">
        <v>53.44</v>
      </c>
      <c r="L18" t="n">
        <v>5</v>
      </c>
      <c r="M18" t="n">
        <v>23</v>
      </c>
      <c r="N18" t="n">
        <v>38.35</v>
      </c>
      <c r="O18" t="n">
        <v>23887.36</v>
      </c>
      <c r="P18" t="n">
        <v>161.39</v>
      </c>
      <c r="Q18" t="n">
        <v>988.13</v>
      </c>
      <c r="R18" t="n">
        <v>52.55</v>
      </c>
      <c r="S18" t="n">
        <v>35.43</v>
      </c>
      <c r="T18" t="n">
        <v>7460.3</v>
      </c>
      <c r="U18" t="n">
        <v>0.67</v>
      </c>
      <c r="V18" t="n">
        <v>0.86</v>
      </c>
      <c r="W18" t="n">
        <v>3.01</v>
      </c>
      <c r="X18" t="n">
        <v>0.48</v>
      </c>
      <c r="Y18" t="n">
        <v>1</v>
      </c>
      <c r="Z18" t="n">
        <v>10</v>
      </c>
      <c r="AA18" t="n">
        <v>337.1722972049354</v>
      </c>
      <c r="AB18" t="n">
        <v>461.3340120277222</v>
      </c>
      <c r="AC18" t="n">
        <v>417.3049414061481</v>
      </c>
      <c r="AD18" t="n">
        <v>337172.2972049355</v>
      </c>
      <c r="AE18" t="n">
        <v>461334.0120277221</v>
      </c>
      <c r="AF18" t="n">
        <v>1.414603559933668e-06</v>
      </c>
      <c r="AG18" t="n">
        <v>11</v>
      </c>
      <c r="AH18" t="n">
        <v>417304.9414061481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6.0518</v>
      </c>
      <c r="E19" t="n">
        <v>16.52</v>
      </c>
      <c r="F19" t="n">
        <v>13.2</v>
      </c>
      <c r="G19" t="n">
        <v>34.43</v>
      </c>
      <c r="H19" t="n">
        <v>0.48</v>
      </c>
      <c r="I19" t="n">
        <v>23</v>
      </c>
      <c r="J19" t="n">
        <v>192.17</v>
      </c>
      <c r="K19" t="n">
        <v>53.44</v>
      </c>
      <c r="L19" t="n">
        <v>5.25</v>
      </c>
      <c r="M19" t="n">
        <v>21</v>
      </c>
      <c r="N19" t="n">
        <v>38.48</v>
      </c>
      <c r="O19" t="n">
        <v>23934.69</v>
      </c>
      <c r="P19" t="n">
        <v>159.89</v>
      </c>
      <c r="Q19" t="n">
        <v>988.11</v>
      </c>
      <c r="R19" t="n">
        <v>51.71</v>
      </c>
      <c r="S19" t="n">
        <v>35.43</v>
      </c>
      <c r="T19" t="n">
        <v>7052.45</v>
      </c>
      <c r="U19" t="n">
        <v>0.6899999999999999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  <c r="AA19" t="n">
        <v>334.3845316893793</v>
      </c>
      <c r="AB19" t="n">
        <v>457.5196682618038</v>
      </c>
      <c r="AC19" t="n">
        <v>413.8546332557839</v>
      </c>
      <c r="AD19" t="n">
        <v>334384.5316893794</v>
      </c>
      <c r="AE19" t="n">
        <v>457519.6682618038</v>
      </c>
      <c r="AF19" t="n">
        <v>1.42387363182865e-06</v>
      </c>
      <c r="AG19" t="n">
        <v>11</v>
      </c>
      <c r="AH19" t="n">
        <v>413854.6332557839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6.0755</v>
      </c>
      <c r="E20" t="n">
        <v>16.46</v>
      </c>
      <c r="F20" t="n">
        <v>13.17</v>
      </c>
      <c r="G20" t="n">
        <v>35.92</v>
      </c>
      <c r="H20" t="n">
        <v>0.51</v>
      </c>
      <c r="I20" t="n">
        <v>22</v>
      </c>
      <c r="J20" t="n">
        <v>192.55</v>
      </c>
      <c r="K20" t="n">
        <v>53.44</v>
      </c>
      <c r="L20" t="n">
        <v>5.5</v>
      </c>
      <c r="M20" t="n">
        <v>20</v>
      </c>
      <c r="N20" t="n">
        <v>38.62</v>
      </c>
      <c r="O20" t="n">
        <v>23982.06</v>
      </c>
      <c r="P20" t="n">
        <v>158.62</v>
      </c>
      <c r="Q20" t="n">
        <v>988.12</v>
      </c>
      <c r="R20" t="n">
        <v>50.66</v>
      </c>
      <c r="S20" t="n">
        <v>35.43</v>
      </c>
      <c r="T20" t="n">
        <v>6531.64</v>
      </c>
      <c r="U20" t="n">
        <v>0.7</v>
      </c>
      <c r="V20" t="n">
        <v>0.87</v>
      </c>
      <c r="W20" t="n">
        <v>3</v>
      </c>
      <c r="X20" t="n">
        <v>0.42</v>
      </c>
      <c r="Y20" t="n">
        <v>1</v>
      </c>
      <c r="Z20" t="n">
        <v>10</v>
      </c>
      <c r="AA20" t="n">
        <v>332.3458889130396</v>
      </c>
      <c r="AB20" t="n">
        <v>454.730307276644</v>
      </c>
      <c r="AC20" t="n">
        <v>411.3314849681551</v>
      </c>
      <c r="AD20" t="n">
        <v>332345.8889130396</v>
      </c>
      <c r="AE20" t="n">
        <v>454730.307276644</v>
      </c>
      <c r="AF20" t="n">
        <v>1.429449791826392e-06</v>
      </c>
      <c r="AG20" t="n">
        <v>11</v>
      </c>
      <c r="AH20" t="n">
        <v>411331.484968155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6.0915</v>
      </c>
      <c r="E21" t="n">
        <v>16.42</v>
      </c>
      <c r="F21" t="n">
        <v>13.17</v>
      </c>
      <c r="G21" t="n">
        <v>37.62</v>
      </c>
      <c r="H21" t="n">
        <v>0.53</v>
      </c>
      <c r="I21" t="n">
        <v>21</v>
      </c>
      <c r="J21" t="n">
        <v>192.94</v>
      </c>
      <c r="K21" t="n">
        <v>53.44</v>
      </c>
      <c r="L21" t="n">
        <v>5.75</v>
      </c>
      <c r="M21" t="n">
        <v>19</v>
      </c>
      <c r="N21" t="n">
        <v>38.75</v>
      </c>
      <c r="O21" t="n">
        <v>24029.48</v>
      </c>
      <c r="P21" t="n">
        <v>157.21</v>
      </c>
      <c r="Q21" t="n">
        <v>988.09</v>
      </c>
      <c r="R21" t="n">
        <v>50.57</v>
      </c>
      <c r="S21" t="n">
        <v>35.43</v>
      </c>
      <c r="T21" t="n">
        <v>6492.51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  <c r="AA21" t="n">
        <v>330.5689917186702</v>
      </c>
      <c r="AB21" t="n">
        <v>452.2990781441361</v>
      </c>
      <c r="AC21" t="n">
        <v>409.1322889318021</v>
      </c>
      <c r="AD21" t="n">
        <v>330568.9917186702</v>
      </c>
      <c r="AE21" t="n">
        <v>452299.0781441361</v>
      </c>
      <c r="AF21" t="n">
        <v>1.4332142880274e-06</v>
      </c>
      <c r="AG21" t="n">
        <v>11</v>
      </c>
      <c r="AH21" t="n">
        <v>409132.2889318021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6.1222</v>
      </c>
      <c r="E22" t="n">
        <v>16.33</v>
      </c>
      <c r="F22" t="n">
        <v>13.12</v>
      </c>
      <c r="G22" t="n">
        <v>39.36</v>
      </c>
      <c r="H22" t="n">
        <v>0.55</v>
      </c>
      <c r="I22" t="n">
        <v>20</v>
      </c>
      <c r="J22" t="n">
        <v>193.32</v>
      </c>
      <c r="K22" t="n">
        <v>53.44</v>
      </c>
      <c r="L22" t="n">
        <v>6</v>
      </c>
      <c r="M22" t="n">
        <v>18</v>
      </c>
      <c r="N22" t="n">
        <v>38.89</v>
      </c>
      <c r="O22" t="n">
        <v>24076.95</v>
      </c>
      <c r="P22" t="n">
        <v>155.78</v>
      </c>
      <c r="Q22" t="n">
        <v>988.1799999999999</v>
      </c>
      <c r="R22" t="n">
        <v>49.03</v>
      </c>
      <c r="S22" t="n">
        <v>35.43</v>
      </c>
      <c r="T22" t="n">
        <v>5727.66</v>
      </c>
      <c r="U22" t="n">
        <v>0.72</v>
      </c>
      <c r="V22" t="n">
        <v>0.87</v>
      </c>
      <c r="W22" t="n">
        <v>3</v>
      </c>
      <c r="X22" t="n">
        <v>0.37</v>
      </c>
      <c r="Y22" t="n">
        <v>1</v>
      </c>
      <c r="Z22" t="n">
        <v>10</v>
      </c>
      <c r="AA22" t="n">
        <v>328.1126648961999</v>
      </c>
      <c r="AB22" t="n">
        <v>448.938223420141</v>
      </c>
      <c r="AC22" t="n">
        <v>406.0921894656759</v>
      </c>
      <c r="AD22" t="n">
        <v>328112.6648961999</v>
      </c>
      <c r="AE22" t="n">
        <v>448938.223420141</v>
      </c>
      <c r="AF22" t="n">
        <v>1.440437415113084e-06</v>
      </c>
      <c r="AG22" t="n">
        <v>11</v>
      </c>
      <c r="AH22" t="n">
        <v>406092.1894656759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6.1442</v>
      </c>
      <c r="E23" t="n">
        <v>16.28</v>
      </c>
      <c r="F23" t="n">
        <v>13.1</v>
      </c>
      <c r="G23" t="n">
        <v>41.37</v>
      </c>
      <c r="H23" t="n">
        <v>0.57</v>
      </c>
      <c r="I23" t="n">
        <v>19</v>
      </c>
      <c r="J23" t="n">
        <v>193.71</v>
      </c>
      <c r="K23" t="n">
        <v>53.44</v>
      </c>
      <c r="L23" t="n">
        <v>6.25</v>
      </c>
      <c r="M23" t="n">
        <v>17</v>
      </c>
      <c r="N23" t="n">
        <v>39.02</v>
      </c>
      <c r="O23" t="n">
        <v>24124.47</v>
      </c>
      <c r="P23" t="n">
        <v>154.24</v>
      </c>
      <c r="Q23" t="n">
        <v>988.1799999999999</v>
      </c>
      <c r="R23" t="n">
        <v>48.62</v>
      </c>
      <c r="S23" t="n">
        <v>35.43</v>
      </c>
      <c r="T23" t="n">
        <v>5527.27</v>
      </c>
      <c r="U23" t="n">
        <v>0.73</v>
      </c>
      <c r="V23" t="n">
        <v>0.87</v>
      </c>
      <c r="W23" t="n">
        <v>2.99</v>
      </c>
      <c r="X23" t="n">
        <v>0.35</v>
      </c>
      <c r="Y23" t="n">
        <v>1</v>
      </c>
      <c r="Z23" t="n">
        <v>10</v>
      </c>
      <c r="AA23" t="n">
        <v>325.9763622763865</v>
      </c>
      <c r="AB23" t="n">
        <v>446.0152399286923</v>
      </c>
      <c r="AC23" t="n">
        <v>403.4481714162179</v>
      </c>
      <c r="AD23" t="n">
        <v>325976.3622763865</v>
      </c>
      <c r="AE23" t="n">
        <v>446015.2399286923</v>
      </c>
      <c r="AF23" t="n">
        <v>1.445613597389469e-06</v>
      </c>
      <c r="AG23" t="n">
        <v>11</v>
      </c>
      <c r="AH23" t="n">
        <v>403448.1714162179</v>
      </c>
    </row>
    <row r="24">
      <c r="A24" t="n">
        <v>22</v>
      </c>
      <c r="B24" t="n">
        <v>95</v>
      </c>
      <c r="C24" t="inlineStr">
        <is>
          <t xml:space="preserve">CONCLUIDO	</t>
        </is>
      </c>
      <c r="D24" t="n">
        <v>6.1629</v>
      </c>
      <c r="E24" t="n">
        <v>16.23</v>
      </c>
      <c r="F24" t="n">
        <v>13.09</v>
      </c>
      <c r="G24" t="n">
        <v>43.62</v>
      </c>
      <c r="H24" t="n">
        <v>0.59</v>
      </c>
      <c r="I24" t="n">
        <v>18</v>
      </c>
      <c r="J24" t="n">
        <v>194.09</v>
      </c>
      <c r="K24" t="n">
        <v>53.44</v>
      </c>
      <c r="L24" t="n">
        <v>6.5</v>
      </c>
      <c r="M24" t="n">
        <v>16</v>
      </c>
      <c r="N24" t="n">
        <v>39.16</v>
      </c>
      <c r="O24" t="n">
        <v>24172.03</v>
      </c>
      <c r="P24" t="n">
        <v>152.96</v>
      </c>
      <c r="Q24" t="n">
        <v>988.2</v>
      </c>
      <c r="R24" t="n">
        <v>48.05</v>
      </c>
      <c r="S24" t="n">
        <v>35.43</v>
      </c>
      <c r="T24" t="n">
        <v>5245.37</v>
      </c>
      <c r="U24" t="n">
        <v>0.74</v>
      </c>
      <c r="V24" t="n">
        <v>0.87</v>
      </c>
      <c r="W24" t="n">
        <v>3</v>
      </c>
      <c r="X24" t="n">
        <v>0.33</v>
      </c>
      <c r="Y24" t="n">
        <v>1</v>
      </c>
      <c r="Z24" t="n">
        <v>10</v>
      </c>
      <c r="AA24" t="n">
        <v>324.2268424627273</v>
      </c>
      <c r="AB24" t="n">
        <v>443.6214697362769</v>
      </c>
      <c r="AC24" t="n">
        <v>401.2828592912891</v>
      </c>
      <c r="AD24" t="n">
        <v>324226.8424627273</v>
      </c>
      <c r="AE24" t="n">
        <v>443621.4697362769</v>
      </c>
      <c r="AF24" t="n">
        <v>1.450013352324397e-06</v>
      </c>
      <c r="AG24" t="n">
        <v>11</v>
      </c>
      <c r="AH24" t="n">
        <v>401282.8592912891</v>
      </c>
    </row>
    <row r="25">
      <c r="A25" t="n">
        <v>23</v>
      </c>
      <c r="B25" t="n">
        <v>95</v>
      </c>
      <c r="C25" t="inlineStr">
        <is>
          <t xml:space="preserve">CONCLUIDO	</t>
        </is>
      </c>
      <c r="D25" t="n">
        <v>6.1807</v>
      </c>
      <c r="E25" t="n">
        <v>16.18</v>
      </c>
      <c r="F25" t="n">
        <v>13.08</v>
      </c>
      <c r="G25" t="n">
        <v>46.16</v>
      </c>
      <c r="H25" t="n">
        <v>0.62</v>
      </c>
      <c r="I25" t="n">
        <v>17</v>
      </c>
      <c r="J25" t="n">
        <v>194.48</v>
      </c>
      <c r="K25" t="n">
        <v>53.44</v>
      </c>
      <c r="L25" t="n">
        <v>6.75</v>
      </c>
      <c r="M25" t="n">
        <v>15</v>
      </c>
      <c r="N25" t="n">
        <v>39.29</v>
      </c>
      <c r="O25" t="n">
        <v>24219.63</v>
      </c>
      <c r="P25" t="n">
        <v>149.94</v>
      </c>
      <c r="Q25" t="n">
        <v>988.1</v>
      </c>
      <c r="R25" t="n">
        <v>47.92</v>
      </c>
      <c r="S25" t="n">
        <v>35.43</v>
      </c>
      <c r="T25" t="n">
        <v>5188.29</v>
      </c>
      <c r="U25" t="n">
        <v>0.74</v>
      </c>
      <c r="V25" t="n">
        <v>0.87</v>
      </c>
      <c r="W25" t="n">
        <v>2.99</v>
      </c>
      <c r="X25" t="n">
        <v>0.32</v>
      </c>
      <c r="Y25" t="n">
        <v>1</v>
      </c>
      <c r="Z25" t="n">
        <v>10</v>
      </c>
      <c r="AA25" t="n">
        <v>320.9831189758418</v>
      </c>
      <c r="AB25" t="n">
        <v>439.1832641585395</v>
      </c>
      <c r="AC25" t="n">
        <v>397.2682298248304</v>
      </c>
      <c r="AD25" t="n">
        <v>320983.1189758418</v>
      </c>
      <c r="AE25" t="n">
        <v>439183.2641585395</v>
      </c>
      <c r="AF25" t="n">
        <v>1.454201354348018e-06</v>
      </c>
      <c r="AG25" t="n">
        <v>11</v>
      </c>
      <c r="AH25" t="n">
        <v>397268.2298248304</v>
      </c>
    </row>
    <row r="26">
      <c r="A26" t="n">
        <v>24</v>
      </c>
      <c r="B26" t="n">
        <v>95</v>
      </c>
      <c r="C26" t="inlineStr">
        <is>
          <t xml:space="preserve">CONCLUIDO	</t>
        </is>
      </c>
      <c r="D26" t="n">
        <v>6.1794</v>
      </c>
      <c r="E26" t="n">
        <v>16.18</v>
      </c>
      <c r="F26" t="n">
        <v>13.08</v>
      </c>
      <c r="G26" t="n">
        <v>46.17</v>
      </c>
      <c r="H26" t="n">
        <v>0.64</v>
      </c>
      <c r="I26" t="n">
        <v>17</v>
      </c>
      <c r="J26" t="n">
        <v>194.86</v>
      </c>
      <c r="K26" t="n">
        <v>53.44</v>
      </c>
      <c r="L26" t="n">
        <v>7</v>
      </c>
      <c r="M26" t="n">
        <v>15</v>
      </c>
      <c r="N26" t="n">
        <v>39.43</v>
      </c>
      <c r="O26" t="n">
        <v>24267.28</v>
      </c>
      <c r="P26" t="n">
        <v>149.68</v>
      </c>
      <c r="Q26" t="n">
        <v>988.14</v>
      </c>
      <c r="R26" t="n">
        <v>48.01</v>
      </c>
      <c r="S26" t="n">
        <v>35.43</v>
      </c>
      <c r="T26" t="n">
        <v>5230.24</v>
      </c>
      <c r="U26" t="n">
        <v>0.74</v>
      </c>
      <c r="V26" t="n">
        <v>0.87</v>
      </c>
      <c r="W26" t="n">
        <v>2.99</v>
      </c>
      <c r="X26" t="n">
        <v>0.33</v>
      </c>
      <c r="Y26" t="n">
        <v>1</v>
      </c>
      <c r="Z26" t="n">
        <v>10</v>
      </c>
      <c r="AA26" t="n">
        <v>320.7931850495189</v>
      </c>
      <c r="AB26" t="n">
        <v>438.923388181251</v>
      </c>
      <c r="AC26" t="n">
        <v>397.033156046076</v>
      </c>
      <c r="AD26" t="n">
        <v>320793.1850495188</v>
      </c>
      <c r="AE26" t="n">
        <v>438923.388181251</v>
      </c>
      <c r="AF26" t="n">
        <v>1.453895489031686e-06</v>
      </c>
      <c r="AG26" t="n">
        <v>11</v>
      </c>
      <c r="AH26" t="n">
        <v>397033.156046076</v>
      </c>
    </row>
    <row r="27">
      <c r="A27" t="n">
        <v>25</v>
      </c>
      <c r="B27" t="n">
        <v>95</v>
      </c>
      <c r="C27" t="inlineStr">
        <is>
          <t xml:space="preserve">CONCLUIDO	</t>
        </is>
      </c>
      <c r="D27" t="n">
        <v>6.2066</v>
      </c>
      <c r="E27" t="n">
        <v>16.11</v>
      </c>
      <c r="F27" t="n">
        <v>13.05</v>
      </c>
      <c r="G27" t="n">
        <v>48.93</v>
      </c>
      <c r="H27" t="n">
        <v>0.66</v>
      </c>
      <c r="I27" t="n">
        <v>16</v>
      </c>
      <c r="J27" t="n">
        <v>195.25</v>
      </c>
      <c r="K27" t="n">
        <v>53.44</v>
      </c>
      <c r="L27" t="n">
        <v>7.25</v>
      </c>
      <c r="M27" t="n">
        <v>14</v>
      </c>
      <c r="N27" t="n">
        <v>39.57</v>
      </c>
      <c r="O27" t="n">
        <v>24314.98</v>
      </c>
      <c r="P27" t="n">
        <v>148.66</v>
      </c>
      <c r="Q27" t="n">
        <v>988.09</v>
      </c>
      <c r="R27" t="n">
        <v>46.94</v>
      </c>
      <c r="S27" t="n">
        <v>35.43</v>
      </c>
      <c r="T27" t="n">
        <v>4700.28</v>
      </c>
      <c r="U27" t="n">
        <v>0.75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318.9641684628134</v>
      </c>
      <c r="AB27" t="n">
        <v>436.4208469968038</v>
      </c>
      <c r="AC27" t="n">
        <v>394.7694538799338</v>
      </c>
      <c r="AD27" t="n">
        <v>318964.1684628134</v>
      </c>
      <c r="AE27" t="n">
        <v>436420.8469968038</v>
      </c>
      <c r="AF27" t="n">
        <v>1.460295132573399e-06</v>
      </c>
      <c r="AG27" t="n">
        <v>11</v>
      </c>
      <c r="AH27" t="n">
        <v>394769.4538799338</v>
      </c>
    </row>
    <row r="28">
      <c r="A28" t="n">
        <v>26</v>
      </c>
      <c r="B28" t="n">
        <v>95</v>
      </c>
      <c r="C28" t="inlineStr">
        <is>
          <t xml:space="preserve">CONCLUIDO	</t>
        </is>
      </c>
      <c r="D28" t="n">
        <v>6.2215</v>
      </c>
      <c r="E28" t="n">
        <v>16.07</v>
      </c>
      <c r="F28" t="n">
        <v>13.05</v>
      </c>
      <c r="G28" t="n">
        <v>52.19</v>
      </c>
      <c r="H28" t="n">
        <v>0.68</v>
      </c>
      <c r="I28" t="n">
        <v>15</v>
      </c>
      <c r="J28" t="n">
        <v>195.64</v>
      </c>
      <c r="K28" t="n">
        <v>53.44</v>
      </c>
      <c r="L28" t="n">
        <v>7.5</v>
      </c>
      <c r="M28" t="n">
        <v>13</v>
      </c>
      <c r="N28" t="n">
        <v>39.7</v>
      </c>
      <c r="O28" t="n">
        <v>24362.73</v>
      </c>
      <c r="P28" t="n">
        <v>146.51</v>
      </c>
      <c r="Q28" t="n">
        <v>988.08</v>
      </c>
      <c r="R28" t="n">
        <v>46.69</v>
      </c>
      <c r="S28" t="n">
        <v>35.43</v>
      </c>
      <c r="T28" t="n">
        <v>4579.46</v>
      </c>
      <c r="U28" t="n">
        <v>0.76</v>
      </c>
      <c r="V28" t="n">
        <v>0.87</v>
      </c>
      <c r="W28" t="n">
        <v>3</v>
      </c>
      <c r="X28" t="n">
        <v>0.29</v>
      </c>
      <c r="Y28" t="n">
        <v>1</v>
      </c>
      <c r="Z28" t="n">
        <v>10</v>
      </c>
      <c r="AA28" t="n">
        <v>316.6439863626228</v>
      </c>
      <c r="AB28" t="n">
        <v>433.2462714881129</v>
      </c>
      <c r="AC28" t="n">
        <v>391.8978554022476</v>
      </c>
      <c r="AD28" t="n">
        <v>316643.9863626228</v>
      </c>
      <c r="AE28" t="n">
        <v>433246.2714881129</v>
      </c>
      <c r="AF28" t="n">
        <v>1.463800819660588e-06</v>
      </c>
      <c r="AG28" t="n">
        <v>11</v>
      </c>
      <c r="AH28" t="n">
        <v>391897.8554022476</v>
      </c>
    </row>
    <row r="29">
      <c r="A29" t="n">
        <v>27</v>
      </c>
      <c r="B29" t="n">
        <v>95</v>
      </c>
      <c r="C29" t="inlineStr">
        <is>
          <t xml:space="preserve">CONCLUIDO	</t>
        </is>
      </c>
      <c r="D29" t="n">
        <v>6.2306</v>
      </c>
      <c r="E29" t="n">
        <v>16.05</v>
      </c>
      <c r="F29" t="n">
        <v>13.02</v>
      </c>
      <c r="G29" t="n">
        <v>52.09</v>
      </c>
      <c r="H29" t="n">
        <v>0.7</v>
      </c>
      <c r="I29" t="n">
        <v>15</v>
      </c>
      <c r="J29" t="n">
        <v>196.03</v>
      </c>
      <c r="K29" t="n">
        <v>53.44</v>
      </c>
      <c r="L29" t="n">
        <v>7.75</v>
      </c>
      <c r="M29" t="n">
        <v>13</v>
      </c>
      <c r="N29" t="n">
        <v>39.84</v>
      </c>
      <c r="O29" t="n">
        <v>24410.52</v>
      </c>
      <c r="P29" t="n">
        <v>145.44</v>
      </c>
      <c r="Q29" t="n">
        <v>988.12</v>
      </c>
      <c r="R29" t="n">
        <v>46.22</v>
      </c>
      <c r="S29" t="n">
        <v>35.43</v>
      </c>
      <c r="T29" t="n">
        <v>4344.85</v>
      </c>
      <c r="U29" t="n">
        <v>0.77</v>
      </c>
      <c r="V29" t="n">
        <v>0.88</v>
      </c>
      <c r="W29" t="n">
        <v>2.99</v>
      </c>
      <c r="X29" t="n">
        <v>0.27</v>
      </c>
      <c r="Y29" t="n">
        <v>1</v>
      </c>
      <c r="Z29" t="n">
        <v>10</v>
      </c>
      <c r="AA29" t="n">
        <v>315.3229149860024</v>
      </c>
      <c r="AB29" t="n">
        <v>431.438723349065</v>
      </c>
      <c r="AC29" t="n">
        <v>390.2628171206807</v>
      </c>
      <c r="AD29" t="n">
        <v>315322.9149860024</v>
      </c>
      <c r="AE29" t="n">
        <v>431438.7233490649</v>
      </c>
      <c r="AF29" t="n">
        <v>1.465941876874911e-06</v>
      </c>
      <c r="AG29" t="n">
        <v>11</v>
      </c>
      <c r="AH29" t="n">
        <v>390262.8171206807</v>
      </c>
    </row>
    <row r="30">
      <c r="A30" t="n">
        <v>28</v>
      </c>
      <c r="B30" t="n">
        <v>95</v>
      </c>
      <c r="C30" t="inlineStr">
        <is>
          <t xml:space="preserve">CONCLUIDO	</t>
        </is>
      </c>
      <c r="D30" t="n">
        <v>6.2526</v>
      </c>
      <c r="E30" t="n">
        <v>15.99</v>
      </c>
      <c r="F30" t="n">
        <v>13</v>
      </c>
      <c r="G30" t="n">
        <v>55.73</v>
      </c>
      <c r="H30" t="n">
        <v>0.72</v>
      </c>
      <c r="I30" t="n">
        <v>14</v>
      </c>
      <c r="J30" t="n">
        <v>196.41</v>
      </c>
      <c r="K30" t="n">
        <v>53.44</v>
      </c>
      <c r="L30" t="n">
        <v>8</v>
      </c>
      <c r="M30" t="n">
        <v>12</v>
      </c>
      <c r="N30" t="n">
        <v>39.98</v>
      </c>
      <c r="O30" t="n">
        <v>24458.36</v>
      </c>
      <c r="P30" t="n">
        <v>143.63</v>
      </c>
      <c r="Q30" t="n">
        <v>988.1</v>
      </c>
      <c r="R30" t="n">
        <v>45.54</v>
      </c>
      <c r="S30" t="n">
        <v>35.43</v>
      </c>
      <c r="T30" t="n">
        <v>4010.82</v>
      </c>
      <c r="U30" t="n">
        <v>0.78</v>
      </c>
      <c r="V30" t="n">
        <v>0.88</v>
      </c>
      <c r="W30" t="n">
        <v>2.98</v>
      </c>
      <c r="X30" t="n">
        <v>0.25</v>
      </c>
      <c r="Y30" t="n">
        <v>1</v>
      </c>
      <c r="Z30" t="n">
        <v>10</v>
      </c>
      <c r="AA30" t="n">
        <v>313.0336553385418</v>
      </c>
      <c r="AB30" t="n">
        <v>428.3064573044017</v>
      </c>
      <c r="AC30" t="n">
        <v>387.4294901511572</v>
      </c>
      <c r="AD30" t="n">
        <v>313033.6553385418</v>
      </c>
      <c r="AE30" t="n">
        <v>428306.4573044017</v>
      </c>
      <c r="AF30" t="n">
        <v>1.471118059151296e-06</v>
      </c>
      <c r="AG30" t="n">
        <v>11</v>
      </c>
      <c r="AH30" t="n">
        <v>387429.4901511571</v>
      </c>
    </row>
    <row r="31">
      <c r="A31" t="n">
        <v>29</v>
      </c>
      <c r="B31" t="n">
        <v>95</v>
      </c>
      <c r="C31" t="inlineStr">
        <is>
          <t xml:space="preserve">CONCLUIDO	</t>
        </is>
      </c>
      <c r="D31" t="n">
        <v>6.2556</v>
      </c>
      <c r="E31" t="n">
        <v>15.99</v>
      </c>
      <c r="F31" t="n">
        <v>13</v>
      </c>
      <c r="G31" t="n">
        <v>55.7</v>
      </c>
      <c r="H31" t="n">
        <v>0.74</v>
      </c>
      <c r="I31" t="n">
        <v>14</v>
      </c>
      <c r="J31" t="n">
        <v>196.8</v>
      </c>
      <c r="K31" t="n">
        <v>53.44</v>
      </c>
      <c r="L31" t="n">
        <v>8.25</v>
      </c>
      <c r="M31" t="n">
        <v>12</v>
      </c>
      <c r="N31" t="n">
        <v>40.12</v>
      </c>
      <c r="O31" t="n">
        <v>24506.24</v>
      </c>
      <c r="P31" t="n">
        <v>142.66</v>
      </c>
      <c r="Q31" t="n">
        <v>988.12</v>
      </c>
      <c r="R31" t="n">
        <v>45.17</v>
      </c>
      <c r="S31" t="n">
        <v>35.43</v>
      </c>
      <c r="T31" t="n">
        <v>3826.48</v>
      </c>
      <c r="U31" t="n">
        <v>0.78</v>
      </c>
      <c r="V31" t="n">
        <v>0.88</v>
      </c>
      <c r="W31" t="n">
        <v>2.99</v>
      </c>
      <c r="X31" t="n">
        <v>0.24</v>
      </c>
      <c r="Y31" t="n">
        <v>1</v>
      </c>
      <c r="Z31" t="n">
        <v>10</v>
      </c>
      <c r="AA31" t="n">
        <v>312.1046414071456</v>
      </c>
      <c r="AB31" t="n">
        <v>427.0353394582631</v>
      </c>
      <c r="AC31" t="n">
        <v>386.2796860082289</v>
      </c>
      <c r="AD31" t="n">
        <v>312104.6414071455</v>
      </c>
      <c r="AE31" t="n">
        <v>427035.3394582631</v>
      </c>
      <c r="AF31" t="n">
        <v>1.471823902188985e-06</v>
      </c>
      <c r="AG31" t="n">
        <v>11</v>
      </c>
      <c r="AH31" t="n">
        <v>386279.6860082289</v>
      </c>
    </row>
    <row r="32">
      <c r="A32" t="n">
        <v>30</v>
      </c>
      <c r="B32" t="n">
        <v>95</v>
      </c>
      <c r="C32" t="inlineStr">
        <is>
          <t xml:space="preserve">CONCLUIDO	</t>
        </is>
      </c>
      <c r="D32" t="n">
        <v>6.2706</v>
      </c>
      <c r="E32" t="n">
        <v>15.95</v>
      </c>
      <c r="F32" t="n">
        <v>12.99</v>
      </c>
      <c r="G32" t="n">
        <v>59.98</v>
      </c>
      <c r="H32" t="n">
        <v>0.77</v>
      </c>
      <c r="I32" t="n">
        <v>13</v>
      </c>
      <c r="J32" t="n">
        <v>197.19</v>
      </c>
      <c r="K32" t="n">
        <v>53.44</v>
      </c>
      <c r="L32" t="n">
        <v>8.5</v>
      </c>
      <c r="M32" t="n">
        <v>11</v>
      </c>
      <c r="N32" t="n">
        <v>40.26</v>
      </c>
      <c r="O32" t="n">
        <v>24554.18</v>
      </c>
      <c r="P32" t="n">
        <v>140.88</v>
      </c>
      <c r="Q32" t="n">
        <v>988.17</v>
      </c>
      <c r="R32" t="n">
        <v>45.27</v>
      </c>
      <c r="S32" t="n">
        <v>35.43</v>
      </c>
      <c r="T32" t="n">
        <v>3879.17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310.0968651014368</v>
      </c>
      <c r="AB32" t="n">
        <v>424.2882113399534</v>
      </c>
      <c r="AC32" t="n">
        <v>383.7947399419122</v>
      </c>
      <c r="AD32" t="n">
        <v>310096.8651014369</v>
      </c>
      <c r="AE32" t="n">
        <v>424288.2113399534</v>
      </c>
      <c r="AF32" t="n">
        <v>1.47535311737743e-06</v>
      </c>
      <c r="AG32" t="n">
        <v>11</v>
      </c>
      <c r="AH32" t="n">
        <v>383794.7399419122</v>
      </c>
    </row>
    <row r="33">
      <c r="A33" t="n">
        <v>31</v>
      </c>
      <c r="B33" t="n">
        <v>95</v>
      </c>
      <c r="C33" t="inlineStr">
        <is>
          <t xml:space="preserve">CONCLUIDO	</t>
        </is>
      </c>
      <c r="D33" t="n">
        <v>6.2713</v>
      </c>
      <c r="E33" t="n">
        <v>15.95</v>
      </c>
      <c r="F33" t="n">
        <v>12.99</v>
      </c>
      <c r="G33" t="n">
        <v>59.97</v>
      </c>
      <c r="H33" t="n">
        <v>0.79</v>
      </c>
      <c r="I33" t="n">
        <v>13</v>
      </c>
      <c r="J33" t="n">
        <v>197.58</v>
      </c>
      <c r="K33" t="n">
        <v>53.44</v>
      </c>
      <c r="L33" t="n">
        <v>8.75</v>
      </c>
      <c r="M33" t="n">
        <v>10</v>
      </c>
      <c r="N33" t="n">
        <v>40.39</v>
      </c>
      <c r="O33" t="n">
        <v>24602.15</v>
      </c>
      <c r="P33" t="n">
        <v>139.82</v>
      </c>
      <c r="Q33" t="n">
        <v>988.1799999999999</v>
      </c>
      <c r="R33" t="n">
        <v>45.17</v>
      </c>
      <c r="S33" t="n">
        <v>35.43</v>
      </c>
      <c r="T33" t="n">
        <v>3828.92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309.1575463636453</v>
      </c>
      <c r="AB33" t="n">
        <v>423.002994003089</v>
      </c>
      <c r="AC33" t="n">
        <v>382.6321819438643</v>
      </c>
      <c r="AD33" t="n">
        <v>309157.5463636453</v>
      </c>
      <c r="AE33" t="n">
        <v>423002.994003089</v>
      </c>
      <c r="AF33" t="n">
        <v>1.475517814086224e-06</v>
      </c>
      <c r="AG33" t="n">
        <v>11</v>
      </c>
      <c r="AH33" t="n">
        <v>382632.1819438643</v>
      </c>
    </row>
    <row r="34">
      <c r="A34" t="n">
        <v>32</v>
      </c>
      <c r="B34" t="n">
        <v>95</v>
      </c>
      <c r="C34" t="inlineStr">
        <is>
          <t xml:space="preserve">CONCLUIDO	</t>
        </is>
      </c>
      <c r="D34" t="n">
        <v>6.2947</v>
      </c>
      <c r="E34" t="n">
        <v>15.89</v>
      </c>
      <c r="F34" t="n">
        <v>12.97</v>
      </c>
      <c r="G34" t="n">
        <v>64.86</v>
      </c>
      <c r="H34" t="n">
        <v>0.8100000000000001</v>
      </c>
      <c r="I34" t="n">
        <v>12</v>
      </c>
      <c r="J34" t="n">
        <v>197.97</v>
      </c>
      <c r="K34" t="n">
        <v>53.44</v>
      </c>
      <c r="L34" t="n">
        <v>9</v>
      </c>
      <c r="M34" t="n">
        <v>6</v>
      </c>
      <c r="N34" t="n">
        <v>40.53</v>
      </c>
      <c r="O34" t="n">
        <v>24650.18</v>
      </c>
      <c r="P34" t="n">
        <v>137.17</v>
      </c>
      <c r="Q34" t="n">
        <v>988.16</v>
      </c>
      <c r="R34" t="n">
        <v>44.42</v>
      </c>
      <c r="S34" t="n">
        <v>35.43</v>
      </c>
      <c r="T34" t="n">
        <v>3461.38</v>
      </c>
      <c r="U34" t="n">
        <v>0.8</v>
      </c>
      <c r="V34" t="n">
        <v>0.88</v>
      </c>
      <c r="W34" t="n">
        <v>2.99</v>
      </c>
      <c r="X34" t="n">
        <v>0.22</v>
      </c>
      <c r="Y34" t="n">
        <v>1</v>
      </c>
      <c r="Z34" t="n">
        <v>10</v>
      </c>
      <c r="AA34" t="n">
        <v>306.1402994812357</v>
      </c>
      <c r="AB34" t="n">
        <v>418.8746637070383</v>
      </c>
      <c r="AC34" t="n">
        <v>378.8978536971206</v>
      </c>
      <c r="AD34" t="n">
        <v>306140.2994812357</v>
      </c>
      <c r="AE34" t="n">
        <v>418874.6637070383</v>
      </c>
      <c r="AF34" t="n">
        <v>1.481023389780198e-06</v>
      </c>
      <c r="AG34" t="n">
        <v>11</v>
      </c>
      <c r="AH34" t="n">
        <v>378897.8536971206</v>
      </c>
    </row>
    <row r="35">
      <c r="A35" t="n">
        <v>33</v>
      </c>
      <c r="B35" t="n">
        <v>95</v>
      </c>
      <c r="C35" t="inlineStr">
        <is>
          <t xml:space="preserve">CONCLUIDO	</t>
        </is>
      </c>
      <c r="D35" t="n">
        <v>6.2954</v>
      </c>
      <c r="E35" t="n">
        <v>15.88</v>
      </c>
      <c r="F35" t="n">
        <v>12.97</v>
      </c>
      <c r="G35" t="n">
        <v>64.84999999999999</v>
      </c>
      <c r="H35" t="n">
        <v>0.83</v>
      </c>
      <c r="I35" t="n">
        <v>12</v>
      </c>
      <c r="J35" t="n">
        <v>198.36</v>
      </c>
      <c r="K35" t="n">
        <v>53.44</v>
      </c>
      <c r="L35" t="n">
        <v>9.25</v>
      </c>
      <c r="M35" t="n">
        <v>4</v>
      </c>
      <c r="N35" t="n">
        <v>40.67</v>
      </c>
      <c r="O35" t="n">
        <v>24698.26</v>
      </c>
      <c r="P35" t="n">
        <v>137.17</v>
      </c>
      <c r="Q35" t="n">
        <v>988.1</v>
      </c>
      <c r="R35" t="n">
        <v>44.33</v>
      </c>
      <c r="S35" t="n">
        <v>35.43</v>
      </c>
      <c r="T35" t="n">
        <v>3415.92</v>
      </c>
      <c r="U35" t="n">
        <v>0.8</v>
      </c>
      <c r="V35" t="n">
        <v>0.88</v>
      </c>
      <c r="W35" t="n">
        <v>2.99</v>
      </c>
      <c r="X35" t="n">
        <v>0.22</v>
      </c>
      <c r="Y35" t="n">
        <v>1</v>
      </c>
      <c r="Z35" t="n">
        <v>10</v>
      </c>
      <c r="AA35" t="n">
        <v>306.1213167440941</v>
      </c>
      <c r="AB35" t="n">
        <v>418.8486906886218</v>
      </c>
      <c r="AC35" t="n">
        <v>378.8743595071285</v>
      </c>
      <c r="AD35" t="n">
        <v>306121.3167440941</v>
      </c>
      <c r="AE35" t="n">
        <v>418848.6906886218</v>
      </c>
      <c r="AF35" t="n">
        <v>1.481188086488992e-06</v>
      </c>
      <c r="AG35" t="n">
        <v>11</v>
      </c>
      <c r="AH35" t="n">
        <v>378874.3595071285</v>
      </c>
    </row>
    <row r="36">
      <c r="A36" t="n">
        <v>34</v>
      </c>
      <c r="B36" t="n">
        <v>95</v>
      </c>
      <c r="C36" t="inlineStr">
        <is>
          <t xml:space="preserve">CONCLUIDO	</t>
        </is>
      </c>
      <c r="D36" t="n">
        <v>6.2925</v>
      </c>
      <c r="E36" t="n">
        <v>15.89</v>
      </c>
      <c r="F36" t="n">
        <v>12.98</v>
      </c>
      <c r="G36" t="n">
        <v>64.88</v>
      </c>
      <c r="H36" t="n">
        <v>0.85</v>
      </c>
      <c r="I36" t="n">
        <v>12</v>
      </c>
      <c r="J36" t="n">
        <v>198.75</v>
      </c>
      <c r="K36" t="n">
        <v>53.44</v>
      </c>
      <c r="L36" t="n">
        <v>9.5</v>
      </c>
      <c r="M36" t="n">
        <v>3</v>
      </c>
      <c r="N36" t="n">
        <v>40.81</v>
      </c>
      <c r="O36" t="n">
        <v>24746.38</v>
      </c>
      <c r="P36" t="n">
        <v>136.91</v>
      </c>
      <c r="Q36" t="n">
        <v>988.12</v>
      </c>
      <c r="R36" t="n">
        <v>44.29</v>
      </c>
      <c r="S36" t="n">
        <v>35.43</v>
      </c>
      <c r="T36" t="n">
        <v>3398.09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306.0153391153633</v>
      </c>
      <c r="AB36" t="n">
        <v>418.7036874215893</v>
      </c>
      <c r="AC36" t="n">
        <v>378.7431951483882</v>
      </c>
      <c r="AD36" t="n">
        <v>306015.3391153633</v>
      </c>
      <c r="AE36" t="n">
        <v>418703.6874215893</v>
      </c>
      <c r="AF36" t="n">
        <v>1.48050577155256e-06</v>
      </c>
      <c r="AG36" t="n">
        <v>11</v>
      </c>
      <c r="AH36" t="n">
        <v>378743.1951483882</v>
      </c>
    </row>
    <row r="37">
      <c r="A37" t="n">
        <v>35</v>
      </c>
      <c r="B37" t="n">
        <v>95</v>
      </c>
      <c r="C37" t="inlineStr">
        <is>
          <t xml:space="preserve">CONCLUIDO	</t>
        </is>
      </c>
      <c r="D37" t="n">
        <v>6.295</v>
      </c>
      <c r="E37" t="n">
        <v>15.89</v>
      </c>
      <c r="F37" t="n">
        <v>12.97</v>
      </c>
      <c r="G37" t="n">
        <v>64.84999999999999</v>
      </c>
      <c r="H37" t="n">
        <v>0.87</v>
      </c>
      <c r="I37" t="n">
        <v>12</v>
      </c>
      <c r="J37" t="n">
        <v>199.14</v>
      </c>
      <c r="K37" t="n">
        <v>53.44</v>
      </c>
      <c r="L37" t="n">
        <v>9.75</v>
      </c>
      <c r="M37" t="n">
        <v>2</v>
      </c>
      <c r="N37" t="n">
        <v>40.95</v>
      </c>
      <c r="O37" t="n">
        <v>24794.55</v>
      </c>
      <c r="P37" t="n">
        <v>136.73</v>
      </c>
      <c r="Q37" t="n">
        <v>988.14</v>
      </c>
      <c r="R37" t="n">
        <v>44.21</v>
      </c>
      <c r="S37" t="n">
        <v>35.43</v>
      </c>
      <c r="T37" t="n">
        <v>3357.01</v>
      </c>
      <c r="U37" t="n">
        <v>0.8</v>
      </c>
      <c r="V37" t="n">
        <v>0.88</v>
      </c>
      <c r="W37" t="n">
        <v>2.99</v>
      </c>
      <c r="X37" t="n">
        <v>0.22</v>
      </c>
      <c r="Y37" t="n">
        <v>1</v>
      </c>
      <c r="Z37" t="n">
        <v>10</v>
      </c>
      <c r="AA37" t="n">
        <v>305.7517883237085</v>
      </c>
      <c r="AB37" t="n">
        <v>418.3430856014069</v>
      </c>
      <c r="AC37" t="n">
        <v>378.4170086598162</v>
      </c>
      <c r="AD37" t="n">
        <v>305751.7883237085</v>
      </c>
      <c r="AE37" t="n">
        <v>418343.0856014069</v>
      </c>
      <c r="AF37" t="n">
        <v>1.481093974083967e-06</v>
      </c>
      <c r="AG37" t="n">
        <v>11</v>
      </c>
      <c r="AH37" t="n">
        <v>378417.0086598162</v>
      </c>
    </row>
    <row r="38">
      <c r="A38" t="n">
        <v>36</v>
      </c>
      <c r="B38" t="n">
        <v>95</v>
      </c>
      <c r="C38" t="inlineStr">
        <is>
          <t xml:space="preserve">CONCLUIDO	</t>
        </is>
      </c>
      <c r="D38" t="n">
        <v>6.2939</v>
      </c>
      <c r="E38" t="n">
        <v>15.89</v>
      </c>
      <c r="F38" t="n">
        <v>12.97</v>
      </c>
      <c r="G38" t="n">
        <v>64.87</v>
      </c>
      <c r="H38" t="n">
        <v>0.89</v>
      </c>
      <c r="I38" t="n">
        <v>12</v>
      </c>
      <c r="J38" t="n">
        <v>199.53</v>
      </c>
      <c r="K38" t="n">
        <v>53.44</v>
      </c>
      <c r="L38" t="n">
        <v>10</v>
      </c>
      <c r="M38" t="n">
        <v>0</v>
      </c>
      <c r="N38" t="n">
        <v>41.1</v>
      </c>
      <c r="O38" t="n">
        <v>24842.77</v>
      </c>
      <c r="P38" t="n">
        <v>136.85</v>
      </c>
      <c r="Q38" t="n">
        <v>988.1799999999999</v>
      </c>
      <c r="R38" t="n">
        <v>44.14</v>
      </c>
      <c r="S38" t="n">
        <v>35.43</v>
      </c>
      <c r="T38" t="n">
        <v>3320.2</v>
      </c>
      <c r="U38" t="n">
        <v>0.8</v>
      </c>
      <c r="V38" t="n">
        <v>0.88</v>
      </c>
      <c r="W38" t="n">
        <v>3</v>
      </c>
      <c r="X38" t="n">
        <v>0.22</v>
      </c>
      <c r="Y38" t="n">
        <v>1</v>
      </c>
      <c r="Z38" t="n">
        <v>10</v>
      </c>
      <c r="AA38" t="n">
        <v>305.8853143640639</v>
      </c>
      <c r="AB38" t="n">
        <v>418.5257818205744</v>
      </c>
      <c r="AC38" t="n">
        <v>378.582268608242</v>
      </c>
      <c r="AD38" t="n">
        <v>305885.3143640639</v>
      </c>
      <c r="AE38" t="n">
        <v>418525.7818205744</v>
      </c>
      <c r="AF38" t="n">
        <v>1.480835164970147e-06</v>
      </c>
      <c r="AG38" t="n">
        <v>11</v>
      </c>
      <c r="AH38" t="n">
        <v>378582.268608242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5.1524</v>
      </c>
      <c r="E2" t="n">
        <v>19.41</v>
      </c>
      <c r="F2" t="n">
        <v>14.84</v>
      </c>
      <c r="G2" t="n">
        <v>8.56</v>
      </c>
      <c r="H2" t="n">
        <v>0.15</v>
      </c>
      <c r="I2" t="n">
        <v>104</v>
      </c>
      <c r="J2" t="n">
        <v>116.05</v>
      </c>
      <c r="K2" t="n">
        <v>43.4</v>
      </c>
      <c r="L2" t="n">
        <v>1</v>
      </c>
      <c r="M2" t="n">
        <v>102</v>
      </c>
      <c r="N2" t="n">
        <v>16.65</v>
      </c>
      <c r="O2" t="n">
        <v>14546.17</v>
      </c>
      <c r="P2" t="n">
        <v>143.91</v>
      </c>
      <c r="Q2" t="n">
        <v>988.5700000000001</v>
      </c>
      <c r="R2" t="n">
        <v>102.63</v>
      </c>
      <c r="S2" t="n">
        <v>35.43</v>
      </c>
      <c r="T2" t="n">
        <v>32106.22</v>
      </c>
      <c r="U2" t="n">
        <v>0.35</v>
      </c>
      <c r="V2" t="n">
        <v>0.77</v>
      </c>
      <c r="W2" t="n">
        <v>3.13</v>
      </c>
      <c r="X2" t="n">
        <v>2.08</v>
      </c>
      <c r="Y2" t="n">
        <v>1</v>
      </c>
      <c r="Z2" t="n">
        <v>10</v>
      </c>
      <c r="AA2" t="n">
        <v>357.5882561342716</v>
      </c>
      <c r="AB2" t="n">
        <v>489.2680277233804</v>
      </c>
      <c r="AC2" t="n">
        <v>442.57297384945</v>
      </c>
      <c r="AD2" t="n">
        <v>357588.2561342716</v>
      </c>
      <c r="AE2" t="n">
        <v>489268.0277233804</v>
      </c>
      <c r="AF2" t="n">
        <v>1.311481927858537e-06</v>
      </c>
      <c r="AG2" t="n">
        <v>13</v>
      </c>
      <c r="AH2" t="n">
        <v>442572.97384945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5.4526</v>
      </c>
      <c r="E3" t="n">
        <v>18.34</v>
      </c>
      <c r="F3" t="n">
        <v>14.34</v>
      </c>
      <c r="G3" t="n">
        <v>10.76</v>
      </c>
      <c r="H3" t="n">
        <v>0.19</v>
      </c>
      <c r="I3" t="n">
        <v>80</v>
      </c>
      <c r="J3" t="n">
        <v>116.37</v>
      </c>
      <c r="K3" t="n">
        <v>43.4</v>
      </c>
      <c r="L3" t="n">
        <v>1.25</v>
      </c>
      <c r="M3" t="n">
        <v>78</v>
      </c>
      <c r="N3" t="n">
        <v>16.72</v>
      </c>
      <c r="O3" t="n">
        <v>14585.96</v>
      </c>
      <c r="P3" t="n">
        <v>137.37</v>
      </c>
      <c r="Q3" t="n">
        <v>988.39</v>
      </c>
      <c r="R3" t="n">
        <v>87.09999999999999</v>
      </c>
      <c r="S3" t="n">
        <v>35.43</v>
      </c>
      <c r="T3" t="n">
        <v>24460.32</v>
      </c>
      <c r="U3" t="n">
        <v>0.41</v>
      </c>
      <c r="V3" t="n">
        <v>0.79</v>
      </c>
      <c r="W3" t="n">
        <v>3.1</v>
      </c>
      <c r="X3" t="n">
        <v>1.59</v>
      </c>
      <c r="Y3" t="n">
        <v>1</v>
      </c>
      <c r="Z3" t="n">
        <v>10</v>
      </c>
      <c r="AA3" t="n">
        <v>326.4075527206132</v>
      </c>
      <c r="AB3" t="n">
        <v>446.6052137172631</v>
      </c>
      <c r="AC3" t="n">
        <v>403.981838934441</v>
      </c>
      <c r="AD3" t="n">
        <v>326407.5527206132</v>
      </c>
      <c r="AE3" t="n">
        <v>446605.2137172631</v>
      </c>
      <c r="AF3" t="n">
        <v>1.387894255073647e-06</v>
      </c>
      <c r="AG3" t="n">
        <v>12</v>
      </c>
      <c r="AH3" t="n">
        <v>403981.838934441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5.6562</v>
      </c>
      <c r="E4" t="n">
        <v>17.68</v>
      </c>
      <c r="F4" t="n">
        <v>14.04</v>
      </c>
      <c r="G4" t="n">
        <v>12.96</v>
      </c>
      <c r="H4" t="n">
        <v>0.23</v>
      </c>
      <c r="I4" t="n">
        <v>65</v>
      </c>
      <c r="J4" t="n">
        <v>116.69</v>
      </c>
      <c r="K4" t="n">
        <v>43.4</v>
      </c>
      <c r="L4" t="n">
        <v>1.5</v>
      </c>
      <c r="M4" t="n">
        <v>63</v>
      </c>
      <c r="N4" t="n">
        <v>16.79</v>
      </c>
      <c r="O4" t="n">
        <v>14625.77</v>
      </c>
      <c r="P4" t="n">
        <v>132.5</v>
      </c>
      <c r="Q4" t="n">
        <v>988.22</v>
      </c>
      <c r="R4" t="n">
        <v>77.70999999999999</v>
      </c>
      <c r="S4" t="n">
        <v>35.43</v>
      </c>
      <c r="T4" t="n">
        <v>19843.05</v>
      </c>
      <c r="U4" t="n">
        <v>0.46</v>
      </c>
      <c r="V4" t="n">
        <v>0.8100000000000001</v>
      </c>
      <c r="W4" t="n">
        <v>3.07</v>
      </c>
      <c r="X4" t="n">
        <v>1.29</v>
      </c>
      <c r="Y4" t="n">
        <v>1</v>
      </c>
      <c r="Z4" t="n">
        <v>10</v>
      </c>
      <c r="AA4" t="n">
        <v>313.7891516405871</v>
      </c>
      <c r="AB4" t="n">
        <v>429.3401606750046</v>
      </c>
      <c r="AC4" t="n">
        <v>388.3645383228816</v>
      </c>
      <c r="AD4" t="n">
        <v>313789.1516405871</v>
      </c>
      <c r="AE4" t="n">
        <v>429340.1606750046</v>
      </c>
      <c r="AF4" t="n">
        <v>1.439718205176899e-06</v>
      </c>
      <c r="AG4" t="n">
        <v>12</v>
      </c>
      <c r="AH4" t="n">
        <v>388364.5383228816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5.813</v>
      </c>
      <c r="E5" t="n">
        <v>17.2</v>
      </c>
      <c r="F5" t="n">
        <v>13.83</v>
      </c>
      <c r="G5" t="n">
        <v>15.37</v>
      </c>
      <c r="H5" t="n">
        <v>0.26</v>
      </c>
      <c r="I5" t="n">
        <v>54</v>
      </c>
      <c r="J5" t="n">
        <v>117.01</v>
      </c>
      <c r="K5" t="n">
        <v>43.4</v>
      </c>
      <c r="L5" t="n">
        <v>1.75</v>
      </c>
      <c r="M5" t="n">
        <v>52</v>
      </c>
      <c r="N5" t="n">
        <v>16.86</v>
      </c>
      <c r="O5" t="n">
        <v>14665.62</v>
      </c>
      <c r="P5" t="n">
        <v>128.79</v>
      </c>
      <c r="Q5" t="n">
        <v>988.14</v>
      </c>
      <c r="R5" t="n">
        <v>71.27</v>
      </c>
      <c r="S5" t="n">
        <v>35.43</v>
      </c>
      <c r="T5" t="n">
        <v>16676.74</v>
      </c>
      <c r="U5" t="n">
        <v>0.5</v>
      </c>
      <c r="V5" t="n">
        <v>0.82</v>
      </c>
      <c r="W5" t="n">
        <v>3.05</v>
      </c>
      <c r="X5" t="n">
        <v>1.07</v>
      </c>
      <c r="Y5" t="n">
        <v>1</v>
      </c>
      <c r="Z5" t="n">
        <v>10</v>
      </c>
      <c r="AA5" t="n">
        <v>304.7851908018065</v>
      </c>
      <c r="AB5" t="n">
        <v>417.0205442286676</v>
      </c>
      <c r="AC5" t="n">
        <v>377.2206887794926</v>
      </c>
      <c r="AD5" t="n">
        <v>304785.1908018065</v>
      </c>
      <c r="AE5" t="n">
        <v>417020.5442286676</v>
      </c>
      <c r="AF5" t="n">
        <v>1.479629773822233e-06</v>
      </c>
      <c r="AG5" t="n">
        <v>12</v>
      </c>
      <c r="AH5" t="n">
        <v>377220.6887794926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5.9453</v>
      </c>
      <c r="E6" t="n">
        <v>16.82</v>
      </c>
      <c r="F6" t="n">
        <v>13.64</v>
      </c>
      <c r="G6" t="n">
        <v>17.79</v>
      </c>
      <c r="H6" t="n">
        <v>0.3</v>
      </c>
      <c r="I6" t="n">
        <v>46</v>
      </c>
      <c r="J6" t="n">
        <v>117.34</v>
      </c>
      <c r="K6" t="n">
        <v>43.4</v>
      </c>
      <c r="L6" t="n">
        <v>2</v>
      </c>
      <c r="M6" t="n">
        <v>44</v>
      </c>
      <c r="N6" t="n">
        <v>16.94</v>
      </c>
      <c r="O6" t="n">
        <v>14705.49</v>
      </c>
      <c r="P6" t="n">
        <v>124.98</v>
      </c>
      <c r="Q6" t="n">
        <v>988.24</v>
      </c>
      <c r="R6" t="n">
        <v>65.28</v>
      </c>
      <c r="S6" t="n">
        <v>35.43</v>
      </c>
      <c r="T6" t="n">
        <v>13721.64</v>
      </c>
      <c r="U6" t="n">
        <v>0.54</v>
      </c>
      <c r="V6" t="n">
        <v>0.84</v>
      </c>
      <c r="W6" t="n">
        <v>3.03</v>
      </c>
      <c r="X6" t="n">
        <v>0.88</v>
      </c>
      <c r="Y6" t="n">
        <v>1</v>
      </c>
      <c r="Z6" t="n">
        <v>10</v>
      </c>
      <c r="AA6" t="n">
        <v>285.6859929621343</v>
      </c>
      <c r="AB6" t="n">
        <v>390.8881791472868</v>
      </c>
      <c r="AC6" t="n">
        <v>353.5823599444741</v>
      </c>
      <c r="AD6" t="n">
        <v>285685.9929621343</v>
      </c>
      <c r="AE6" t="n">
        <v>390888.1791472869</v>
      </c>
      <c r="AF6" t="n">
        <v>1.513305159866733e-06</v>
      </c>
      <c r="AG6" t="n">
        <v>11</v>
      </c>
      <c r="AH6" t="n">
        <v>353582.3599444741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6.0332</v>
      </c>
      <c r="E7" t="n">
        <v>16.58</v>
      </c>
      <c r="F7" t="n">
        <v>13.54</v>
      </c>
      <c r="G7" t="n">
        <v>20.3</v>
      </c>
      <c r="H7" t="n">
        <v>0.34</v>
      </c>
      <c r="I7" t="n">
        <v>40</v>
      </c>
      <c r="J7" t="n">
        <v>117.66</v>
      </c>
      <c r="K7" t="n">
        <v>43.4</v>
      </c>
      <c r="L7" t="n">
        <v>2.25</v>
      </c>
      <c r="M7" t="n">
        <v>38</v>
      </c>
      <c r="N7" t="n">
        <v>17.01</v>
      </c>
      <c r="O7" t="n">
        <v>14745.39</v>
      </c>
      <c r="P7" t="n">
        <v>122.23</v>
      </c>
      <c r="Q7" t="n">
        <v>988.28</v>
      </c>
      <c r="R7" t="n">
        <v>61.61</v>
      </c>
      <c r="S7" t="n">
        <v>35.43</v>
      </c>
      <c r="T7" t="n">
        <v>11916.07</v>
      </c>
      <c r="U7" t="n">
        <v>0.58</v>
      </c>
      <c r="V7" t="n">
        <v>0.84</v>
      </c>
      <c r="W7" t="n">
        <v>3.04</v>
      </c>
      <c r="X7" t="n">
        <v>0.78</v>
      </c>
      <c r="Y7" t="n">
        <v>1</v>
      </c>
      <c r="Z7" t="n">
        <v>10</v>
      </c>
      <c r="AA7" t="n">
        <v>280.523979621241</v>
      </c>
      <c r="AB7" t="n">
        <v>383.8252847623206</v>
      </c>
      <c r="AC7" t="n">
        <v>347.1935382867744</v>
      </c>
      <c r="AD7" t="n">
        <v>280523.979621241</v>
      </c>
      <c r="AE7" t="n">
        <v>383825.2847623206</v>
      </c>
      <c r="AF7" t="n">
        <v>1.535679055810132e-06</v>
      </c>
      <c r="AG7" t="n">
        <v>11</v>
      </c>
      <c r="AH7" t="n">
        <v>347193.5382867744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6.1013</v>
      </c>
      <c r="E8" t="n">
        <v>16.39</v>
      </c>
      <c r="F8" t="n">
        <v>13.45</v>
      </c>
      <c r="G8" t="n">
        <v>22.41</v>
      </c>
      <c r="H8" t="n">
        <v>0.37</v>
      </c>
      <c r="I8" t="n">
        <v>36</v>
      </c>
      <c r="J8" t="n">
        <v>117.98</v>
      </c>
      <c r="K8" t="n">
        <v>43.4</v>
      </c>
      <c r="L8" t="n">
        <v>2.5</v>
      </c>
      <c r="M8" t="n">
        <v>34</v>
      </c>
      <c r="N8" t="n">
        <v>17.08</v>
      </c>
      <c r="O8" t="n">
        <v>14785.31</v>
      </c>
      <c r="P8" t="n">
        <v>119.75</v>
      </c>
      <c r="Q8" t="n">
        <v>988.15</v>
      </c>
      <c r="R8" t="n">
        <v>59.24</v>
      </c>
      <c r="S8" t="n">
        <v>35.43</v>
      </c>
      <c r="T8" t="n">
        <v>10750.44</v>
      </c>
      <c r="U8" t="n">
        <v>0.6</v>
      </c>
      <c r="V8" t="n">
        <v>0.85</v>
      </c>
      <c r="W8" t="n">
        <v>3.02</v>
      </c>
      <c r="X8" t="n">
        <v>0.6899999999999999</v>
      </c>
      <c r="Y8" t="n">
        <v>1</v>
      </c>
      <c r="Z8" t="n">
        <v>10</v>
      </c>
      <c r="AA8" t="n">
        <v>276.2736392615747</v>
      </c>
      <c r="AB8" t="n">
        <v>378.0097815704425</v>
      </c>
      <c r="AC8" t="n">
        <v>341.9330585574192</v>
      </c>
      <c r="AD8" t="n">
        <v>276273.6392615747</v>
      </c>
      <c r="AE8" t="n">
        <v>378009.7815704425</v>
      </c>
      <c r="AF8" t="n">
        <v>1.553013098059796e-06</v>
      </c>
      <c r="AG8" t="n">
        <v>11</v>
      </c>
      <c r="AH8" t="n">
        <v>341933.0585574192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6.1564</v>
      </c>
      <c r="E9" t="n">
        <v>16.24</v>
      </c>
      <c r="F9" t="n">
        <v>13.39</v>
      </c>
      <c r="G9" t="n">
        <v>25.12</v>
      </c>
      <c r="H9" t="n">
        <v>0.41</v>
      </c>
      <c r="I9" t="n">
        <v>32</v>
      </c>
      <c r="J9" t="n">
        <v>118.31</v>
      </c>
      <c r="K9" t="n">
        <v>43.4</v>
      </c>
      <c r="L9" t="n">
        <v>2.75</v>
      </c>
      <c r="M9" t="n">
        <v>30</v>
      </c>
      <c r="N9" t="n">
        <v>17.16</v>
      </c>
      <c r="O9" t="n">
        <v>14825.26</v>
      </c>
      <c r="P9" t="n">
        <v>116.75</v>
      </c>
      <c r="Q9" t="n">
        <v>988.13</v>
      </c>
      <c r="R9" t="n">
        <v>57.41</v>
      </c>
      <c r="S9" t="n">
        <v>35.43</v>
      </c>
      <c r="T9" t="n">
        <v>9856.209999999999</v>
      </c>
      <c r="U9" t="n">
        <v>0.62</v>
      </c>
      <c r="V9" t="n">
        <v>0.85</v>
      </c>
      <c r="W9" t="n">
        <v>3.03</v>
      </c>
      <c r="X9" t="n">
        <v>0.64</v>
      </c>
      <c r="Y9" t="n">
        <v>1</v>
      </c>
      <c r="Z9" t="n">
        <v>10</v>
      </c>
      <c r="AA9" t="n">
        <v>272.0676149188326</v>
      </c>
      <c r="AB9" t="n">
        <v>372.2549135080047</v>
      </c>
      <c r="AC9" t="n">
        <v>336.7274270258525</v>
      </c>
      <c r="AD9" t="n">
        <v>272067.6149188327</v>
      </c>
      <c r="AE9" t="n">
        <v>372254.9135080047</v>
      </c>
      <c r="AF9" t="n">
        <v>1.567038145460037e-06</v>
      </c>
      <c r="AG9" t="n">
        <v>11</v>
      </c>
      <c r="AH9" t="n">
        <v>336727.4270258525</v>
      </c>
    </row>
    <row r="10">
      <c r="A10" t="n">
        <v>8</v>
      </c>
      <c r="B10" t="n">
        <v>55</v>
      </c>
      <c r="C10" t="inlineStr">
        <is>
          <t xml:space="preserve">CONCLUIDO	</t>
        </is>
      </c>
      <c r="D10" t="n">
        <v>6.2048</v>
      </c>
      <c r="E10" t="n">
        <v>16.12</v>
      </c>
      <c r="F10" t="n">
        <v>13.34</v>
      </c>
      <c r="G10" t="n">
        <v>27.6</v>
      </c>
      <c r="H10" t="n">
        <v>0.45</v>
      </c>
      <c r="I10" t="n">
        <v>29</v>
      </c>
      <c r="J10" t="n">
        <v>118.63</v>
      </c>
      <c r="K10" t="n">
        <v>43.4</v>
      </c>
      <c r="L10" t="n">
        <v>3</v>
      </c>
      <c r="M10" t="n">
        <v>27</v>
      </c>
      <c r="N10" t="n">
        <v>17.23</v>
      </c>
      <c r="O10" t="n">
        <v>14865.24</v>
      </c>
      <c r="P10" t="n">
        <v>114.11</v>
      </c>
      <c r="Q10" t="n">
        <v>988.17</v>
      </c>
      <c r="R10" t="n">
        <v>55.79</v>
      </c>
      <c r="S10" t="n">
        <v>35.43</v>
      </c>
      <c r="T10" t="n">
        <v>9062.040000000001</v>
      </c>
      <c r="U10" t="n">
        <v>0.64</v>
      </c>
      <c r="V10" t="n">
        <v>0.85</v>
      </c>
      <c r="W10" t="n">
        <v>3.02</v>
      </c>
      <c r="X10" t="n">
        <v>0.59</v>
      </c>
      <c r="Y10" t="n">
        <v>1</v>
      </c>
      <c r="Z10" t="n">
        <v>10</v>
      </c>
      <c r="AA10" t="n">
        <v>268.4393018402397</v>
      </c>
      <c r="AB10" t="n">
        <v>367.2904954839979</v>
      </c>
      <c r="AC10" t="n">
        <v>332.2368060904524</v>
      </c>
      <c r="AD10" t="n">
        <v>268439.3018402397</v>
      </c>
      <c r="AE10" t="n">
        <v>367290.4954839979</v>
      </c>
      <c r="AF10" t="n">
        <v>1.5793577878225e-06</v>
      </c>
      <c r="AG10" t="n">
        <v>11</v>
      </c>
      <c r="AH10" t="n">
        <v>332236.8060904524</v>
      </c>
    </row>
    <row r="11">
      <c r="A11" t="n">
        <v>9</v>
      </c>
      <c r="B11" t="n">
        <v>55</v>
      </c>
      <c r="C11" t="inlineStr">
        <is>
          <t xml:space="preserve">CONCLUIDO	</t>
        </is>
      </c>
      <c r="D11" t="n">
        <v>6.2654</v>
      </c>
      <c r="E11" t="n">
        <v>15.96</v>
      </c>
      <c r="F11" t="n">
        <v>13.26</v>
      </c>
      <c r="G11" t="n">
        <v>30.59</v>
      </c>
      <c r="H11" t="n">
        <v>0.48</v>
      </c>
      <c r="I11" t="n">
        <v>26</v>
      </c>
      <c r="J11" t="n">
        <v>118.96</v>
      </c>
      <c r="K11" t="n">
        <v>43.4</v>
      </c>
      <c r="L11" t="n">
        <v>3.25</v>
      </c>
      <c r="M11" t="n">
        <v>24</v>
      </c>
      <c r="N11" t="n">
        <v>17.31</v>
      </c>
      <c r="O11" t="n">
        <v>14905.25</v>
      </c>
      <c r="P11" t="n">
        <v>111.65</v>
      </c>
      <c r="Q11" t="n">
        <v>988.17</v>
      </c>
      <c r="R11" t="n">
        <v>53.26</v>
      </c>
      <c r="S11" t="n">
        <v>35.43</v>
      </c>
      <c r="T11" t="n">
        <v>7813.34</v>
      </c>
      <c r="U11" t="n">
        <v>0.67</v>
      </c>
      <c r="V11" t="n">
        <v>0.86</v>
      </c>
      <c r="W11" t="n">
        <v>3.01</v>
      </c>
      <c r="X11" t="n">
        <v>0.5</v>
      </c>
      <c r="Y11" t="n">
        <v>1</v>
      </c>
      <c r="Z11" t="n">
        <v>10</v>
      </c>
      <c r="AA11" t="n">
        <v>264.6534335205616</v>
      </c>
      <c r="AB11" t="n">
        <v>362.1105034282917</v>
      </c>
      <c r="AC11" t="n">
        <v>327.5511852063784</v>
      </c>
      <c r="AD11" t="n">
        <v>264653.4335205615</v>
      </c>
      <c r="AE11" t="n">
        <v>362110.5034282918</v>
      </c>
      <c r="AF11" t="n">
        <v>1.594782794582112e-06</v>
      </c>
      <c r="AG11" t="n">
        <v>11</v>
      </c>
      <c r="AH11" t="n">
        <v>327551.1852063783</v>
      </c>
    </row>
    <row r="12">
      <c r="A12" t="n">
        <v>10</v>
      </c>
      <c r="B12" t="n">
        <v>55</v>
      </c>
      <c r="C12" t="inlineStr">
        <is>
          <t xml:space="preserve">CONCLUIDO	</t>
        </is>
      </c>
      <c r="D12" t="n">
        <v>6.3024</v>
      </c>
      <c r="E12" t="n">
        <v>15.87</v>
      </c>
      <c r="F12" t="n">
        <v>13.21</v>
      </c>
      <c r="G12" t="n">
        <v>33.02</v>
      </c>
      <c r="H12" t="n">
        <v>0.52</v>
      </c>
      <c r="I12" t="n">
        <v>24</v>
      </c>
      <c r="J12" t="n">
        <v>119.28</v>
      </c>
      <c r="K12" t="n">
        <v>43.4</v>
      </c>
      <c r="L12" t="n">
        <v>3.5</v>
      </c>
      <c r="M12" t="n">
        <v>22</v>
      </c>
      <c r="N12" t="n">
        <v>17.38</v>
      </c>
      <c r="O12" t="n">
        <v>14945.29</v>
      </c>
      <c r="P12" t="n">
        <v>108.71</v>
      </c>
      <c r="Q12" t="n">
        <v>988.29</v>
      </c>
      <c r="R12" t="n">
        <v>51.67</v>
      </c>
      <c r="S12" t="n">
        <v>35.43</v>
      </c>
      <c r="T12" t="n">
        <v>7028.38</v>
      </c>
      <c r="U12" t="n">
        <v>0.6899999999999999</v>
      </c>
      <c r="V12" t="n">
        <v>0.86</v>
      </c>
      <c r="W12" t="n">
        <v>3.01</v>
      </c>
      <c r="X12" t="n">
        <v>0.45</v>
      </c>
      <c r="Y12" t="n">
        <v>1</v>
      </c>
      <c r="Z12" t="n">
        <v>10</v>
      </c>
      <c r="AA12" t="n">
        <v>261.1323135888986</v>
      </c>
      <c r="AB12" t="n">
        <v>357.2927517969425</v>
      </c>
      <c r="AC12" t="n">
        <v>323.1932330289682</v>
      </c>
      <c r="AD12" t="n">
        <v>261132.3135888985</v>
      </c>
      <c r="AE12" t="n">
        <v>357292.7517969425</v>
      </c>
      <c r="AF12" t="n">
        <v>1.604200702999697e-06</v>
      </c>
      <c r="AG12" t="n">
        <v>11</v>
      </c>
      <c r="AH12" t="n">
        <v>323193.2330289682</v>
      </c>
    </row>
    <row r="13">
      <c r="A13" t="n">
        <v>11</v>
      </c>
      <c r="B13" t="n">
        <v>55</v>
      </c>
      <c r="C13" t="inlineStr">
        <is>
          <t xml:space="preserve">CONCLUIDO	</t>
        </is>
      </c>
      <c r="D13" t="n">
        <v>6.332</v>
      </c>
      <c r="E13" t="n">
        <v>15.79</v>
      </c>
      <c r="F13" t="n">
        <v>13.18</v>
      </c>
      <c r="G13" t="n">
        <v>35.95</v>
      </c>
      <c r="H13" t="n">
        <v>0.55</v>
      </c>
      <c r="I13" t="n">
        <v>22</v>
      </c>
      <c r="J13" t="n">
        <v>119.61</v>
      </c>
      <c r="K13" t="n">
        <v>43.4</v>
      </c>
      <c r="L13" t="n">
        <v>3.75</v>
      </c>
      <c r="M13" t="n">
        <v>19</v>
      </c>
      <c r="N13" t="n">
        <v>17.46</v>
      </c>
      <c r="O13" t="n">
        <v>14985.35</v>
      </c>
      <c r="P13" t="n">
        <v>106.59</v>
      </c>
      <c r="Q13" t="n">
        <v>988.13</v>
      </c>
      <c r="R13" t="n">
        <v>50.94</v>
      </c>
      <c r="S13" t="n">
        <v>35.43</v>
      </c>
      <c r="T13" t="n">
        <v>6671.9</v>
      </c>
      <c r="U13" t="n">
        <v>0.7</v>
      </c>
      <c r="V13" t="n">
        <v>0.86</v>
      </c>
      <c r="W13" t="n">
        <v>3.01</v>
      </c>
      <c r="X13" t="n">
        <v>0.43</v>
      </c>
      <c r="Y13" t="n">
        <v>1</v>
      </c>
      <c r="Z13" t="n">
        <v>10</v>
      </c>
      <c r="AA13" t="n">
        <v>258.5764874181568</v>
      </c>
      <c r="AB13" t="n">
        <v>353.7957576750409</v>
      </c>
      <c r="AC13" t="n">
        <v>320.0299871179988</v>
      </c>
      <c r="AD13" t="n">
        <v>258576.4874181568</v>
      </c>
      <c r="AE13" t="n">
        <v>353795.7576750409</v>
      </c>
      <c r="AF13" t="n">
        <v>1.611735029733766e-06</v>
      </c>
      <c r="AG13" t="n">
        <v>11</v>
      </c>
      <c r="AH13" t="n">
        <v>320029.9871179988</v>
      </c>
    </row>
    <row r="14">
      <c r="A14" t="n">
        <v>12</v>
      </c>
      <c r="B14" t="n">
        <v>55</v>
      </c>
      <c r="C14" t="inlineStr">
        <is>
          <t xml:space="preserve">CONCLUIDO	</t>
        </is>
      </c>
      <c r="D14" t="n">
        <v>6.3656</v>
      </c>
      <c r="E14" t="n">
        <v>15.71</v>
      </c>
      <c r="F14" t="n">
        <v>13.15</v>
      </c>
      <c r="G14" t="n">
        <v>39.44</v>
      </c>
      <c r="H14" t="n">
        <v>0.59</v>
      </c>
      <c r="I14" t="n">
        <v>20</v>
      </c>
      <c r="J14" t="n">
        <v>119.93</v>
      </c>
      <c r="K14" t="n">
        <v>43.4</v>
      </c>
      <c r="L14" t="n">
        <v>4</v>
      </c>
      <c r="M14" t="n">
        <v>12</v>
      </c>
      <c r="N14" t="n">
        <v>17.53</v>
      </c>
      <c r="O14" t="n">
        <v>15025.44</v>
      </c>
      <c r="P14" t="n">
        <v>104.41</v>
      </c>
      <c r="Q14" t="n">
        <v>988.08</v>
      </c>
      <c r="R14" t="n">
        <v>49.51</v>
      </c>
      <c r="S14" t="n">
        <v>35.43</v>
      </c>
      <c r="T14" t="n">
        <v>5968</v>
      </c>
      <c r="U14" t="n">
        <v>0.72</v>
      </c>
      <c r="V14" t="n">
        <v>0.87</v>
      </c>
      <c r="W14" t="n">
        <v>3.01</v>
      </c>
      <c r="X14" t="n">
        <v>0.39</v>
      </c>
      <c r="Y14" t="n">
        <v>1</v>
      </c>
      <c r="Z14" t="n">
        <v>10</v>
      </c>
      <c r="AA14" t="n">
        <v>255.910632659395</v>
      </c>
      <c r="AB14" t="n">
        <v>350.148217584726</v>
      </c>
      <c r="AC14" t="n">
        <v>316.7305631346541</v>
      </c>
      <c r="AD14" t="n">
        <v>255910.632659395</v>
      </c>
      <c r="AE14" t="n">
        <v>350148.2175847259</v>
      </c>
      <c r="AF14" t="n">
        <v>1.620287508729194e-06</v>
      </c>
      <c r="AG14" t="n">
        <v>11</v>
      </c>
      <c r="AH14" t="n">
        <v>316730.5631346541</v>
      </c>
    </row>
    <row r="15">
      <c r="A15" t="n">
        <v>13</v>
      </c>
      <c r="B15" t="n">
        <v>55</v>
      </c>
      <c r="C15" t="inlineStr">
        <is>
          <t xml:space="preserve">CONCLUIDO	</t>
        </is>
      </c>
      <c r="D15" t="n">
        <v>6.3675</v>
      </c>
      <c r="E15" t="n">
        <v>15.7</v>
      </c>
      <c r="F15" t="n">
        <v>13.14</v>
      </c>
      <c r="G15" t="n">
        <v>39.43</v>
      </c>
      <c r="H15" t="n">
        <v>0.62</v>
      </c>
      <c r="I15" t="n">
        <v>20</v>
      </c>
      <c r="J15" t="n">
        <v>120.26</v>
      </c>
      <c r="K15" t="n">
        <v>43.4</v>
      </c>
      <c r="L15" t="n">
        <v>4.25</v>
      </c>
      <c r="M15" t="n">
        <v>4</v>
      </c>
      <c r="N15" t="n">
        <v>17.61</v>
      </c>
      <c r="O15" t="n">
        <v>15065.56</v>
      </c>
      <c r="P15" t="n">
        <v>103.39</v>
      </c>
      <c r="Q15" t="n">
        <v>988.38</v>
      </c>
      <c r="R15" t="n">
        <v>49.18</v>
      </c>
      <c r="S15" t="n">
        <v>35.43</v>
      </c>
      <c r="T15" t="n">
        <v>5798.86</v>
      </c>
      <c r="U15" t="n">
        <v>0.72</v>
      </c>
      <c r="V15" t="n">
        <v>0.87</v>
      </c>
      <c r="W15" t="n">
        <v>3.02</v>
      </c>
      <c r="X15" t="n">
        <v>0.39</v>
      </c>
      <c r="Y15" t="n">
        <v>1</v>
      </c>
      <c r="Z15" t="n">
        <v>10</v>
      </c>
      <c r="AA15" t="n">
        <v>254.9678755502644</v>
      </c>
      <c r="AB15" t="n">
        <v>348.8582957165057</v>
      </c>
      <c r="AC15" t="n">
        <v>315.5637495991198</v>
      </c>
      <c r="AD15" t="n">
        <v>254967.8755502644</v>
      </c>
      <c r="AE15" t="n">
        <v>348858.2957165057</v>
      </c>
      <c r="AF15" t="n">
        <v>1.62077113105334e-06</v>
      </c>
      <c r="AG15" t="n">
        <v>11</v>
      </c>
      <c r="AH15" t="n">
        <v>315563.7495991198</v>
      </c>
    </row>
    <row r="16">
      <c r="A16" t="n">
        <v>14</v>
      </c>
      <c r="B16" t="n">
        <v>55</v>
      </c>
      <c r="C16" t="inlineStr">
        <is>
          <t xml:space="preserve">CONCLUIDO	</t>
        </is>
      </c>
      <c r="D16" t="n">
        <v>6.3865</v>
      </c>
      <c r="E16" t="n">
        <v>15.66</v>
      </c>
      <c r="F16" t="n">
        <v>13.12</v>
      </c>
      <c r="G16" t="n">
        <v>41.43</v>
      </c>
      <c r="H16" t="n">
        <v>0.66</v>
      </c>
      <c r="I16" t="n">
        <v>19</v>
      </c>
      <c r="J16" t="n">
        <v>120.58</v>
      </c>
      <c r="K16" t="n">
        <v>43.4</v>
      </c>
      <c r="L16" t="n">
        <v>4.5</v>
      </c>
      <c r="M16" t="n">
        <v>1</v>
      </c>
      <c r="N16" t="n">
        <v>17.68</v>
      </c>
      <c r="O16" t="n">
        <v>15105.7</v>
      </c>
      <c r="P16" t="n">
        <v>103.16</v>
      </c>
      <c r="Q16" t="n">
        <v>988.28</v>
      </c>
      <c r="R16" t="n">
        <v>48.46</v>
      </c>
      <c r="S16" t="n">
        <v>35.43</v>
      </c>
      <c r="T16" t="n">
        <v>5445.7</v>
      </c>
      <c r="U16" t="n">
        <v>0.73</v>
      </c>
      <c r="V16" t="n">
        <v>0.87</v>
      </c>
      <c r="W16" t="n">
        <v>3.02</v>
      </c>
      <c r="X16" t="n">
        <v>0.37</v>
      </c>
      <c r="Y16" t="n">
        <v>1</v>
      </c>
      <c r="Z16" t="n">
        <v>10</v>
      </c>
      <c r="AA16" t="n">
        <v>254.3208566221153</v>
      </c>
      <c r="AB16" t="n">
        <v>347.9730158745521</v>
      </c>
      <c r="AC16" t="n">
        <v>314.7629596227838</v>
      </c>
      <c r="AD16" t="n">
        <v>254320.8566221153</v>
      </c>
      <c r="AE16" t="n">
        <v>347973.0158745521</v>
      </c>
      <c r="AF16" t="n">
        <v>1.625607354294803e-06</v>
      </c>
      <c r="AG16" t="n">
        <v>11</v>
      </c>
      <c r="AH16" t="n">
        <v>314762.9596227838</v>
      </c>
    </row>
    <row r="17">
      <c r="A17" t="n">
        <v>15</v>
      </c>
      <c r="B17" t="n">
        <v>55</v>
      </c>
      <c r="C17" t="inlineStr">
        <is>
          <t xml:space="preserve">CONCLUIDO	</t>
        </is>
      </c>
      <c r="D17" t="n">
        <v>6.3861</v>
      </c>
      <c r="E17" t="n">
        <v>15.66</v>
      </c>
      <c r="F17" t="n">
        <v>13.12</v>
      </c>
      <c r="G17" t="n">
        <v>41.43</v>
      </c>
      <c r="H17" t="n">
        <v>0.6899999999999999</v>
      </c>
      <c r="I17" t="n">
        <v>19</v>
      </c>
      <c r="J17" t="n">
        <v>120.91</v>
      </c>
      <c r="K17" t="n">
        <v>43.4</v>
      </c>
      <c r="L17" t="n">
        <v>4.75</v>
      </c>
      <c r="M17" t="n">
        <v>0</v>
      </c>
      <c r="N17" t="n">
        <v>17.76</v>
      </c>
      <c r="O17" t="n">
        <v>15145.88</v>
      </c>
      <c r="P17" t="n">
        <v>103.39</v>
      </c>
      <c r="Q17" t="n">
        <v>988.28</v>
      </c>
      <c r="R17" t="n">
        <v>48.45</v>
      </c>
      <c r="S17" t="n">
        <v>35.43</v>
      </c>
      <c r="T17" t="n">
        <v>5438.83</v>
      </c>
      <c r="U17" t="n">
        <v>0.73</v>
      </c>
      <c r="V17" t="n">
        <v>0.87</v>
      </c>
      <c r="W17" t="n">
        <v>3.02</v>
      </c>
      <c r="X17" t="n">
        <v>0.37</v>
      </c>
      <c r="Y17" t="n">
        <v>1</v>
      </c>
      <c r="Z17" t="n">
        <v>10</v>
      </c>
      <c r="AA17" t="n">
        <v>254.5249701007749</v>
      </c>
      <c r="AB17" t="n">
        <v>348.2522929409051</v>
      </c>
      <c r="AC17" t="n">
        <v>315.015582877892</v>
      </c>
      <c r="AD17" t="n">
        <v>254524.9701007748</v>
      </c>
      <c r="AE17" t="n">
        <v>348252.2929409051</v>
      </c>
      <c r="AF17" t="n">
        <v>1.625505539068667e-06</v>
      </c>
      <c r="AG17" t="n">
        <v>11</v>
      </c>
      <c r="AH17" t="n">
        <v>315015.582877892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5.5658</v>
      </c>
      <c r="E2" t="n">
        <v>17.97</v>
      </c>
      <c r="F2" t="n">
        <v>14.44</v>
      </c>
      <c r="G2" t="n">
        <v>10.31</v>
      </c>
      <c r="H2" t="n">
        <v>0.2</v>
      </c>
      <c r="I2" t="n">
        <v>84</v>
      </c>
      <c r="J2" t="n">
        <v>89.87</v>
      </c>
      <c r="K2" t="n">
        <v>37.55</v>
      </c>
      <c r="L2" t="n">
        <v>1</v>
      </c>
      <c r="M2" t="n">
        <v>82</v>
      </c>
      <c r="N2" t="n">
        <v>11.32</v>
      </c>
      <c r="O2" t="n">
        <v>11317.98</v>
      </c>
      <c r="P2" t="n">
        <v>115.02</v>
      </c>
      <c r="Q2" t="n">
        <v>988.39</v>
      </c>
      <c r="R2" t="n">
        <v>90.47</v>
      </c>
      <c r="S2" t="n">
        <v>35.43</v>
      </c>
      <c r="T2" t="n">
        <v>26126.14</v>
      </c>
      <c r="U2" t="n">
        <v>0.39</v>
      </c>
      <c r="V2" t="n">
        <v>0.79</v>
      </c>
      <c r="W2" t="n">
        <v>3.1</v>
      </c>
      <c r="X2" t="n">
        <v>1.68</v>
      </c>
      <c r="Y2" t="n">
        <v>1</v>
      </c>
      <c r="Z2" t="n">
        <v>10</v>
      </c>
      <c r="AA2" t="n">
        <v>288.9953327202438</v>
      </c>
      <c r="AB2" t="n">
        <v>395.4161638020985</v>
      </c>
      <c r="AC2" t="n">
        <v>357.6782000988969</v>
      </c>
      <c r="AD2" t="n">
        <v>288995.3327202438</v>
      </c>
      <c r="AE2" t="n">
        <v>395416.1638020985</v>
      </c>
      <c r="AF2" t="n">
        <v>1.475740077858683e-06</v>
      </c>
      <c r="AG2" t="n">
        <v>12</v>
      </c>
      <c r="AH2" t="n">
        <v>357678.2000988969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5.8204</v>
      </c>
      <c r="E3" t="n">
        <v>17.18</v>
      </c>
      <c r="F3" t="n">
        <v>14.03</v>
      </c>
      <c r="G3" t="n">
        <v>13.15</v>
      </c>
      <c r="H3" t="n">
        <v>0.24</v>
      </c>
      <c r="I3" t="n">
        <v>64</v>
      </c>
      <c r="J3" t="n">
        <v>90.18000000000001</v>
      </c>
      <c r="K3" t="n">
        <v>37.55</v>
      </c>
      <c r="L3" t="n">
        <v>1.25</v>
      </c>
      <c r="M3" t="n">
        <v>62</v>
      </c>
      <c r="N3" t="n">
        <v>11.37</v>
      </c>
      <c r="O3" t="n">
        <v>11355.7</v>
      </c>
      <c r="P3" t="n">
        <v>109.51</v>
      </c>
      <c r="Q3" t="n">
        <v>988.3200000000001</v>
      </c>
      <c r="R3" t="n">
        <v>77.48</v>
      </c>
      <c r="S3" t="n">
        <v>35.43</v>
      </c>
      <c r="T3" t="n">
        <v>19728.89</v>
      </c>
      <c r="U3" t="n">
        <v>0.46</v>
      </c>
      <c r="V3" t="n">
        <v>0.8100000000000001</v>
      </c>
      <c r="W3" t="n">
        <v>3.07</v>
      </c>
      <c r="X3" t="n">
        <v>1.28</v>
      </c>
      <c r="Y3" t="n">
        <v>1</v>
      </c>
      <c r="Z3" t="n">
        <v>10</v>
      </c>
      <c r="AA3" t="n">
        <v>275.641334085469</v>
      </c>
      <c r="AB3" t="n">
        <v>377.144633733159</v>
      </c>
      <c r="AC3" t="n">
        <v>341.1504792154835</v>
      </c>
      <c r="AD3" t="n">
        <v>275641.334085469</v>
      </c>
      <c r="AE3" t="n">
        <v>377144.633733159</v>
      </c>
      <c r="AF3" t="n">
        <v>1.543245813570139e-06</v>
      </c>
      <c r="AG3" t="n">
        <v>12</v>
      </c>
      <c r="AH3" t="n">
        <v>341150.4792154835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5.9933</v>
      </c>
      <c r="E4" t="n">
        <v>16.69</v>
      </c>
      <c r="F4" t="n">
        <v>13.78</v>
      </c>
      <c r="G4" t="n">
        <v>16.21</v>
      </c>
      <c r="H4" t="n">
        <v>0.29</v>
      </c>
      <c r="I4" t="n">
        <v>51</v>
      </c>
      <c r="J4" t="n">
        <v>90.48</v>
      </c>
      <c r="K4" t="n">
        <v>37.55</v>
      </c>
      <c r="L4" t="n">
        <v>1.5</v>
      </c>
      <c r="M4" t="n">
        <v>49</v>
      </c>
      <c r="N4" t="n">
        <v>11.43</v>
      </c>
      <c r="O4" t="n">
        <v>11393.43</v>
      </c>
      <c r="P4" t="n">
        <v>104.63</v>
      </c>
      <c r="Q4" t="n">
        <v>988.1900000000001</v>
      </c>
      <c r="R4" t="n">
        <v>69.70999999999999</v>
      </c>
      <c r="S4" t="n">
        <v>35.43</v>
      </c>
      <c r="T4" t="n">
        <v>15912.24</v>
      </c>
      <c r="U4" t="n">
        <v>0.51</v>
      </c>
      <c r="V4" t="n">
        <v>0.83</v>
      </c>
      <c r="W4" t="n">
        <v>3.05</v>
      </c>
      <c r="X4" t="n">
        <v>1.03</v>
      </c>
      <c r="Y4" t="n">
        <v>1</v>
      </c>
      <c r="Z4" t="n">
        <v>10</v>
      </c>
      <c r="AA4" t="n">
        <v>255.5402774586112</v>
      </c>
      <c r="AB4" t="n">
        <v>349.6414812600954</v>
      </c>
      <c r="AC4" t="n">
        <v>316.2721890136373</v>
      </c>
      <c r="AD4" t="n">
        <v>255540.2774586112</v>
      </c>
      <c r="AE4" t="n">
        <v>349641.4812600954</v>
      </c>
      <c r="AF4" t="n">
        <v>1.589089260956276e-06</v>
      </c>
      <c r="AG4" t="n">
        <v>11</v>
      </c>
      <c r="AH4" t="n">
        <v>316272.1890136373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6.1135</v>
      </c>
      <c r="E5" t="n">
        <v>16.36</v>
      </c>
      <c r="F5" t="n">
        <v>13.61</v>
      </c>
      <c r="G5" t="n">
        <v>18.98</v>
      </c>
      <c r="H5" t="n">
        <v>0.34</v>
      </c>
      <c r="I5" t="n">
        <v>43</v>
      </c>
      <c r="J5" t="n">
        <v>90.79000000000001</v>
      </c>
      <c r="K5" t="n">
        <v>37.55</v>
      </c>
      <c r="L5" t="n">
        <v>1.75</v>
      </c>
      <c r="M5" t="n">
        <v>41</v>
      </c>
      <c r="N5" t="n">
        <v>11.49</v>
      </c>
      <c r="O5" t="n">
        <v>11431.19</v>
      </c>
      <c r="P5" t="n">
        <v>100.57</v>
      </c>
      <c r="Q5" t="n">
        <v>988.3200000000001</v>
      </c>
      <c r="R5" t="n">
        <v>64.02</v>
      </c>
      <c r="S5" t="n">
        <v>35.43</v>
      </c>
      <c r="T5" t="n">
        <v>13106.87</v>
      </c>
      <c r="U5" t="n">
        <v>0.55</v>
      </c>
      <c r="V5" t="n">
        <v>0.84</v>
      </c>
      <c r="W5" t="n">
        <v>3.04</v>
      </c>
      <c r="X5" t="n">
        <v>0.85</v>
      </c>
      <c r="Y5" t="n">
        <v>1</v>
      </c>
      <c r="Z5" t="n">
        <v>10</v>
      </c>
      <c r="AA5" t="n">
        <v>248.7551142200268</v>
      </c>
      <c r="AB5" t="n">
        <v>340.3577215767932</v>
      </c>
      <c r="AC5" t="n">
        <v>307.874458324668</v>
      </c>
      <c r="AD5" t="n">
        <v>248755.1142200268</v>
      </c>
      <c r="AE5" t="n">
        <v>340357.7215767932</v>
      </c>
      <c r="AF5" t="n">
        <v>1.620959604367577e-06</v>
      </c>
      <c r="AG5" t="n">
        <v>11</v>
      </c>
      <c r="AH5" t="n">
        <v>307874.458324668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6.2258</v>
      </c>
      <c r="E6" t="n">
        <v>16.06</v>
      </c>
      <c r="F6" t="n">
        <v>13.44</v>
      </c>
      <c r="G6" t="n">
        <v>22.4</v>
      </c>
      <c r="H6" t="n">
        <v>0.39</v>
      </c>
      <c r="I6" t="n">
        <v>36</v>
      </c>
      <c r="J6" t="n">
        <v>91.09999999999999</v>
      </c>
      <c r="K6" t="n">
        <v>37.55</v>
      </c>
      <c r="L6" t="n">
        <v>2</v>
      </c>
      <c r="M6" t="n">
        <v>34</v>
      </c>
      <c r="N6" t="n">
        <v>11.54</v>
      </c>
      <c r="O6" t="n">
        <v>11468.97</v>
      </c>
      <c r="P6" t="n">
        <v>97.06999999999999</v>
      </c>
      <c r="Q6" t="n">
        <v>988.13</v>
      </c>
      <c r="R6" t="n">
        <v>59.23</v>
      </c>
      <c r="S6" t="n">
        <v>35.43</v>
      </c>
      <c r="T6" t="n">
        <v>10744.83</v>
      </c>
      <c r="U6" t="n">
        <v>0.6</v>
      </c>
      <c r="V6" t="n">
        <v>0.85</v>
      </c>
      <c r="W6" t="n">
        <v>3.02</v>
      </c>
      <c r="X6" t="n">
        <v>0.6899999999999999</v>
      </c>
      <c r="Y6" t="n">
        <v>1</v>
      </c>
      <c r="Z6" t="n">
        <v>10</v>
      </c>
      <c r="AA6" t="n">
        <v>242.8768526521388</v>
      </c>
      <c r="AB6" t="n">
        <v>332.3148247690152</v>
      </c>
      <c r="AC6" t="n">
        <v>300.5991642999451</v>
      </c>
      <c r="AD6" t="n">
        <v>242876.8526521388</v>
      </c>
      <c r="AE6" t="n">
        <v>332314.8247690151</v>
      </c>
      <c r="AF6" t="n">
        <v>1.65073530790409e-06</v>
      </c>
      <c r="AG6" t="n">
        <v>11</v>
      </c>
      <c r="AH6" t="n">
        <v>300599.1642999451</v>
      </c>
    </row>
    <row r="7">
      <c r="A7" t="n">
        <v>5</v>
      </c>
      <c r="B7" t="n">
        <v>40</v>
      </c>
      <c r="C7" t="inlineStr">
        <is>
          <t xml:space="preserve">CONCLUIDO	</t>
        </is>
      </c>
      <c r="D7" t="n">
        <v>6.2925</v>
      </c>
      <c r="E7" t="n">
        <v>15.89</v>
      </c>
      <c r="F7" t="n">
        <v>13.37</v>
      </c>
      <c r="G7" t="n">
        <v>25.87</v>
      </c>
      <c r="H7" t="n">
        <v>0.43</v>
      </c>
      <c r="I7" t="n">
        <v>31</v>
      </c>
      <c r="J7" t="n">
        <v>91.40000000000001</v>
      </c>
      <c r="K7" t="n">
        <v>37.55</v>
      </c>
      <c r="L7" t="n">
        <v>2.25</v>
      </c>
      <c r="M7" t="n">
        <v>29</v>
      </c>
      <c r="N7" t="n">
        <v>11.6</v>
      </c>
      <c r="O7" t="n">
        <v>11506.78</v>
      </c>
      <c r="P7" t="n">
        <v>93.5</v>
      </c>
      <c r="Q7" t="n">
        <v>988.14</v>
      </c>
      <c r="R7" t="n">
        <v>56.75</v>
      </c>
      <c r="S7" t="n">
        <v>35.43</v>
      </c>
      <c r="T7" t="n">
        <v>9530.18</v>
      </c>
      <c r="U7" t="n">
        <v>0.62</v>
      </c>
      <c r="V7" t="n">
        <v>0.85</v>
      </c>
      <c r="W7" t="n">
        <v>3.02</v>
      </c>
      <c r="X7" t="n">
        <v>0.61</v>
      </c>
      <c r="Y7" t="n">
        <v>1</v>
      </c>
      <c r="Z7" t="n">
        <v>10</v>
      </c>
      <c r="AA7" t="n">
        <v>238.2830238734427</v>
      </c>
      <c r="AB7" t="n">
        <v>326.029345568584</v>
      </c>
      <c r="AC7" t="n">
        <v>294.9135624126756</v>
      </c>
      <c r="AD7" t="n">
        <v>238283.0238734427</v>
      </c>
      <c r="AE7" t="n">
        <v>326029.345568584</v>
      </c>
      <c r="AF7" t="n">
        <v>1.668420431910195e-06</v>
      </c>
      <c r="AG7" t="n">
        <v>11</v>
      </c>
      <c r="AH7" t="n">
        <v>294913.5624126756</v>
      </c>
    </row>
    <row r="8">
      <c r="A8" t="n">
        <v>6</v>
      </c>
      <c r="B8" t="n">
        <v>40</v>
      </c>
      <c r="C8" t="inlineStr">
        <is>
          <t xml:space="preserve">CONCLUIDO	</t>
        </is>
      </c>
      <c r="D8" t="n">
        <v>6.3341</v>
      </c>
      <c r="E8" t="n">
        <v>15.79</v>
      </c>
      <c r="F8" t="n">
        <v>13.32</v>
      </c>
      <c r="G8" t="n">
        <v>28.54</v>
      </c>
      <c r="H8" t="n">
        <v>0.48</v>
      </c>
      <c r="I8" t="n">
        <v>28</v>
      </c>
      <c r="J8" t="n">
        <v>91.70999999999999</v>
      </c>
      <c r="K8" t="n">
        <v>37.55</v>
      </c>
      <c r="L8" t="n">
        <v>2.5</v>
      </c>
      <c r="M8" t="n">
        <v>14</v>
      </c>
      <c r="N8" t="n">
        <v>11.66</v>
      </c>
      <c r="O8" t="n">
        <v>11544.61</v>
      </c>
      <c r="P8" t="n">
        <v>90.63</v>
      </c>
      <c r="Q8" t="n">
        <v>988.3099999999999</v>
      </c>
      <c r="R8" t="n">
        <v>54.58</v>
      </c>
      <c r="S8" t="n">
        <v>35.43</v>
      </c>
      <c r="T8" t="n">
        <v>8459.66</v>
      </c>
      <c r="U8" t="n">
        <v>0.65</v>
      </c>
      <c r="V8" t="n">
        <v>0.86</v>
      </c>
      <c r="W8" t="n">
        <v>3.03</v>
      </c>
      <c r="X8" t="n">
        <v>0.5600000000000001</v>
      </c>
      <c r="Y8" t="n">
        <v>1</v>
      </c>
      <c r="Z8" t="n">
        <v>10</v>
      </c>
      <c r="AA8" t="n">
        <v>234.8962167871746</v>
      </c>
      <c r="AB8" t="n">
        <v>321.3953666977709</v>
      </c>
      <c r="AC8" t="n">
        <v>290.7218439814612</v>
      </c>
      <c r="AD8" t="n">
        <v>234896.2167871746</v>
      </c>
      <c r="AE8" t="n">
        <v>321395.3666977709</v>
      </c>
      <c r="AF8" t="n">
        <v>1.679450434288814e-06</v>
      </c>
      <c r="AG8" t="n">
        <v>11</v>
      </c>
      <c r="AH8" t="n">
        <v>290721.8439814613</v>
      </c>
    </row>
    <row r="9">
      <c r="A9" t="n">
        <v>7</v>
      </c>
      <c r="B9" t="n">
        <v>40</v>
      </c>
      <c r="C9" t="inlineStr">
        <is>
          <t xml:space="preserve">CONCLUIDO	</t>
        </is>
      </c>
      <c r="D9" t="n">
        <v>6.365</v>
      </c>
      <c r="E9" t="n">
        <v>15.71</v>
      </c>
      <c r="F9" t="n">
        <v>13.28</v>
      </c>
      <c r="G9" t="n">
        <v>30.65</v>
      </c>
      <c r="H9" t="n">
        <v>0.52</v>
      </c>
      <c r="I9" t="n">
        <v>26</v>
      </c>
      <c r="J9" t="n">
        <v>92.02</v>
      </c>
      <c r="K9" t="n">
        <v>37.55</v>
      </c>
      <c r="L9" t="n">
        <v>2.75</v>
      </c>
      <c r="M9" t="n">
        <v>3</v>
      </c>
      <c r="N9" t="n">
        <v>11.71</v>
      </c>
      <c r="O9" t="n">
        <v>11582.46</v>
      </c>
      <c r="P9" t="n">
        <v>89.26000000000001</v>
      </c>
      <c r="Q9" t="n">
        <v>988.26</v>
      </c>
      <c r="R9" t="n">
        <v>53.35</v>
      </c>
      <c r="S9" t="n">
        <v>35.43</v>
      </c>
      <c r="T9" t="n">
        <v>7857.64</v>
      </c>
      <c r="U9" t="n">
        <v>0.66</v>
      </c>
      <c r="V9" t="n">
        <v>0.86</v>
      </c>
      <c r="W9" t="n">
        <v>3.03</v>
      </c>
      <c r="X9" t="n">
        <v>0.53</v>
      </c>
      <c r="Y9" t="n">
        <v>1</v>
      </c>
      <c r="Z9" t="n">
        <v>10</v>
      </c>
      <c r="AA9" t="n">
        <v>233.0524960518858</v>
      </c>
      <c r="AB9" t="n">
        <v>318.8727066485318</v>
      </c>
      <c r="AC9" t="n">
        <v>288.4399430667451</v>
      </c>
      <c r="AD9" t="n">
        <v>233052.4960518858</v>
      </c>
      <c r="AE9" t="n">
        <v>318872.7066485318</v>
      </c>
      <c r="AF9" t="n">
        <v>1.687643392786395e-06</v>
      </c>
      <c r="AG9" t="n">
        <v>11</v>
      </c>
      <c r="AH9" t="n">
        <v>288439.9430667451</v>
      </c>
    </row>
    <row r="10">
      <c r="A10" t="n">
        <v>8</v>
      </c>
      <c r="B10" t="n">
        <v>40</v>
      </c>
      <c r="C10" t="inlineStr">
        <is>
          <t xml:space="preserve">CONCLUIDO	</t>
        </is>
      </c>
      <c r="D10" t="n">
        <v>6.3629</v>
      </c>
      <c r="E10" t="n">
        <v>15.72</v>
      </c>
      <c r="F10" t="n">
        <v>13.29</v>
      </c>
      <c r="G10" t="n">
        <v>30.66</v>
      </c>
      <c r="H10" t="n">
        <v>0.57</v>
      </c>
      <c r="I10" t="n">
        <v>26</v>
      </c>
      <c r="J10" t="n">
        <v>92.31999999999999</v>
      </c>
      <c r="K10" t="n">
        <v>37.55</v>
      </c>
      <c r="L10" t="n">
        <v>3</v>
      </c>
      <c r="M10" t="n">
        <v>0</v>
      </c>
      <c r="N10" t="n">
        <v>11.77</v>
      </c>
      <c r="O10" t="n">
        <v>11620.34</v>
      </c>
      <c r="P10" t="n">
        <v>89.52</v>
      </c>
      <c r="Q10" t="n">
        <v>988.23</v>
      </c>
      <c r="R10" t="n">
        <v>53.42</v>
      </c>
      <c r="S10" t="n">
        <v>35.43</v>
      </c>
      <c r="T10" t="n">
        <v>7891.5</v>
      </c>
      <c r="U10" t="n">
        <v>0.66</v>
      </c>
      <c r="V10" t="n">
        <v>0.86</v>
      </c>
      <c r="W10" t="n">
        <v>3.03</v>
      </c>
      <c r="X10" t="n">
        <v>0.53</v>
      </c>
      <c r="Y10" t="n">
        <v>1</v>
      </c>
      <c r="Z10" t="n">
        <v>10</v>
      </c>
      <c r="AA10" t="n">
        <v>233.3403938905091</v>
      </c>
      <c r="AB10" t="n">
        <v>319.2666211724921</v>
      </c>
      <c r="AC10" t="n">
        <v>288.7962629414013</v>
      </c>
      <c r="AD10" t="n">
        <v>233340.3938905091</v>
      </c>
      <c r="AE10" t="n">
        <v>319266.6211724922</v>
      </c>
      <c r="AF10" t="n">
        <v>1.687086589781705e-06</v>
      </c>
      <c r="AG10" t="n">
        <v>11</v>
      </c>
      <c r="AH10" t="n">
        <v>288796.2629414013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956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4.0411</v>
      </c>
      <c r="E2" t="n">
        <v>24.75</v>
      </c>
      <c r="F2" t="n">
        <v>16.01</v>
      </c>
      <c r="G2" t="n">
        <v>6</v>
      </c>
      <c r="H2" t="n">
        <v>0.09</v>
      </c>
      <c r="I2" t="n">
        <v>160</v>
      </c>
      <c r="J2" t="n">
        <v>194.77</v>
      </c>
      <c r="K2" t="n">
        <v>54.38</v>
      </c>
      <c r="L2" t="n">
        <v>1</v>
      </c>
      <c r="M2" t="n">
        <v>158</v>
      </c>
      <c r="N2" t="n">
        <v>39.4</v>
      </c>
      <c r="O2" t="n">
        <v>24256.19</v>
      </c>
      <c r="P2" t="n">
        <v>222.11</v>
      </c>
      <c r="Q2" t="n">
        <v>988.3200000000001</v>
      </c>
      <c r="R2" t="n">
        <v>138.75</v>
      </c>
      <c r="S2" t="n">
        <v>35.43</v>
      </c>
      <c r="T2" t="n">
        <v>49885.46</v>
      </c>
      <c r="U2" t="n">
        <v>0.26</v>
      </c>
      <c r="V2" t="n">
        <v>0.71</v>
      </c>
      <c r="W2" t="n">
        <v>3.23</v>
      </c>
      <c r="X2" t="n">
        <v>3.25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4.4472</v>
      </c>
      <c r="E3" t="n">
        <v>22.49</v>
      </c>
      <c r="F3" t="n">
        <v>15.22</v>
      </c>
      <c r="G3" t="n">
        <v>7.49</v>
      </c>
      <c r="H3" t="n">
        <v>0.11</v>
      </c>
      <c r="I3" t="n">
        <v>122</v>
      </c>
      <c r="J3" t="n">
        <v>195.16</v>
      </c>
      <c r="K3" t="n">
        <v>54.38</v>
      </c>
      <c r="L3" t="n">
        <v>1.25</v>
      </c>
      <c r="M3" t="n">
        <v>120</v>
      </c>
      <c r="N3" t="n">
        <v>39.53</v>
      </c>
      <c r="O3" t="n">
        <v>24303.87</v>
      </c>
      <c r="P3" t="n">
        <v>210.31</v>
      </c>
      <c r="Q3" t="n">
        <v>988.45</v>
      </c>
      <c r="R3" t="n">
        <v>114.47</v>
      </c>
      <c r="S3" t="n">
        <v>35.43</v>
      </c>
      <c r="T3" t="n">
        <v>37935.43</v>
      </c>
      <c r="U3" t="n">
        <v>0.31</v>
      </c>
      <c r="V3" t="n">
        <v>0.75</v>
      </c>
      <c r="W3" t="n">
        <v>3.17</v>
      </c>
      <c r="X3" t="n">
        <v>2.47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4.7504</v>
      </c>
      <c r="E4" t="n">
        <v>21.05</v>
      </c>
      <c r="F4" t="n">
        <v>14.72</v>
      </c>
      <c r="G4" t="n">
        <v>9.01</v>
      </c>
      <c r="H4" t="n">
        <v>0.14</v>
      </c>
      <c r="I4" t="n">
        <v>98</v>
      </c>
      <c r="J4" t="n">
        <v>195.55</v>
      </c>
      <c r="K4" t="n">
        <v>54.38</v>
      </c>
      <c r="L4" t="n">
        <v>1.5</v>
      </c>
      <c r="M4" t="n">
        <v>96</v>
      </c>
      <c r="N4" t="n">
        <v>39.67</v>
      </c>
      <c r="O4" t="n">
        <v>24351.61</v>
      </c>
      <c r="P4" t="n">
        <v>202.3</v>
      </c>
      <c r="Q4" t="n">
        <v>988.45</v>
      </c>
      <c r="R4" t="n">
        <v>98.79000000000001</v>
      </c>
      <c r="S4" t="n">
        <v>35.43</v>
      </c>
      <c r="T4" t="n">
        <v>30216.47</v>
      </c>
      <c r="U4" t="n">
        <v>0.36</v>
      </c>
      <c r="V4" t="n">
        <v>0.77</v>
      </c>
      <c r="W4" t="n">
        <v>3.13</v>
      </c>
      <c r="X4" t="n">
        <v>1.97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4.9722</v>
      </c>
      <c r="E5" t="n">
        <v>20.11</v>
      </c>
      <c r="F5" t="n">
        <v>14.41</v>
      </c>
      <c r="G5" t="n">
        <v>10.54</v>
      </c>
      <c r="H5" t="n">
        <v>0.16</v>
      </c>
      <c r="I5" t="n">
        <v>82</v>
      </c>
      <c r="J5" t="n">
        <v>195.93</v>
      </c>
      <c r="K5" t="n">
        <v>54.38</v>
      </c>
      <c r="L5" t="n">
        <v>1.75</v>
      </c>
      <c r="M5" t="n">
        <v>80</v>
      </c>
      <c r="N5" t="n">
        <v>39.81</v>
      </c>
      <c r="O5" t="n">
        <v>24399.39</v>
      </c>
      <c r="P5" t="n">
        <v>197.05</v>
      </c>
      <c r="Q5" t="n">
        <v>988.29</v>
      </c>
      <c r="R5" t="n">
        <v>88.84</v>
      </c>
      <c r="S5" t="n">
        <v>35.43</v>
      </c>
      <c r="T5" t="n">
        <v>25323.32</v>
      </c>
      <c r="U5" t="n">
        <v>0.4</v>
      </c>
      <c r="V5" t="n">
        <v>0.79</v>
      </c>
      <c r="W5" t="n">
        <v>3.11</v>
      </c>
      <c r="X5" t="n">
        <v>1.65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5.1527</v>
      </c>
      <c r="E6" t="n">
        <v>19.41</v>
      </c>
      <c r="F6" t="n">
        <v>14.17</v>
      </c>
      <c r="G6" t="n">
        <v>12.14</v>
      </c>
      <c r="H6" t="n">
        <v>0.18</v>
      </c>
      <c r="I6" t="n">
        <v>70</v>
      </c>
      <c r="J6" t="n">
        <v>196.32</v>
      </c>
      <c r="K6" t="n">
        <v>54.38</v>
      </c>
      <c r="L6" t="n">
        <v>2</v>
      </c>
      <c r="M6" t="n">
        <v>68</v>
      </c>
      <c r="N6" t="n">
        <v>39.95</v>
      </c>
      <c r="O6" t="n">
        <v>24447.22</v>
      </c>
      <c r="P6" t="n">
        <v>192.84</v>
      </c>
      <c r="Q6" t="n">
        <v>988.2</v>
      </c>
      <c r="R6" t="n">
        <v>81.34999999999999</v>
      </c>
      <c r="S6" t="n">
        <v>35.43</v>
      </c>
      <c r="T6" t="n">
        <v>21635.25</v>
      </c>
      <c r="U6" t="n">
        <v>0.44</v>
      </c>
      <c r="V6" t="n">
        <v>0.8</v>
      </c>
      <c r="W6" t="n">
        <v>3.09</v>
      </c>
      <c r="X6" t="n">
        <v>1.41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5.2852</v>
      </c>
      <c r="E7" t="n">
        <v>18.92</v>
      </c>
      <c r="F7" t="n">
        <v>13.99</v>
      </c>
      <c r="G7" t="n">
        <v>13.54</v>
      </c>
      <c r="H7" t="n">
        <v>0.2</v>
      </c>
      <c r="I7" t="n">
        <v>62</v>
      </c>
      <c r="J7" t="n">
        <v>196.71</v>
      </c>
      <c r="K7" t="n">
        <v>54.38</v>
      </c>
      <c r="L7" t="n">
        <v>2.25</v>
      </c>
      <c r="M7" t="n">
        <v>60</v>
      </c>
      <c r="N7" t="n">
        <v>40.08</v>
      </c>
      <c r="O7" t="n">
        <v>24495.09</v>
      </c>
      <c r="P7" t="n">
        <v>189.47</v>
      </c>
      <c r="Q7" t="n">
        <v>988.3099999999999</v>
      </c>
      <c r="R7" t="n">
        <v>75.95</v>
      </c>
      <c r="S7" t="n">
        <v>35.43</v>
      </c>
      <c r="T7" t="n">
        <v>18974.62</v>
      </c>
      <c r="U7" t="n">
        <v>0.47</v>
      </c>
      <c r="V7" t="n">
        <v>0.8100000000000001</v>
      </c>
      <c r="W7" t="n">
        <v>3.07</v>
      </c>
      <c r="X7" t="n">
        <v>1.24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5.411</v>
      </c>
      <c r="E8" t="n">
        <v>18.48</v>
      </c>
      <c r="F8" t="n">
        <v>13.83</v>
      </c>
      <c r="G8" t="n">
        <v>15.08</v>
      </c>
      <c r="H8" t="n">
        <v>0.23</v>
      </c>
      <c r="I8" t="n">
        <v>55</v>
      </c>
      <c r="J8" t="n">
        <v>197.1</v>
      </c>
      <c r="K8" t="n">
        <v>54.38</v>
      </c>
      <c r="L8" t="n">
        <v>2.5</v>
      </c>
      <c r="M8" t="n">
        <v>53</v>
      </c>
      <c r="N8" t="n">
        <v>40.22</v>
      </c>
      <c r="O8" t="n">
        <v>24543.01</v>
      </c>
      <c r="P8" t="n">
        <v>186.18</v>
      </c>
      <c r="Q8" t="n">
        <v>988.1900000000001</v>
      </c>
      <c r="R8" t="n">
        <v>71.20999999999999</v>
      </c>
      <c r="S8" t="n">
        <v>35.43</v>
      </c>
      <c r="T8" t="n">
        <v>16639.16</v>
      </c>
      <c r="U8" t="n">
        <v>0.5</v>
      </c>
      <c r="V8" t="n">
        <v>0.82</v>
      </c>
      <c r="W8" t="n">
        <v>3.05</v>
      </c>
      <c r="X8" t="n">
        <v>1.07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5.5128</v>
      </c>
      <c r="E9" t="n">
        <v>18.14</v>
      </c>
      <c r="F9" t="n">
        <v>13.72</v>
      </c>
      <c r="G9" t="n">
        <v>16.8</v>
      </c>
      <c r="H9" t="n">
        <v>0.25</v>
      </c>
      <c r="I9" t="n">
        <v>49</v>
      </c>
      <c r="J9" t="n">
        <v>197.49</v>
      </c>
      <c r="K9" t="n">
        <v>54.38</v>
      </c>
      <c r="L9" t="n">
        <v>2.75</v>
      </c>
      <c r="M9" t="n">
        <v>47</v>
      </c>
      <c r="N9" t="n">
        <v>40.36</v>
      </c>
      <c r="O9" t="n">
        <v>24590.98</v>
      </c>
      <c r="P9" t="n">
        <v>183.76</v>
      </c>
      <c r="Q9" t="n">
        <v>988.34</v>
      </c>
      <c r="R9" t="n">
        <v>67.53</v>
      </c>
      <c r="S9" t="n">
        <v>35.43</v>
      </c>
      <c r="T9" t="n">
        <v>14832.26</v>
      </c>
      <c r="U9" t="n">
        <v>0.52</v>
      </c>
      <c r="V9" t="n">
        <v>0.83</v>
      </c>
      <c r="W9" t="n">
        <v>3.05</v>
      </c>
      <c r="X9" t="n">
        <v>0.96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5.5864</v>
      </c>
      <c r="E10" t="n">
        <v>17.9</v>
      </c>
      <c r="F10" t="n">
        <v>13.63</v>
      </c>
      <c r="G10" t="n">
        <v>18.18</v>
      </c>
      <c r="H10" t="n">
        <v>0.27</v>
      </c>
      <c r="I10" t="n">
        <v>45</v>
      </c>
      <c r="J10" t="n">
        <v>197.88</v>
      </c>
      <c r="K10" t="n">
        <v>54.38</v>
      </c>
      <c r="L10" t="n">
        <v>3</v>
      </c>
      <c r="M10" t="n">
        <v>43</v>
      </c>
      <c r="N10" t="n">
        <v>40.5</v>
      </c>
      <c r="O10" t="n">
        <v>24639</v>
      </c>
      <c r="P10" t="n">
        <v>181.66</v>
      </c>
      <c r="Q10" t="n">
        <v>988.25</v>
      </c>
      <c r="R10" t="n">
        <v>65.11</v>
      </c>
      <c r="S10" t="n">
        <v>35.43</v>
      </c>
      <c r="T10" t="n">
        <v>13639.5</v>
      </c>
      <c r="U10" t="n">
        <v>0.54</v>
      </c>
      <c r="V10" t="n">
        <v>0.84</v>
      </c>
      <c r="W10" t="n">
        <v>3.04</v>
      </c>
      <c r="X10" t="n">
        <v>0.88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5.6609</v>
      </c>
      <c r="E11" t="n">
        <v>17.66</v>
      </c>
      <c r="F11" t="n">
        <v>13.55</v>
      </c>
      <c r="G11" t="n">
        <v>19.83</v>
      </c>
      <c r="H11" t="n">
        <v>0.29</v>
      </c>
      <c r="I11" t="n">
        <v>41</v>
      </c>
      <c r="J11" t="n">
        <v>198.27</v>
      </c>
      <c r="K11" t="n">
        <v>54.38</v>
      </c>
      <c r="L11" t="n">
        <v>3.25</v>
      </c>
      <c r="M11" t="n">
        <v>39</v>
      </c>
      <c r="N11" t="n">
        <v>40.64</v>
      </c>
      <c r="O11" t="n">
        <v>24687.06</v>
      </c>
      <c r="P11" t="n">
        <v>179.64</v>
      </c>
      <c r="Q11" t="n">
        <v>988.3200000000001</v>
      </c>
      <c r="R11" t="n">
        <v>62.4</v>
      </c>
      <c r="S11" t="n">
        <v>35.43</v>
      </c>
      <c r="T11" t="n">
        <v>12306.28</v>
      </c>
      <c r="U11" t="n">
        <v>0.57</v>
      </c>
      <c r="V11" t="n">
        <v>0.84</v>
      </c>
      <c r="W11" t="n">
        <v>3.04</v>
      </c>
      <c r="X11" t="n">
        <v>0.8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5.7211</v>
      </c>
      <c r="E12" t="n">
        <v>17.48</v>
      </c>
      <c r="F12" t="n">
        <v>13.48</v>
      </c>
      <c r="G12" t="n">
        <v>21.29</v>
      </c>
      <c r="H12" t="n">
        <v>0.31</v>
      </c>
      <c r="I12" t="n">
        <v>38</v>
      </c>
      <c r="J12" t="n">
        <v>198.66</v>
      </c>
      <c r="K12" t="n">
        <v>54.38</v>
      </c>
      <c r="L12" t="n">
        <v>3.5</v>
      </c>
      <c r="M12" t="n">
        <v>36</v>
      </c>
      <c r="N12" t="n">
        <v>40.78</v>
      </c>
      <c r="O12" t="n">
        <v>24735.17</v>
      </c>
      <c r="P12" t="n">
        <v>177.6</v>
      </c>
      <c r="Q12" t="n">
        <v>988.14</v>
      </c>
      <c r="R12" t="n">
        <v>60.72</v>
      </c>
      <c r="S12" t="n">
        <v>35.43</v>
      </c>
      <c r="T12" t="n">
        <v>11479.99</v>
      </c>
      <c r="U12" t="n">
        <v>0.58</v>
      </c>
      <c r="V12" t="n">
        <v>0.85</v>
      </c>
      <c r="W12" t="n">
        <v>3.02</v>
      </c>
      <c r="X12" t="n">
        <v>0.73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5.7767</v>
      </c>
      <c r="E13" t="n">
        <v>17.31</v>
      </c>
      <c r="F13" t="n">
        <v>13.43</v>
      </c>
      <c r="G13" t="n">
        <v>23.03</v>
      </c>
      <c r="H13" t="n">
        <v>0.33</v>
      </c>
      <c r="I13" t="n">
        <v>35</v>
      </c>
      <c r="J13" t="n">
        <v>199.05</v>
      </c>
      <c r="K13" t="n">
        <v>54.38</v>
      </c>
      <c r="L13" t="n">
        <v>3.75</v>
      </c>
      <c r="M13" t="n">
        <v>33</v>
      </c>
      <c r="N13" t="n">
        <v>40.92</v>
      </c>
      <c r="O13" t="n">
        <v>24783.33</v>
      </c>
      <c r="P13" t="n">
        <v>176.09</v>
      </c>
      <c r="Q13" t="n">
        <v>988.15</v>
      </c>
      <c r="R13" t="n">
        <v>58.85</v>
      </c>
      <c r="S13" t="n">
        <v>35.43</v>
      </c>
      <c r="T13" t="n">
        <v>10558.87</v>
      </c>
      <c r="U13" t="n">
        <v>0.6</v>
      </c>
      <c r="V13" t="n">
        <v>0.85</v>
      </c>
      <c r="W13" t="n">
        <v>3.02</v>
      </c>
      <c r="X13" t="n">
        <v>0.68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5.8198</v>
      </c>
      <c r="E14" t="n">
        <v>17.18</v>
      </c>
      <c r="F14" t="n">
        <v>13.38</v>
      </c>
      <c r="G14" t="n">
        <v>24.33</v>
      </c>
      <c r="H14" t="n">
        <v>0.36</v>
      </c>
      <c r="I14" t="n">
        <v>33</v>
      </c>
      <c r="J14" t="n">
        <v>199.44</v>
      </c>
      <c r="K14" t="n">
        <v>54.38</v>
      </c>
      <c r="L14" t="n">
        <v>4</v>
      </c>
      <c r="M14" t="n">
        <v>31</v>
      </c>
      <c r="N14" t="n">
        <v>41.06</v>
      </c>
      <c r="O14" t="n">
        <v>24831.54</v>
      </c>
      <c r="P14" t="n">
        <v>174.34</v>
      </c>
      <c r="Q14" t="n">
        <v>988.11</v>
      </c>
      <c r="R14" t="n">
        <v>57.38</v>
      </c>
      <c r="S14" t="n">
        <v>35.43</v>
      </c>
      <c r="T14" t="n">
        <v>9836.91</v>
      </c>
      <c r="U14" t="n">
        <v>0.62</v>
      </c>
      <c r="V14" t="n">
        <v>0.85</v>
      </c>
      <c r="W14" t="n">
        <v>3.01</v>
      </c>
      <c r="X14" t="n">
        <v>0.63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5.8548</v>
      </c>
      <c r="E15" t="n">
        <v>17.08</v>
      </c>
      <c r="F15" t="n">
        <v>13.36</v>
      </c>
      <c r="G15" t="n">
        <v>25.85</v>
      </c>
      <c r="H15" t="n">
        <v>0.38</v>
      </c>
      <c r="I15" t="n">
        <v>31</v>
      </c>
      <c r="J15" t="n">
        <v>199.83</v>
      </c>
      <c r="K15" t="n">
        <v>54.38</v>
      </c>
      <c r="L15" t="n">
        <v>4.25</v>
      </c>
      <c r="M15" t="n">
        <v>29</v>
      </c>
      <c r="N15" t="n">
        <v>41.2</v>
      </c>
      <c r="O15" t="n">
        <v>24879.79</v>
      </c>
      <c r="P15" t="n">
        <v>172.97</v>
      </c>
      <c r="Q15" t="n">
        <v>988.1900000000001</v>
      </c>
      <c r="R15" t="n">
        <v>56.43</v>
      </c>
      <c r="S15" t="n">
        <v>35.43</v>
      </c>
      <c r="T15" t="n">
        <v>9371.49</v>
      </c>
      <c r="U15" t="n">
        <v>0.63</v>
      </c>
      <c r="V15" t="n">
        <v>0.85</v>
      </c>
      <c r="W15" t="n">
        <v>3.02</v>
      </c>
      <c r="X15" t="n">
        <v>0.6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5.8966</v>
      </c>
      <c r="E16" t="n">
        <v>16.96</v>
      </c>
      <c r="F16" t="n">
        <v>13.31</v>
      </c>
      <c r="G16" t="n">
        <v>27.55</v>
      </c>
      <c r="H16" t="n">
        <v>0.4</v>
      </c>
      <c r="I16" t="n">
        <v>29</v>
      </c>
      <c r="J16" t="n">
        <v>200.22</v>
      </c>
      <c r="K16" t="n">
        <v>54.38</v>
      </c>
      <c r="L16" t="n">
        <v>4.5</v>
      </c>
      <c r="M16" t="n">
        <v>27</v>
      </c>
      <c r="N16" t="n">
        <v>41.35</v>
      </c>
      <c r="O16" t="n">
        <v>24928.09</v>
      </c>
      <c r="P16" t="n">
        <v>171.23</v>
      </c>
      <c r="Q16" t="n">
        <v>988.14</v>
      </c>
      <c r="R16" t="n">
        <v>55.4</v>
      </c>
      <c r="S16" t="n">
        <v>35.43</v>
      </c>
      <c r="T16" t="n">
        <v>8864.65</v>
      </c>
      <c r="U16" t="n">
        <v>0.64</v>
      </c>
      <c r="V16" t="n">
        <v>0.86</v>
      </c>
      <c r="W16" t="n">
        <v>3</v>
      </c>
      <c r="X16" t="n">
        <v>0.5600000000000001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5.9386</v>
      </c>
      <c r="E17" t="n">
        <v>16.84</v>
      </c>
      <c r="F17" t="n">
        <v>13.27</v>
      </c>
      <c r="G17" t="n">
        <v>29.49</v>
      </c>
      <c r="H17" t="n">
        <v>0.42</v>
      </c>
      <c r="I17" t="n">
        <v>27</v>
      </c>
      <c r="J17" t="n">
        <v>200.61</v>
      </c>
      <c r="K17" t="n">
        <v>54.38</v>
      </c>
      <c r="L17" t="n">
        <v>4.75</v>
      </c>
      <c r="M17" t="n">
        <v>25</v>
      </c>
      <c r="N17" t="n">
        <v>41.49</v>
      </c>
      <c r="O17" t="n">
        <v>24976.45</v>
      </c>
      <c r="P17" t="n">
        <v>169.72</v>
      </c>
      <c r="Q17" t="n">
        <v>988.09</v>
      </c>
      <c r="R17" t="n">
        <v>53.88</v>
      </c>
      <c r="S17" t="n">
        <v>35.43</v>
      </c>
      <c r="T17" t="n">
        <v>8116.14</v>
      </c>
      <c r="U17" t="n">
        <v>0.66</v>
      </c>
      <c r="V17" t="n">
        <v>0.86</v>
      </c>
      <c r="W17" t="n">
        <v>3.01</v>
      </c>
      <c r="X17" t="n">
        <v>0.52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5.9858</v>
      </c>
      <c r="E18" t="n">
        <v>16.71</v>
      </c>
      <c r="F18" t="n">
        <v>13.22</v>
      </c>
      <c r="G18" t="n">
        <v>31.72</v>
      </c>
      <c r="H18" t="n">
        <v>0.44</v>
      </c>
      <c r="I18" t="n">
        <v>25</v>
      </c>
      <c r="J18" t="n">
        <v>201.01</v>
      </c>
      <c r="K18" t="n">
        <v>54.38</v>
      </c>
      <c r="L18" t="n">
        <v>5</v>
      </c>
      <c r="M18" t="n">
        <v>23</v>
      </c>
      <c r="N18" t="n">
        <v>41.63</v>
      </c>
      <c r="O18" t="n">
        <v>25024.84</v>
      </c>
      <c r="P18" t="n">
        <v>167.75</v>
      </c>
      <c r="Q18" t="n">
        <v>988.1900000000001</v>
      </c>
      <c r="R18" t="n">
        <v>52.31</v>
      </c>
      <c r="S18" t="n">
        <v>35.43</v>
      </c>
      <c r="T18" t="n">
        <v>7340.77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6.0039</v>
      </c>
      <c r="E19" t="n">
        <v>16.66</v>
      </c>
      <c r="F19" t="n">
        <v>13.21</v>
      </c>
      <c r="G19" t="n">
        <v>33.01</v>
      </c>
      <c r="H19" t="n">
        <v>0.46</v>
      </c>
      <c r="I19" t="n">
        <v>24</v>
      </c>
      <c r="J19" t="n">
        <v>201.4</v>
      </c>
      <c r="K19" t="n">
        <v>54.38</v>
      </c>
      <c r="L19" t="n">
        <v>5.25</v>
      </c>
      <c r="M19" t="n">
        <v>22</v>
      </c>
      <c r="N19" t="n">
        <v>41.77</v>
      </c>
      <c r="O19" t="n">
        <v>25073.29</v>
      </c>
      <c r="P19" t="n">
        <v>166.79</v>
      </c>
      <c r="Q19" t="n">
        <v>988.1</v>
      </c>
      <c r="R19" t="n">
        <v>52.06</v>
      </c>
      <c r="S19" t="n">
        <v>35.43</v>
      </c>
      <c r="T19" t="n">
        <v>7218.76</v>
      </c>
      <c r="U19" t="n">
        <v>0.68</v>
      </c>
      <c r="V19" t="n">
        <v>0.86</v>
      </c>
      <c r="W19" t="n">
        <v>3</v>
      </c>
      <c r="X19" t="n">
        <v>0.45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6.0244</v>
      </c>
      <c r="E20" t="n">
        <v>16.6</v>
      </c>
      <c r="F20" t="n">
        <v>13.19</v>
      </c>
      <c r="G20" t="n">
        <v>34.4</v>
      </c>
      <c r="H20" t="n">
        <v>0.48</v>
      </c>
      <c r="I20" t="n">
        <v>23</v>
      </c>
      <c r="J20" t="n">
        <v>201.79</v>
      </c>
      <c r="K20" t="n">
        <v>54.38</v>
      </c>
      <c r="L20" t="n">
        <v>5.5</v>
      </c>
      <c r="M20" t="n">
        <v>21</v>
      </c>
      <c r="N20" t="n">
        <v>41.92</v>
      </c>
      <c r="O20" t="n">
        <v>25121.79</v>
      </c>
      <c r="P20" t="n">
        <v>165.71</v>
      </c>
      <c r="Q20" t="n">
        <v>988.16</v>
      </c>
      <c r="R20" t="n">
        <v>51.31</v>
      </c>
      <c r="S20" t="n">
        <v>35.43</v>
      </c>
      <c r="T20" t="n">
        <v>6849.09</v>
      </c>
      <c r="U20" t="n">
        <v>0.6899999999999999</v>
      </c>
      <c r="V20" t="n">
        <v>0.86</v>
      </c>
      <c r="W20" t="n">
        <v>3</v>
      </c>
      <c r="X20" t="n">
        <v>0.43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6.0456</v>
      </c>
      <c r="E21" t="n">
        <v>16.54</v>
      </c>
      <c r="F21" t="n">
        <v>13.17</v>
      </c>
      <c r="G21" t="n">
        <v>35.91</v>
      </c>
      <c r="H21" t="n">
        <v>0.51</v>
      </c>
      <c r="I21" t="n">
        <v>22</v>
      </c>
      <c r="J21" t="n">
        <v>202.19</v>
      </c>
      <c r="K21" t="n">
        <v>54.38</v>
      </c>
      <c r="L21" t="n">
        <v>5.75</v>
      </c>
      <c r="M21" t="n">
        <v>20</v>
      </c>
      <c r="N21" t="n">
        <v>42.06</v>
      </c>
      <c r="O21" t="n">
        <v>25170.34</v>
      </c>
      <c r="P21" t="n">
        <v>164.38</v>
      </c>
      <c r="Q21" t="n">
        <v>988.09</v>
      </c>
      <c r="R21" t="n">
        <v>50.77</v>
      </c>
      <c r="S21" t="n">
        <v>35.43</v>
      </c>
      <c r="T21" t="n">
        <v>6587.05</v>
      </c>
      <c r="U21" t="n">
        <v>0.7</v>
      </c>
      <c r="V21" t="n">
        <v>0.87</v>
      </c>
      <c r="W21" t="n">
        <v>3</v>
      </c>
      <c r="X21" t="n">
        <v>0.41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6.0648</v>
      </c>
      <c r="E22" t="n">
        <v>16.49</v>
      </c>
      <c r="F22" t="n">
        <v>13.16</v>
      </c>
      <c r="G22" t="n">
        <v>37.59</v>
      </c>
      <c r="H22" t="n">
        <v>0.53</v>
      </c>
      <c r="I22" t="n">
        <v>21</v>
      </c>
      <c r="J22" t="n">
        <v>202.58</v>
      </c>
      <c r="K22" t="n">
        <v>54.38</v>
      </c>
      <c r="L22" t="n">
        <v>6</v>
      </c>
      <c r="M22" t="n">
        <v>19</v>
      </c>
      <c r="N22" t="n">
        <v>42.2</v>
      </c>
      <c r="O22" t="n">
        <v>25218.93</v>
      </c>
      <c r="P22" t="n">
        <v>162.92</v>
      </c>
      <c r="Q22" t="n">
        <v>988.14</v>
      </c>
      <c r="R22" t="n">
        <v>50.38</v>
      </c>
      <c r="S22" t="n">
        <v>35.43</v>
      </c>
      <c r="T22" t="n">
        <v>6396.35</v>
      </c>
      <c r="U22" t="n">
        <v>0.7</v>
      </c>
      <c r="V22" t="n">
        <v>0.87</v>
      </c>
      <c r="W22" t="n">
        <v>2.99</v>
      </c>
      <c r="X22" t="n">
        <v>0.4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6.0936</v>
      </c>
      <c r="E23" t="n">
        <v>16.41</v>
      </c>
      <c r="F23" t="n">
        <v>13.12</v>
      </c>
      <c r="G23" t="n">
        <v>39.35</v>
      </c>
      <c r="H23" t="n">
        <v>0.55</v>
      </c>
      <c r="I23" t="n">
        <v>20</v>
      </c>
      <c r="J23" t="n">
        <v>202.98</v>
      </c>
      <c r="K23" t="n">
        <v>54.38</v>
      </c>
      <c r="L23" t="n">
        <v>6.25</v>
      </c>
      <c r="M23" t="n">
        <v>18</v>
      </c>
      <c r="N23" t="n">
        <v>42.35</v>
      </c>
      <c r="O23" t="n">
        <v>25267.7</v>
      </c>
      <c r="P23" t="n">
        <v>161.55</v>
      </c>
      <c r="Q23" t="n">
        <v>988.15</v>
      </c>
      <c r="R23" t="n">
        <v>48.88</v>
      </c>
      <c r="S23" t="n">
        <v>35.43</v>
      </c>
      <c r="T23" t="n">
        <v>5652.43</v>
      </c>
      <c r="U23" t="n">
        <v>0.72</v>
      </c>
      <c r="V23" t="n">
        <v>0.87</v>
      </c>
      <c r="W23" t="n">
        <v>3</v>
      </c>
      <c r="X23" t="n">
        <v>0.36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6.1134</v>
      </c>
      <c r="E24" t="n">
        <v>16.36</v>
      </c>
      <c r="F24" t="n">
        <v>13.1</v>
      </c>
      <c r="G24" t="n">
        <v>41.37</v>
      </c>
      <c r="H24" t="n">
        <v>0.57</v>
      </c>
      <c r="I24" t="n">
        <v>19</v>
      </c>
      <c r="J24" t="n">
        <v>203.37</v>
      </c>
      <c r="K24" t="n">
        <v>54.38</v>
      </c>
      <c r="L24" t="n">
        <v>6.5</v>
      </c>
      <c r="M24" t="n">
        <v>17</v>
      </c>
      <c r="N24" t="n">
        <v>42.49</v>
      </c>
      <c r="O24" t="n">
        <v>25316.39</v>
      </c>
      <c r="P24" t="n">
        <v>160.34</v>
      </c>
      <c r="Q24" t="n">
        <v>988.09</v>
      </c>
      <c r="R24" t="n">
        <v>48.63</v>
      </c>
      <c r="S24" t="n">
        <v>35.43</v>
      </c>
      <c r="T24" t="n">
        <v>5532.75</v>
      </c>
      <c r="U24" t="n">
        <v>0.73</v>
      </c>
      <c r="V24" t="n">
        <v>0.87</v>
      </c>
      <c r="W24" t="n">
        <v>2.99</v>
      </c>
      <c r="X24" t="n">
        <v>0.35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6.1321</v>
      </c>
      <c r="E25" t="n">
        <v>16.31</v>
      </c>
      <c r="F25" t="n">
        <v>13.09</v>
      </c>
      <c r="G25" t="n">
        <v>43.64</v>
      </c>
      <c r="H25" t="n">
        <v>0.59</v>
      </c>
      <c r="I25" t="n">
        <v>18</v>
      </c>
      <c r="J25" t="n">
        <v>203.77</v>
      </c>
      <c r="K25" t="n">
        <v>54.38</v>
      </c>
      <c r="L25" t="n">
        <v>6.75</v>
      </c>
      <c r="M25" t="n">
        <v>16</v>
      </c>
      <c r="N25" t="n">
        <v>42.64</v>
      </c>
      <c r="O25" t="n">
        <v>25365.14</v>
      </c>
      <c r="P25" t="n">
        <v>159.14</v>
      </c>
      <c r="Q25" t="n">
        <v>988.15</v>
      </c>
      <c r="R25" t="n">
        <v>48.32</v>
      </c>
      <c r="S25" t="n">
        <v>35.43</v>
      </c>
      <c r="T25" t="n">
        <v>5379.8</v>
      </c>
      <c r="U25" t="n">
        <v>0.73</v>
      </c>
      <c r="V25" t="n">
        <v>0.87</v>
      </c>
      <c r="W25" t="n">
        <v>2.99</v>
      </c>
      <c r="X25" t="n">
        <v>0.34</v>
      </c>
      <c r="Y25" t="n">
        <v>1</v>
      </c>
      <c r="Z25" t="n">
        <v>10</v>
      </c>
    </row>
    <row r="26">
      <c r="A26" t="n">
        <v>24</v>
      </c>
      <c r="B26" t="n">
        <v>100</v>
      </c>
      <c r="C26" t="inlineStr">
        <is>
          <t xml:space="preserve">CONCLUIDO	</t>
        </is>
      </c>
      <c r="D26" t="n">
        <v>6.1545</v>
      </c>
      <c r="E26" t="n">
        <v>16.25</v>
      </c>
      <c r="F26" t="n">
        <v>13.07</v>
      </c>
      <c r="G26" t="n">
        <v>46.13</v>
      </c>
      <c r="H26" t="n">
        <v>0.61</v>
      </c>
      <c r="I26" t="n">
        <v>17</v>
      </c>
      <c r="J26" t="n">
        <v>204.16</v>
      </c>
      <c r="K26" t="n">
        <v>54.38</v>
      </c>
      <c r="L26" t="n">
        <v>7</v>
      </c>
      <c r="M26" t="n">
        <v>15</v>
      </c>
      <c r="N26" t="n">
        <v>42.78</v>
      </c>
      <c r="O26" t="n">
        <v>25413.94</v>
      </c>
      <c r="P26" t="n">
        <v>156.15</v>
      </c>
      <c r="Q26" t="n">
        <v>988.14</v>
      </c>
      <c r="R26" t="n">
        <v>47.48</v>
      </c>
      <c r="S26" t="n">
        <v>35.43</v>
      </c>
      <c r="T26" t="n">
        <v>4965.78</v>
      </c>
      <c r="U26" t="n">
        <v>0.75</v>
      </c>
      <c r="V26" t="n">
        <v>0.87</v>
      </c>
      <c r="W26" t="n">
        <v>3</v>
      </c>
      <c r="X26" t="n">
        <v>0.32</v>
      </c>
      <c r="Y26" t="n">
        <v>1</v>
      </c>
      <c r="Z26" t="n">
        <v>10</v>
      </c>
    </row>
    <row r="27">
      <c r="A27" t="n">
        <v>25</v>
      </c>
      <c r="B27" t="n">
        <v>100</v>
      </c>
      <c r="C27" t="inlineStr">
        <is>
          <t xml:space="preserve">CONCLUIDO	</t>
        </is>
      </c>
      <c r="D27" t="n">
        <v>6.1515</v>
      </c>
      <c r="E27" t="n">
        <v>16.26</v>
      </c>
      <c r="F27" t="n">
        <v>13.08</v>
      </c>
      <c r="G27" t="n">
        <v>46.16</v>
      </c>
      <c r="H27" t="n">
        <v>0.63</v>
      </c>
      <c r="I27" t="n">
        <v>17</v>
      </c>
      <c r="J27" t="n">
        <v>204.56</v>
      </c>
      <c r="K27" t="n">
        <v>54.38</v>
      </c>
      <c r="L27" t="n">
        <v>7.25</v>
      </c>
      <c r="M27" t="n">
        <v>15</v>
      </c>
      <c r="N27" t="n">
        <v>42.93</v>
      </c>
      <c r="O27" t="n">
        <v>25462.78</v>
      </c>
      <c r="P27" t="n">
        <v>155.84</v>
      </c>
      <c r="Q27" t="n">
        <v>988.17</v>
      </c>
      <c r="R27" t="n">
        <v>47.74</v>
      </c>
      <c r="S27" t="n">
        <v>35.43</v>
      </c>
      <c r="T27" t="n">
        <v>5096.89</v>
      </c>
      <c r="U27" t="n">
        <v>0.74</v>
      </c>
      <c r="V27" t="n">
        <v>0.87</v>
      </c>
      <c r="W27" t="n">
        <v>2.99</v>
      </c>
      <c r="X27" t="n">
        <v>0.32</v>
      </c>
      <c r="Y27" t="n">
        <v>1</v>
      </c>
      <c r="Z27" t="n">
        <v>10</v>
      </c>
    </row>
    <row r="28">
      <c r="A28" t="n">
        <v>26</v>
      </c>
      <c r="B28" t="n">
        <v>100</v>
      </c>
      <c r="C28" t="inlineStr">
        <is>
          <t xml:space="preserve">CONCLUIDO	</t>
        </is>
      </c>
      <c r="D28" t="n">
        <v>6.1764</v>
      </c>
      <c r="E28" t="n">
        <v>16.19</v>
      </c>
      <c r="F28" t="n">
        <v>13.05</v>
      </c>
      <c r="G28" t="n">
        <v>48.94</v>
      </c>
      <c r="H28" t="n">
        <v>0.65</v>
      </c>
      <c r="I28" t="n">
        <v>16</v>
      </c>
      <c r="J28" t="n">
        <v>204.95</v>
      </c>
      <c r="K28" t="n">
        <v>54.38</v>
      </c>
      <c r="L28" t="n">
        <v>7.5</v>
      </c>
      <c r="M28" t="n">
        <v>14</v>
      </c>
      <c r="N28" t="n">
        <v>43.08</v>
      </c>
      <c r="O28" t="n">
        <v>25511.67</v>
      </c>
      <c r="P28" t="n">
        <v>154.82</v>
      </c>
      <c r="Q28" t="n">
        <v>988.14</v>
      </c>
      <c r="R28" t="n">
        <v>46.98</v>
      </c>
      <c r="S28" t="n">
        <v>35.43</v>
      </c>
      <c r="T28" t="n">
        <v>4719.78</v>
      </c>
      <c r="U28" t="n">
        <v>0.75</v>
      </c>
      <c r="V28" t="n">
        <v>0.87</v>
      </c>
      <c r="W28" t="n">
        <v>2.99</v>
      </c>
      <c r="X28" t="n">
        <v>0.3</v>
      </c>
      <c r="Y28" t="n">
        <v>1</v>
      </c>
      <c r="Z28" t="n">
        <v>10</v>
      </c>
    </row>
    <row r="29">
      <c r="A29" t="n">
        <v>27</v>
      </c>
      <c r="B29" t="n">
        <v>100</v>
      </c>
      <c r="C29" t="inlineStr">
        <is>
          <t xml:space="preserve">CONCLUIDO	</t>
        </is>
      </c>
      <c r="D29" t="n">
        <v>6.1737</v>
      </c>
      <c r="E29" t="n">
        <v>16.2</v>
      </c>
      <c r="F29" t="n">
        <v>13.06</v>
      </c>
      <c r="G29" t="n">
        <v>48.97</v>
      </c>
      <c r="H29" t="n">
        <v>0.67</v>
      </c>
      <c r="I29" t="n">
        <v>16</v>
      </c>
      <c r="J29" t="n">
        <v>205.35</v>
      </c>
      <c r="K29" t="n">
        <v>54.38</v>
      </c>
      <c r="L29" t="n">
        <v>7.75</v>
      </c>
      <c r="M29" t="n">
        <v>14</v>
      </c>
      <c r="N29" t="n">
        <v>43.22</v>
      </c>
      <c r="O29" t="n">
        <v>25560.62</v>
      </c>
      <c r="P29" t="n">
        <v>153.59</v>
      </c>
      <c r="Q29" t="n">
        <v>988.1900000000001</v>
      </c>
      <c r="R29" t="n">
        <v>47.22</v>
      </c>
      <c r="S29" t="n">
        <v>35.43</v>
      </c>
      <c r="T29" t="n">
        <v>4842.06</v>
      </c>
      <c r="U29" t="n">
        <v>0.75</v>
      </c>
      <c r="V29" t="n">
        <v>0.87</v>
      </c>
      <c r="W29" t="n">
        <v>2.99</v>
      </c>
      <c r="X29" t="n">
        <v>0.3</v>
      </c>
      <c r="Y29" t="n">
        <v>1</v>
      </c>
      <c r="Z29" t="n">
        <v>10</v>
      </c>
    </row>
    <row r="30">
      <c r="A30" t="n">
        <v>28</v>
      </c>
      <c r="B30" t="n">
        <v>100</v>
      </c>
      <c r="C30" t="inlineStr">
        <is>
          <t xml:space="preserve">CONCLUIDO	</t>
        </is>
      </c>
      <c r="D30" t="n">
        <v>6.1974</v>
      </c>
      <c r="E30" t="n">
        <v>16.14</v>
      </c>
      <c r="F30" t="n">
        <v>13.04</v>
      </c>
      <c r="G30" t="n">
        <v>52.14</v>
      </c>
      <c r="H30" t="n">
        <v>0.6899999999999999</v>
      </c>
      <c r="I30" t="n">
        <v>15</v>
      </c>
      <c r="J30" t="n">
        <v>205.75</v>
      </c>
      <c r="K30" t="n">
        <v>54.38</v>
      </c>
      <c r="L30" t="n">
        <v>8</v>
      </c>
      <c r="M30" t="n">
        <v>13</v>
      </c>
      <c r="N30" t="n">
        <v>43.37</v>
      </c>
      <c r="O30" t="n">
        <v>25609.61</v>
      </c>
      <c r="P30" t="n">
        <v>152.25</v>
      </c>
      <c r="Q30" t="n">
        <v>988.08</v>
      </c>
      <c r="R30" t="n">
        <v>46.61</v>
      </c>
      <c r="S30" t="n">
        <v>35.43</v>
      </c>
      <c r="T30" t="n">
        <v>4543.12</v>
      </c>
      <c r="U30" t="n">
        <v>0.76</v>
      </c>
      <c r="V30" t="n">
        <v>0.87</v>
      </c>
      <c r="W30" t="n">
        <v>2.99</v>
      </c>
      <c r="X30" t="n">
        <v>0.28</v>
      </c>
      <c r="Y30" t="n">
        <v>1</v>
      </c>
      <c r="Z30" t="n">
        <v>10</v>
      </c>
    </row>
    <row r="31">
      <c r="A31" t="n">
        <v>29</v>
      </c>
      <c r="B31" t="n">
        <v>100</v>
      </c>
      <c r="C31" t="inlineStr">
        <is>
          <t xml:space="preserve">CONCLUIDO	</t>
        </is>
      </c>
      <c r="D31" t="n">
        <v>6.1981</v>
      </c>
      <c r="E31" t="n">
        <v>16.13</v>
      </c>
      <c r="F31" t="n">
        <v>13.03</v>
      </c>
      <c r="G31" t="n">
        <v>52.14</v>
      </c>
      <c r="H31" t="n">
        <v>0.71</v>
      </c>
      <c r="I31" t="n">
        <v>15</v>
      </c>
      <c r="J31" t="n">
        <v>206.15</v>
      </c>
      <c r="K31" t="n">
        <v>54.38</v>
      </c>
      <c r="L31" t="n">
        <v>8.25</v>
      </c>
      <c r="M31" t="n">
        <v>13</v>
      </c>
      <c r="N31" t="n">
        <v>43.52</v>
      </c>
      <c r="O31" t="n">
        <v>25658.66</v>
      </c>
      <c r="P31" t="n">
        <v>150.76</v>
      </c>
      <c r="Q31" t="n">
        <v>988.16</v>
      </c>
      <c r="R31" t="n">
        <v>46.57</v>
      </c>
      <c r="S31" t="n">
        <v>35.43</v>
      </c>
      <c r="T31" t="n">
        <v>4519.81</v>
      </c>
      <c r="U31" t="n">
        <v>0.76</v>
      </c>
      <c r="V31" t="n">
        <v>0.87</v>
      </c>
      <c r="W31" t="n">
        <v>2.99</v>
      </c>
      <c r="X31" t="n">
        <v>0.28</v>
      </c>
      <c r="Y31" t="n">
        <v>1</v>
      </c>
      <c r="Z31" t="n">
        <v>10</v>
      </c>
    </row>
    <row r="32">
      <c r="A32" t="n">
        <v>30</v>
      </c>
      <c r="B32" t="n">
        <v>100</v>
      </c>
      <c r="C32" t="inlineStr">
        <is>
          <t xml:space="preserve">CONCLUIDO	</t>
        </is>
      </c>
      <c r="D32" t="n">
        <v>6.2225</v>
      </c>
      <c r="E32" t="n">
        <v>16.07</v>
      </c>
      <c r="F32" t="n">
        <v>13.01</v>
      </c>
      <c r="G32" t="n">
        <v>55.76</v>
      </c>
      <c r="H32" t="n">
        <v>0.73</v>
      </c>
      <c r="I32" t="n">
        <v>14</v>
      </c>
      <c r="J32" t="n">
        <v>206.54</v>
      </c>
      <c r="K32" t="n">
        <v>54.38</v>
      </c>
      <c r="L32" t="n">
        <v>8.5</v>
      </c>
      <c r="M32" t="n">
        <v>12</v>
      </c>
      <c r="N32" t="n">
        <v>43.67</v>
      </c>
      <c r="O32" t="n">
        <v>25707.76</v>
      </c>
      <c r="P32" t="n">
        <v>149.92</v>
      </c>
      <c r="Q32" t="n">
        <v>988.12</v>
      </c>
      <c r="R32" t="n">
        <v>45.61</v>
      </c>
      <c r="S32" t="n">
        <v>35.43</v>
      </c>
      <c r="T32" t="n">
        <v>4045.62</v>
      </c>
      <c r="U32" t="n">
        <v>0.78</v>
      </c>
      <c r="V32" t="n">
        <v>0.88</v>
      </c>
      <c r="W32" t="n">
        <v>2.99</v>
      </c>
      <c r="X32" t="n">
        <v>0.26</v>
      </c>
      <c r="Y32" t="n">
        <v>1</v>
      </c>
      <c r="Z32" t="n">
        <v>10</v>
      </c>
    </row>
    <row r="33">
      <c r="A33" t="n">
        <v>31</v>
      </c>
      <c r="B33" t="n">
        <v>100</v>
      </c>
      <c r="C33" t="inlineStr">
        <is>
          <t xml:space="preserve">CONCLUIDO	</t>
        </is>
      </c>
      <c r="D33" t="n">
        <v>6.2486</v>
      </c>
      <c r="E33" t="n">
        <v>16</v>
      </c>
      <c r="F33" t="n">
        <v>12.98</v>
      </c>
      <c r="G33" t="n">
        <v>59.91</v>
      </c>
      <c r="H33" t="n">
        <v>0.75</v>
      </c>
      <c r="I33" t="n">
        <v>13</v>
      </c>
      <c r="J33" t="n">
        <v>206.94</v>
      </c>
      <c r="K33" t="n">
        <v>54.38</v>
      </c>
      <c r="L33" t="n">
        <v>8.75</v>
      </c>
      <c r="M33" t="n">
        <v>11</v>
      </c>
      <c r="N33" t="n">
        <v>43.81</v>
      </c>
      <c r="O33" t="n">
        <v>25756.9</v>
      </c>
      <c r="P33" t="n">
        <v>146.85</v>
      </c>
      <c r="Q33" t="n">
        <v>988.08</v>
      </c>
      <c r="R33" t="n">
        <v>44.8</v>
      </c>
      <c r="S33" t="n">
        <v>35.43</v>
      </c>
      <c r="T33" t="n">
        <v>3643.82</v>
      </c>
      <c r="U33" t="n">
        <v>0.79</v>
      </c>
      <c r="V33" t="n">
        <v>0.88</v>
      </c>
      <c r="W33" t="n">
        <v>2.99</v>
      </c>
      <c r="X33" t="n">
        <v>0.23</v>
      </c>
      <c r="Y33" t="n">
        <v>1</v>
      </c>
      <c r="Z33" t="n">
        <v>10</v>
      </c>
    </row>
    <row r="34">
      <c r="A34" t="n">
        <v>32</v>
      </c>
      <c r="B34" t="n">
        <v>100</v>
      </c>
      <c r="C34" t="inlineStr">
        <is>
          <t xml:space="preserve">CONCLUIDO	</t>
        </is>
      </c>
      <c r="D34" t="n">
        <v>6.2426</v>
      </c>
      <c r="E34" t="n">
        <v>16.02</v>
      </c>
      <c r="F34" t="n">
        <v>13</v>
      </c>
      <c r="G34" t="n">
        <v>59.98</v>
      </c>
      <c r="H34" t="n">
        <v>0.77</v>
      </c>
      <c r="I34" t="n">
        <v>13</v>
      </c>
      <c r="J34" t="n">
        <v>207.34</v>
      </c>
      <c r="K34" t="n">
        <v>54.38</v>
      </c>
      <c r="L34" t="n">
        <v>9</v>
      </c>
      <c r="M34" t="n">
        <v>11</v>
      </c>
      <c r="N34" t="n">
        <v>43.96</v>
      </c>
      <c r="O34" t="n">
        <v>25806.1</v>
      </c>
      <c r="P34" t="n">
        <v>146.36</v>
      </c>
      <c r="Q34" t="n">
        <v>988.08</v>
      </c>
      <c r="R34" t="n">
        <v>45.31</v>
      </c>
      <c r="S34" t="n">
        <v>35.43</v>
      </c>
      <c r="T34" t="n">
        <v>3901.39</v>
      </c>
      <c r="U34" t="n">
        <v>0.78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</row>
    <row r="35">
      <c r="A35" t="n">
        <v>33</v>
      </c>
      <c r="B35" t="n">
        <v>100</v>
      </c>
      <c r="C35" t="inlineStr">
        <is>
          <t xml:space="preserve">CONCLUIDO	</t>
        </is>
      </c>
      <c r="D35" t="n">
        <v>6.2483</v>
      </c>
      <c r="E35" t="n">
        <v>16</v>
      </c>
      <c r="F35" t="n">
        <v>12.98</v>
      </c>
      <c r="G35" t="n">
        <v>59.92</v>
      </c>
      <c r="H35" t="n">
        <v>0.79</v>
      </c>
      <c r="I35" t="n">
        <v>13</v>
      </c>
      <c r="J35" t="n">
        <v>207.74</v>
      </c>
      <c r="K35" t="n">
        <v>54.38</v>
      </c>
      <c r="L35" t="n">
        <v>9.25</v>
      </c>
      <c r="M35" t="n">
        <v>11</v>
      </c>
      <c r="N35" t="n">
        <v>44.11</v>
      </c>
      <c r="O35" t="n">
        <v>25855.35</v>
      </c>
      <c r="P35" t="n">
        <v>144.57</v>
      </c>
      <c r="Q35" t="n">
        <v>988.08</v>
      </c>
      <c r="R35" t="n">
        <v>44.7</v>
      </c>
      <c r="S35" t="n">
        <v>35.43</v>
      </c>
      <c r="T35" t="n">
        <v>3597.84</v>
      </c>
      <c r="U35" t="n">
        <v>0.79</v>
      </c>
      <c r="V35" t="n">
        <v>0.88</v>
      </c>
      <c r="W35" t="n">
        <v>2.99</v>
      </c>
      <c r="X35" t="n">
        <v>0.23</v>
      </c>
      <c r="Y35" t="n">
        <v>1</v>
      </c>
      <c r="Z35" t="n">
        <v>10</v>
      </c>
    </row>
    <row r="36">
      <c r="A36" t="n">
        <v>34</v>
      </c>
      <c r="B36" t="n">
        <v>100</v>
      </c>
      <c r="C36" t="inlineStr">
        <is>
          <t xml:space="preserve">CONCLUIDO	</t>
        </is>
      </c>
      <c r="D36" t="n">
        <v>6.2687</v>
      </c>
      <c r="E36" t="n">
        <v>15.95</v>
      </c>
      <c r="F36" t="n">
        <v>12.97</v>
      </c>
      <c r="G36" t="n">
        <v>64.84</v>
      </c>
      <c r="H36" t="n">
        <v>0.8100000000000001</v>
      </c>
      <c r="I36" t="n">
        <v>12</v>
      </c>
      <c r="J36" t="n">
        <v>208.14</v>
      </c>
      <c r="K36" t="n">
        <v>54.38</v>
      </c>
      <c r="L36" t="n">
        <v>9.5</v>
      </c>
      <c r="M36" t="n">
        <v>10</v>
      </c>
      <c r="N36" t="n">
        <v>44.26</v>
      </c>
      <c r="O36" t="n">
        <v>25904.65</v>
      </c>
      <c r="P36" t="n">
        <v>142.85</v>
      </c>
      <c r="Q36" t="n">
        <v>988.08</v>
      </c>
      <c r="R36" t="n">
        <v>44.52</v>
      </c>
      <c r="S36" t="n">
        <v>35.43</v>
      </c>
      <c r="T36" t="n">
        <v>3513.33</v>
      </c>
      <c r="U36" t="n">
        <v>0.8</v>
      </c>
      <c r="V36" t="n">
        <v>0.88</v>
      </c>
      <c r="W36" t="n">
        <v>2.98</v>
      </c>
      <c r="X36" t="n">
        <v>0.22</v>
      </c>
      <c r="Y36" t="n">
        <v>1</v>
      </c>
      <c r="Z36" t="n">
        <v>10</v>
      </c>
    </row>
    <row r="37">
      <c r="A37" t="n">
        <v>35</v>
      </c>
      <c r="B37" t="n">
        <v>100</v>
      </c>
      <c r="C37" t="inlineStr">
        <is>
          <t xml:space="preserve">CONCLUIDO	</t>
        </is>
      </c>
      <c r="D37" t="n">
        <v>6.2698</v>
      </c>
      <c r="E37" t="n">
        <v>15.95</v>
      </c>
      <c r="F37" t="n">
        <v>12.97</v>
      </c>
      <c r="G37" t="n">
        <v>64.83</v>
      </c>
      <c r="H37" t="n">
        <v>0.83</v>
      </c>
      <c r="I37" t="n">
        <v>12</v>
      </c>
      <c r="J37" t="n">
        <v>208.54</v>
      </c>
      <c r="K37" t="n">
        <v>54.38</v>
      </c>
      <c r="L37" t="n">
        <v>9.75</v>
      </c>
      <c r="M37" t="n">
        <v>7</v>
      </c>
      <c r="N37" t="n">
        <v>44.41</v>
      </c>
      <c r="O37" t="n">
        <v>25954</v>
      </c>
      <c r="P37" t="n">
        <v>142.74</v>
      </c>
      <c r="Q37" t="n">
        <v>988.11</v>
      </c>
      <c r="R37" t="n">
        <v>44.35</v>
      </c>
      <c r="S37" t="n">
        <v>35.43</v>
      </c>
      <c r="T37" t="n">
        <v>3428.22</v>
      </c>
      <c r="U37" t="n">
        <v>0.8</v>
      </c>
      <c r="V37" t="n">
        <v>0.88</v>
      </c>
      <c r="W37" t="n">
        <v>2.98</v>
      </c>
      <c r="X37" t="n">
        <v>0.21</v>
      </c>
      <c r="Y37" t="n">
        <v>1</v>
      </c>
      <c r="Z37" t="n">
        <v>10</v>
      </c>
    </row>
    <row r="38">
      <c r="A38" t="n">
        <v>36</v>
      </c>
      <c r="B38" t="n">
        <v>100</v>
      </c>
      <c r="C38" t="inlineStr">
        <is>
          <t xml:space="preserve">CONCLUIDO	</t>
        </is>
      </c>
      <c r="D38" t="n">
        <v>6.2677</v>
      </c>
      <c r="E38" t="n">
        <v>15.95</v>
      </c>
      <c r="F38" t="n">
        <v>12.97</v>
      </c>
      <c r="G38" t="n">
        <v>64.86</v>
      </c>
      <c r="H38" t="n">
        <v>0.85</v>
      </c>
      <c r="I38" t="n">
        <v>12</v>
      </c>
      <c r="J38" t="n">
        <v>208.94</v>
      </c>
      <c r="K38" t="n">
        <v>54.38</v>
      </c>
      <c r="L38" t="n">
        <v>10</v>
      </c>
      <c r="M38" t="n">
        <v>6</v>
      </c>
      <c r="N38" t="n">
        <v>44.56</v>
      </c>
      <c r="O38" t="n">
        <v>26003.41</v>
      </c>
      <c r="P38" t="n">
        <v>141.92</v>
      </c>
      <c r="Q38" t="n">
        <v>988.08</v>
      </c>
      <c r="R38" t="n">
        <v>44.3</v>
      </c>
      <c r="S38" t="n">
        <v>35.43</v>
      </c>
      <c r="T38" t="n">
        <v>3399.89</v>
      </c>
      <c r="U38" t="n">
        <v>0.8</v>
      </c>
      <c r="V38" t="n">
        <v>0.88</v>
      </c>
      <c r="W38" t="n">
        <v>2.99</v>
      </c>
      <c r="X38" t="n">
        <v>0.22</v>
      </c>
      <c r="Y38" t="n">
        <v>1</v>
      </c>
      <c r="Z38" t="n">
        <v>10</v>
      </c>
    </row>
    <row r="39">
      <c r="A39" t="n">
        <v>37</v>
      </c>
      <c r="B39" t="n">
        <v>100</v>
      </c>
      <c r="C39" t="inlineStr">
        <is>
          <t xml:space="preserve">CONCLUIDO	</t>
        </is>
      </c>
      <c r="D39" t="n">
        <v>6.2662</v>
      </c>
      <c r="E39" t="n">
        <v>15.96</v>
      </c>
      <c r="F39" t="n">
        <v>12.98</v>
      </c>
      <c r="G39" t="n">
        <v>64.88</v>
      </c>
      <c r="H39" t="n">
        <v>0.87</v>
      </c>
      <c r="I39" t="n">
        <v>12</v>
      </c>
      <c r="J39" t="n">
        <v>209.34</v>
      </c>
      <c r="K39" t="n">
        <v>54.38</v>
      </c>
      <c r="L39" t="n">
        <v>10.25</v>
      </c>
      <c r="M39" t="n">
        <v>4</v>
      </c>
      <c r="N39" t="n">
        <v>44.71</v>
      </c>
      <c r="O39" t="n">
        <v>26052.86</v>
      </c>
      <c r="P39" t="n">
        <v>141.49</v>
      </c>
      <c r="Q39" t="n">
        <v>988.08</v>
      </c>
      <c r="R39" t="n">
        <v>44.42</v>
      </c>
      <c r="S39" t="n">
        <v>35.43</v>
      </c>
      <c r="T39" t="n">
        <v>3460.46</v>
      </c>
      <c r="U39" t="n">
        <v>0.8</v>
      </c>
      <c r="V39" t="n">
        <v>0.88</v>
      </c>
      <c r="W39" t="n">
        <v>2.99</v>
      </c>
      <c r="X39" t="n">
        <v>0.22</v>
      </c>
      <c r="Y39" t="n">
        <v>1</v>
      </c>
      <c r="Z39" t="n">
        <v>10</v>
      </c>
    </row>
    <row r="40">
      <c r="A40" t="n">
        <v>38</v>
      </c>
      <c r="B40" t="n">
        <v>100</v>
      </c>
      <c r="C40" t="inlineStr">
        <is>
          <t xml:space="preserve">CONCLUIDO	</t>
        </is>
      </c>
      <c r="D40" t="n">
        <v>6.2883</v>
      </c>
      <c r="E40" t="n">
        <v>15.9</v>
      </c>
      <c r="F40" t="n">
        <v>12.96</v>
      </c>
      <c r="G40" t="n">
        <v>70.68000000000001</v>
      </c>
      <c r="H40" t="n">
        <v>0.89</v>
      </c>
      <c r="I40" t="n">
        <v>11</v>
      </c>
      <c r="J40" t="n">
        <v>209.74</v>
      </c>
      <c r="K40" t="n">
        <v>54.38</v>
      </c>
      <c r="L40" t="n">
        <v>10.5</v>
      </c>
      <c r="M40" t="n">
        <v>2</v>
      </c>
      <c r="N40" t="n">
        <v>44.87</v>
      </c>
      <c r="O40" t="n">
        <v>26102.37</v>
      </c>
      <c r="P40" t="n">
        <v>140.66</v>
      </c>
      <c r="Q40" t="n">
        <v>988.08</v>
      </c>
      <c r="R40" t="n">
        <v>43.77</v>
      </c>
      <c r="S40" t="n">
        <v>35.43</v>
      </c>
      <c r="T40" t="n">
        <v>3142.08</v>
      </c>
      <c r="U40" t="n">
        <v>0.8100000000000001</v>
      </c>
      <c r="V40" t="n">
        <v>0.88</v>
      </c>
      <c r="W40" t="n">
        <v>2.99</v>
      </c>
      <c r="X40" t="n">
        <v>0.2</v>
      </c>
      <c r="Y40" t="n">
        <v>1</v>
      </c>
      <c r="Z40" t="n">
        <v>10</v>
      </c>
    </row>
    <row r="41">
      <c r="A41" t="n">
        <v>39</v>
      </c>
      <c r="B41" t="n">
        <v>100</v>
      </c>
      <c r="C41" t="inlineStr">
        <is>
          <t xml:space="preserve">CONCLUIDO	</t>
        </is>
      </c>
      <c r="D41" t="n">
        <v>6.2899</v>
      </c>
      <c r="E41" t="n">
        <v>15.9</v>
      </c>
      <c r="F41" t="n">
        <v>12.95</v>
      </c>
      <c r="G41" t="n">
        <v>70.66</v>
      </c>
      <c r="H41" t="n">
        <v>0.91</v>
      </c>
      <c r="I41" t="n">
        <v>11</v>
      </c>
      <c r="J41" t="n">
        <v>210.14</v>
      </c>
      <c r="K41" t="n">
        <v>54.38</v>
      </c>
      <c r="L41" t="n">
        <v>10.75</v>
      </c>
      <c r="M41" t="n">
        <v>0</v>
      </c>
      <c r="N41" t="n">
        <v>45.02</v>
      </c>
      <c r="O41" t="n">
        <v>26151.93</v>
      </c>
      <c r="P41" t="n">
        <v>141.04</v>
      </c>
      <c r="Q41" t="n">
        <v>988.1799999999999</v>
      </c>
      <c r="R41" t="n">
        <v>43.75</v>
      </c>
      <c r="S41" t="n">
        <v>35.43</v>
      </c>
      <c r="T41" t="n">
        <v>3131.04</v>
      </c>
      <c r="U41" t="n">
        <v>0.8100000000000001</v>
      </c>
      <c r="V41" t="n">
        <v>0.88</v>
      </c>
      <c r="W41" t="n">
        <v>2.99</v>
      </c>
      <c r="X41" t="n">
        <v>0.2</v>
      </c>
      <c r="Y41" t="n">
        <v>1</v>
      </c>
      <c r="Z41" t="n">
        <v>10</v>
      </c>
    </row>
    <row r="42">
      <c r="A42" t="n">
        <v>0</v>
      </c>
      <c r="B42" t="n">
        <v>140</v>
      </c>
      <c r="C42" t="inlineStr">
        <is>
          <t xml:space="preserve">CONCLUIDO	</t>
        </is>
      </c>
      <c r="D42" t="n">
        <v>3.2004</v>
      </c>
      <c r="E42" t="n">
        <v>31.25</v>
      </c>
      <c r="F42" t="n">
        <v>17.17</v>
      </c>
      <c r="G42" t="n">
        <v>4.81</v>
      </c>
      <c r="H42" t="n">
        <v>0.06</v>
      </c>
      <c r="I42" t="n">
        <v>214</v>
      </c>
      <c r="J42" t="n">
        <v>274.09</v>
      </c>
      <c r="K42" t="n">
        <v>60.56</v>
      </c>
      <c r="L42" t="n">
        <v>1</v>
      </c>
      <c r="M42" t="n">
        <v>212</v>
      </c>
      <c r="N42" t="n">
        <v>72.53</v>
      </c>
      <c r="O42" t="n">
        <v>34038.11</v>
      </c>
      <c r="P42" t="n">
        <v>297.18</v>
      </c>
      <c r="Q42" t="n">
        <v>988.54</v>
      </c>
      <c r="R42" t="n">
        <v>175.09</v>
      </c>
      <c r="S42" t="n">
        <v>35.43</v>
      </c>
      <c r="T42" t="n">
        <v>67784.62</v>
      </c>
      <c r="U42" t="n">
        <v>0.2</v>
      </c>
      <c r="V42" t="n">
        <v>0.66</v>
      </c>
      <c r="W42" t="n">
        <v>3.33</v>
      </c>
      <c r="X42" t="n">
        <v>4.41</v>
      </c>
      <c r="Y42" t="n">
        <v>1</v>
      </c>
      <c r="Z42" t="n">
        <v>10</v>
      </c>
    </row>
    <row r="43">
      <c r="A43" t="n">
        <v>1</v>
      </c>
      <c r="B43" t="n">
        <v>140</v>
      </c>
      <c r="C43" t="inlineStr">
        <is>
          <t xml:space="preserve">CONCLUIDO	</t>
        </is>
      </c>
      <c r="D43" t="n">
        <v>3.6681</v>
      </c>
      <c r="E43" t="n">
        <v>27.26</v>
      </c>
      <c r="F43" t="n">
        <v>16.01</v>
      </c>
      <c r="G43" t="n">
        <v>6</v>
      </c>
      <c r="H43" t="n">
        <v>0.08</v>
      </c>
      <c r="I43" t="n">
        <v>160</v>
      </c>
      <c r="J43" t="n">
        <v>274.57</v>
      </c>
      <c r="K43" t="n">
        <v>60.56</v>
      </c>
      <c r="L43" t="n">
        <v>1.25</v>
      </c>
      <c r="M43" t="n">
        <v>158</v>
      </c>
      <c r="N43" t="n">
        <v>72.76000000000001</v>
      </c>
      <c r="O43" t="n">
        <v>34097.72</v>
      </c>
      <c r="P43" t="n">
        <v>276.33</v>
      </c>
      <c r="Q43" t="n">
        <v>988.39</v>
      </c>
      <c r="R43" t="n">
        <v>139.07</v>
      </c>
      <c r="S43" t="n">
        <v>35.43</v>
      </c>
      <c r="T43" t="n">
        <v>50047.02</v>
      </c>
      <c r="U43" t="n">
        <v>0.25</v>
      </c>
      <c r="V43" t="n">
        <v>0.71</v>
      </c>
      <c r="W43" t="n">
        <v>3.22</v>
      </c>
      <c r="X43" t="n">
        <v>3.25</v>
      </c>
      <c r="Y43" t="n">
        <v>1</v>
      </c>
      <c r="Z43" t="n">
        <v>10</v>
      </c>
    </row>
    <row r="44">
      <c r="A44" t="n">
        <v>2</v>
      </c>
      <c r="B44" t="n">
        <v>140</v>
      </c>
      <c r="C44" t="inlineStr">
        <is>
          <t xml:space="preserve">CONCLUIDO	</t>
        </is>
      </c>
      <c r="D44" t="n">
        <v>4.021</v>
      </c>
      <c r="E44" t="n">
        <v>24.87</v>
      </c>
      <c r="F44" t="n">
        <v>15.34</v>
      </c>
      <c r="G44" t="n">
        <v>7.25</v>
      </c>
      <c r="H44" t="n">
        <v>0.1</v>
      </c>
      <c r="I44" t="n">
        <v>127</v>
      </c>
      <c r="J44" t="n">
        <v>275.05</v>
      </c>
      <c r="K44" t="n">
        <v>60.56</v>
      </c>
      <c r="L44" t="n">
        <v>1.5</v>
      </c>
      <c r="M44" t="n">
        <v>125</v>
      </c>
      <c r="N44" t="n">
        <v>73</v>
      </c>
      <c r="O44" t="n">
        <v>34157.42</v>
      </c>
      <c r="P44" t="n">
        <v>264.16</v>
      </c>
      <c r="Q44" t="n">
        <v>988.45</v>
      </c>
      <c r="R44" t="n">
        <v>117.74</v>
      </c>
      <c r="S44" t="n">
        <v>35.43</v>
      </c>
      <c r="T44" t="n">
        <v>39548.11</v>
      </c>
      <c r="U44" t="n">
        <v>0.3</v>
      </c>
      <c r="V44" t="n">
        <v>0.74</v>
      </c>
      <c r="W44" t="n">
        <v>3.18</v>
      </c>
      <c r="X44" t="n">
        <v>2.58</v>
      </c>
      <c r="Y44" t="n">
        <v>1</v>
      </c>
      <c r="Z44" t="n">
        <v>10</v>
      </c>
    </row>
    <row r="45">
      <c r="A45" t="n">
        <v>3</v>
      </c>
      <c r="B45" t="n">
        <v>140</v>
      </c>
      <c r="C45" t="inlineStr">
        <is>
          <t xml:space="preserve">CONCLUIDO	</t>
        </is>
      </c>
      <c r="D45" t="n">
        <v>4.2869</v>
      </c>
      <c r="E45" t="n">
        <v>23.33</v>
      </c>
      <c r="F45" t="n">
        <v>14.89</v>
      </c>
      <c r="G45" t="n">
        <v>8.43</v>
      </c>
      <c r="H45" t="n">
        <v>0.11</v>
      </c>
      <c r="I45" t="n">
        <v>106</v>
      </c>
      <c r="J45" t="n">
        <v>275.54</v>
      </c>
      <c r="K45" t="n">
        <v>60.56</v>
      </c>
      <c r="L45" t="n">
        <v>1.75</v>
      </c>
      <c r="M45" t="n">
        <v>104</v>
      </c>
      <c r="N45" t="n">
        <v>73.23</v>
      </c>
      <c r="O45" t="n">
        <v>34217.22</v>
      </c>
      <c r="P45" t="n">
        <v>255.87</v>
      </c>
      <c r="Q45" t="n">
        <v>988.5</v>
      </c>
      <c r="R45" t="n">
        <v>104.22</v>
      </c>
      <c r="S45" t="n">
        <v>35.43</v>
      </c>
      <c r="T45" t="n">
        <v>32893.23</v>
      </c>
      <c r="U45" t="n">
        <v>0.34</v>
      </c>
      <c r="V45" t="n">
        <v>0.77</v>
      </c>
      <c r="W45" t="n">
        <v>3.13</v>
      </c>
      <c r="X45" t="n">
        <v>2.13</v>
      </c>
      <c r="Y45" t="n">
        <v>1</v>
      </c>
      <c r="Z45" t="n">
        <v>10</v>
      </c>
    </row>
    <row r="46">
      <c r="A46" t="n">
        <v>4</v>
      </c>
      <c r="B46" t="n">
        <v>140</v>
      </c>
      <c r="C46" t="inlineStr">
        <is>
          <t xml:space="preserve">CONCLUIDO	</t>
        </is>
      </c>
      <c r="D46" t="n">
        <v>4.5003</v>
      </c>
      <c r="E46" t="n">
        <v>22.22</v>
      </c>
      <c r="F46" t="n">
        <v>14.57</v>
      </c>
      <c r="G46" t="n">
        <v>9.6</v>
      </c>
      <c r="H46" t="n">
        <v>0.13</v>
      </c>
      <c r="I46" t="n">
        <v>91</v>
      </c>
      <c r="J46" t="n">
        <v>276.02</v>
      </c>
      <c r="K46" t="n">
        <v>60.56</v>
      </c>
      <c r="L46" t="n">
        <v>2</v>
      </c>
      <c r="M46" t="n">
        <v>89</v>
      </c>
      <c r="N46" t="n">
        <v>73.47</v>
      </c>
      <c r="O46" t="n">
        <v>34277.1</v>
      </c>
      <c r="P46" t="n">
        <v>249.75</v>
      </c>
      <c r="Q46" t="n">
        <v>988.24</v>
      </c>
      <c r="R46" t="n">
        <v>94.17</v>
      </c>
      <c r="S46" t="n">
        <v>35.43</v>
      </c>
      <c r="T46" t="n">
        <v>27941.79</v>
      </c>
      <c r="U46" t="n">
        <v>0.38</v>
      </c>
      <c r="V46" t="n">
        <v>0.78</v>
      </c>
      <c r="W46" t="n">
        <v>3.11</v>
      </c>
      <c r="X46" t="n">
        <v>1.81</v>
      </c>
      <c r="Y46" t="n">
        <v>1</v>
      </c>
      <c r="Z46" t="n">
        <v>10</v>
      </c>
    </row>
    <row r="47">
      <c r="A47" t="n">
        <v>5</v>
      </c>
      <c r="B47" t="n">
        <v>140</v>
      </c>
      <c r="C47" t="inlineStr">
        <is>
          <t xml:space="preserve">CONCLUIDO	</t>
        </is>
      </c>
      <c r="D47" t="n">
        <v>4.6862</v>
      </c>
      <c r="E47" t="n">
        <v>21.34</v>
      </c>
      <c r="F47" t="n">
        <v>14.31</v>
      </c>
      <c r="G47" t="n">
        <v>10.87</v>
      </c>
      <c r="H47" t="n">
        <v>0.14</v>
      </c>
      <c r="I47" t="n">
        <v>79</v>
      </c>
      <c r="J47" t="n">
        <v>276.51</v>
      </c>
      <c r="K47" t="n">
        <v>60.56</v>
      </c>
      <c r="L47" t="n">
        <v>2.25</v>
      </c>
      <c r="M47" t="n">
        <v>77</v>
      </c>
      <c r="N47" t="n">
        <v>73.70999999999999</v>
      </c>
      <c r="O47" t="n">
        <v>34337.08</v>
      </c>
      <c r="P47" t="n">
        <v>244.63</v>
      </c>
      <c r="Q47" t="n">
        <v>988.39</v>
      </c>
      <c r="R47" t="n">
        <v>86.28</v>
      </c>
      <c r="S47" t="n">
        <v>35.43</v>
      </c>
      <c r="T47" t="n">
        <v>24057.42</v>
      </c>
      <c r="U47" t="n">
        <v>0.41</v>
      </c>
      <c r="V47" t="n">
        <v>0.8</v>
      </c>
      <c r="W47" t="n">
        <v>3.09</v>
      </c>
      <c r="X47" t="n">
        <v>1.56</v>
      </c>
      <c r="Y47" t="n">
        <v>1</v>
      </c>
      <c r="Z47" t="n">
        <v>10</v>
      </c>
    </row>
    <row r="48">
      <c r="A48" t="n">
        <v>6</v>
      </c>
      <c r="B48" t="n">
        <v>140</v>
      </c>
      <c r="C48" t="inlineStr">
        <is>
          <t xml:space="preserve">CONCLUIDO	</t>
        </is>
      </c>
      <c r="D48" t="n">
        <v>4.8108</v>
      </c>
      <c r="E48" t="n">
        <v>20.79</v>
      </c>
      <c r="F48" t="n">
        <v>14.18</v>
      </c>
      <c r="G48" t="n">
        <v>11.98</v>
      </c>
      <c r="H48" t="n">
        <v>0.16</v>
      </c>
      <c r="I48" t="n">
        <v>71</v>
      </c>
      <c r="J48" t="n">
        <v>277</v>
      </c>
      <c r="K48" t="n">
        <v>60.56</v>
      </c>
      <c r="L48" t="n">
        <v>2.5</v>
      </c>
      <c r="M48" t="n">
        <v>69</v>
      </c>
      <c r="N48" t="n">
        <v>73.94</v>
      </c>
      <c r="O48" t="n">
        <v>34397.15</v>
      </c>
      <c r="P48" t="n">
        <v>241.88</v>
      </c>
      <c r="Q48" t="n">
        <v>988.29</v>
      </c>
      <c r="R48" t="n">
        <v>81.83</v>
      </c>
      <c r="S48" t="n">
        <v>35.43</v>
      </c>
      <c r="T48" t="n">
        <v>21873.28</v>
      </c>
      <c r="U48" t="n">
        <v>0.43</v>
      </c>
      <c r="V48" t="n">
        <v>0.8</v>
      </c>
      <c r="W48" t="n">
        <v>3.09</v>
      </c>
      <c r="X48" t="n">
        <v>1.42</v>
      </c>
      <c r="Y48" t="n">
        <v>1</v>
      </c>
      <c r="Z48" t="n">
        <v>10</v>
      </c>
    </row>
    <row r="49">
      <c r="A49" t="n">
        <v>7</v>
      </c>
      <c r="B49" t="n">
        <v>140</v>
      </c>
      <c r="C49" t="inlineStr">
        <is>
          <t xml:space="preserve">CONCLUIDO	</t>
        </is>
      </c>
      <c r="D49" t="n">
        <v>4.96</v>
      </c>
      <c r="E49" t="n">
        <v>20.16</v>
      </c>
      <c r="F49" t="n">
        <v>13.97</v>
      </c>
      <c r="G49" t="n">
        <v>13.31</v>
      </c>
      <c r="H49" t="n">
        <v>0.18</v>
      </c>
      <c r="I49" t="n">
        <v>63</v>
      </c>
      <c r="J49" t="n">
        <v>277.48</v>
      </c>
      <c r="K49" t="n">
        <v>60.56</v>
      </c>
      <c r="L49" t="n">
        <v>2.75</v>
      </c>
      <c r="M49" t="n">
        <v>61</v>
      </c>
      <c r="N49" t="n">
        <v>74.18000000000001</v>
      </c>
      <c r="O49" t="n">
        <v>34457.31</v>
      </c>
      <c r="P49" t="n">
        <v>237.67</v>
      </c>
      <c r="Q49" t="n">
        <v>988.12</v>
      </c>
      <c r="R49" t="n">
        <v>75.65000000000001</v>
      </c>
      <c r="S49" t="n">
        <v>35.43</v>
      </c>
      <c r="T49" t="n">
        <v>18819.35</v>
      </c>
      <c r="U49" t="n">
        <v>0.47</v>
      </c>
      <c r="V49" t="n">
        <v>0.82</v>
      </c>
      <c r="W49" t="n">
        <v>3.06</v>
      </c>
      <c r="X49" t="n">
        <v>1.22</v>
      </c>
      <c r="Y49" t="n">
        <v>1</v>
      </c>
      <c r="Z49" t="n">
        <v>10</v>
      </c>
    </row>
    <row r="50">
      <c r="A50" t="n">
        <v>8</v>
      </c>
      <c r="B50" t="n">
        <v>140</v>
      </c>
      <c r="C50" t="inlineStr">
        <is>
          <t xml:space="preserve">CONCLUIDO	</t>
        </is>
      </c>
      <c r="D50" t="n">
        <v>5.0405</v>
      </c>
      <c r="E50" t="n">
        <v>19.84</v>
      </c>
      <c r="F50" t="n">
        <v>13.91</v>
      </c>
      <c r="G50" t="n">
        <v>14.39</v>
      </c>
      <c r="H50" t="n">
        <v>0.19</v>
      </c>
      <c r="I50" t="n">
        <v>58</v>
      </c>
      <c r="J50" t="n">
        <v>277.97</v>
      </c>
      <c r="K50" t="n">
        <v>60.56</v>
      </c>
      <c r="L50" t="n">
        <v>3</v>
      </c>
      <c r="M50" t="n">
        <v>56</v>
      </c>
      <c r="N50" t="n">
        <v>74.42</v>
      </c>
      <c r="O50" t="n">
        <v>34517.57</v>
      </c>
      <c r="P50" t="n">
        <v>235.95</v>
      </c>
      <c r="Q50" t="n">
        <v>988.33</v>
      </c>
      <c r="R50" t="n">
        <v>73.55</v>
      </c>
      <c r="S50" t="n">
        <v>35.43</v>
      </c>
      <c r="T50" t="n">
        <v>17797.51</v>
      </c>
      <c r="U50" t="n">
        <v>0.48</v>
      </c>
      <c r="V50" t="n">
        <v>0.82</v>
      </c>
      <c r="W50" t="n">
        <v>3.06</v>
      </c>
      <c r="X50" t="n">
        <v>1.15</v>
      </c>
      <c r="Y50" t="n">
        <v>1</v>
      </c>
      <c r="Z50" t="n">
        <v>10</v>
      </c>
    </row>
    <row r="51">
      <c r="A51" t="n">
        <v>9</v>
      </c>
      <c r="B51" t="n">
        <v>140</v>
      </c>
      <c r="C51" t="inlineStr">
        <is>
          <t xml:space="preserve">CONCLUIDO	</t>
        </is>
      </c>
      <c r="D51" t="n">
        <v>5.1361</v>
      </c>
      <c r="E51" t="n">
        <v>19.47</v>
      </c>
      <c r="F51" t="n">
        <v>13.8</v>
      </c>
      <c r="G51" t="n">
        <v>15.62</v>
      </c>
      <c r="H51" t="n">
        <v>0.21</v>
      </c>
      <c r="I51" t="n">
        <v>53</v>
      </c>
      <c r="J51" t="n">
        <v>278.46</v>
      </c>
      <c r="K51" t="n">
        <v>60.56</v>
      </c>
      <c r="L51" t="n">
        <v>3.25</v>
      </c>
      <c r="M51" t="n">
        <v>51</v>
      </c>
      <c r="N51" t="n">
        <v>74.66</v>
      </c>
      <c r="O51" t="n">
        <v>34577.92</v>
      </c>
      <c r="P51" t="n">
        <v>233.59</v>
      </c>
      <c r="Q51" t="n">
        <v>988.21</v>
      </c>
      <c r="R51" t="n">
        <v>70.38</v>
      </c>
      <c r="S51" t="n">
        <v>35.43</v>
      </c>
      <c r="T51" t="n">
        <v>16234.74</v>
      </c>
      <c r="U51" t="n">
        <v>0.5</v>
      </c>
      <c r="V51" t="n">
        <v>0.83</v>
      </c>
      <c r="W51" t="n">
        <v>3.05</v>
      </c>
      <c r="X51" t="n">
        <v>1.05</v>
      </c>
      <c r="Y51" t="n">
        <v>1</v>
      </c>
      <c r="Z51" t="n">
        <v>10</v>
      </c>
    </row>
    <row r="52">
      <c r="A52" t="n">
        <v>10</v>
      </c>
      <c r="B52" t="n">
        <v>140</v>
      </c>
      <c r="C52" t="inlineStr">
        <is>
          <t xml:space="preserve">CONCLUIDO	</t>
        </is>
      </c>
      <c r="D52" t="n">
        <v>5.2123</v>
      </c>
      <c r="E52" t="n">
        <v>19.19</v>
      </c>
      <c r="F52" t="n">
        <v>13.73</v>
      </c>
      <c r="G52" t="n">
        <v>16.81</v>
      </c>
      <c r="H52" t="n">
        <v>0.22</v>
      </c>
      <c r="I52" t="n">
        <v>49</v>
      </c>
      <c r="J52" t="n">
        <v>278.95</v>
      </c>
      <c r="K52" t="n">
        <v>60.56</v>
      </c>
      <c r="L52" t="n">
        <v>3.5</v>
      </c>
      <c r="M52" t="n">
        <v>47</v>
      </c>
      <c r="N52" t="n">
        <v>74.90000000000001</v>
      </c>
      <c r="O52" t="n">
        <v>34638.36</v>
      </c>
      <c r="P52" t="n">
        <v>231.68</v>
      </c>
      <c r="Q52" t="n">
        <v>988.34</v>
      </c>
      <c r="R52" t="n">
        <v>67.77</v>
      </c>
      <c r="S52" t="n">
        <v>35.43</v>
      </c>
      <c r="T52" t="n">
        <v>14948.62</v>
      </c>
      <c r="U52" t="n">
        <v>0.52</v>
      </c>
      <c r="V52" t="n">
        <v>0.83</v>
      </c>
      <c r="W52" t="n">
        <v>3.05</v>
      </c>
      <c r="X52" t="n">
        <v>0.97</v>
      </c>
      <c r="Y52" t="n">
        <v>1</v>
      </c>
      <c r="Z52" t="n">
        <v>10</v>
      </c>
    </row>
    <row r="53">
      <c r="A53" t="n">
        <v>11</v>
      </c>
      <c r="B53" t="n">
        <v>140</v>
      </c>
      <c r="C53" t="inlineStr">
        <is>
          <t xml:space="preserve">CONCLUIDO	</t>
        </is>
      </c>
      <c r="D53" t="n">
        <v>5.291</v>
      </c>
      <c r="E53" t="n">
        <v>18.9</v>
      </c>
      <c r="F53" t="n">
        <v>13.65</v>
      </c>
      <c r="G53" t="n">
        <v>18.2</v>
      </c>
      <c r="H53" t="n">
        <v>0.24</v>
      </c>
      <c r="I53" t="n">
        <v>45</v>
      </c>
      <c r="J53" t="n">
        <v>279.44</v>
      </c>
      <c r="K53" t="n">
        <v>60.56</v>
      </c>
      <c r="L53" t="n">
        <v>3.75</v>
      </c>
      <c r="M53" t="n">
        <v>43</v>
      </c>
      <c r="N53" t="n">
        <v>75.14</v>
      </c>
      <c r="O53" t="n">
        <v>34698.9</v>
      </c>
      <c r="P53" t="n">
        <v>229.78</v>
      </c>
      <c r="Q53" t="n">
        <v>988.15</v>
      </c>
      <c r="R53" t="n">
        <v>65.66</v>
      </c>
      <c r="S53" t="n">
        <v>35.43</v>
      </c>
      <c r="T53" t="n">
        <v>13918.28</v>
      </c>
      <c r="U53" t="n">
        <v>0.54</v>
      </c>
      <c r="V53" t="n">
        <v>0.84</v>
      </c>
      <c r="W53" t="n">
        <v>3.04</v>
      </c>
      <c r="X53" t="n">
        <v>0.89</v>
      </c>
      <c r="Y53" t="n">
        <v>1</v>
      </c>
      <c r="Z53" t="n">
        <v>10</v>
      </c>
    </row>
    <row r="54">
      <c r="A54" t="n">
        <v>12</v>
      </c>
      <c r="B54" t="n">
        <v>140</v>
      </c>
      <c r="C54" t="inlineStr">
        <is>
          <t xml:space="preserve">CONCLUIDO	</t>
        </is>
      </c>
      <c r="D54" t="n">
        <v>5.3598</v>
      </c>
      <c r="E54" t="n">
        <v>18.66</v>
      </c>
      <c r="F54" t="n">
        <v>13.56</v>
      </c>
      <c r="G54" t="n">
        <v>19.38</v>
      </c>
      <c r="H54" t="n">
        <v>0.25</v>
      </c>
      <c r="I54" t="n">
        <v>42</v>
      </c>
      <c r="J54" t="n">
        <v>279.94</v>
      </c>
      <c r="K54" t="n">
        <v>60.56</v>
      </c>
      <c r="L54" t="n">
        <v>4</v>
      </c>
      <c r="M54" t="n">
        <v>40</v>
      </c>
      <c r="N54" t="n">
        <v>75.38</v>
      </c>
      <c r="O54" t="n">
        <v>34759.54</v>
      </c>
      <c r="P54" t="n">
        <v>227.72</v>
      </c>
      <c r="Q54" t="n">
        <v>988.16</v>
      </c>
      <c r="R54" t="n">
        <v>63</v>
      </c>
      <c r="S54" t="n">
        <v>35.43</v>
      </c>
      <c r="T54" t="n">
        <v>12599.12</v>
      </c>
      <c r="U54" t="n">
        <v>0.5600000000000001</v>
      </c>
      <c r="V54" t="n">
        <v>0.84</v>
      </c>
      <c r="W54" t="n">
        <v>3.03</v>
      </c>
      <c r="X54" t="n">
        <v>0.8100000000000001</v>
      </c>
      <c r="Y54" t="n">
        <v>1</v>
      </c>
      <c r="Z54" t="n">
        <v>10</v>
      </c>
    </row>
    <row r="55">
      <c r="A55" t="n">
        <v>13</v>
      </c>
      <c r="B55" t="n">
        <v>140</v>
      </c>
      <c r="C55" t="inlineStr">
        <is>
          <t xml:space="preserve">CONCLUIDO	</t>
        </is>
      </c>
      <c r="D55" t="n">
        <v>5.3977</v>
      </c>
      <c r="E55" t="n">
        <v>18.53</v>
      </c>
      <c r="F55" t="n">
        <v>13.54</v>
      </c>
      <c r="G55" t="n">
        <v>20.3</v>
      </c>
      <c r="H55" t="n">
        <v>0.27</v>
      </c>
      <c r="I55" t="n">
        <v>40</v>
      </c>
      <c r="J55" t="n">
        <v>280.43</v>
      </c>
      <c r="K55" t="n">
        <v>60.56</v>
      </c>
      <c r="L55" t="n">
        <v>4.25</v>
      </c>
      <c r="M55" t="n">
        <v>38</v>
      </c>
      <c r="N55" t="n">
        <v>75.62</v>
      </c>
      <c r="O55" t="n">
        <v>34820.27</v>
      </c>
      <c r="P55" t="n">
        <v>226.67</v>
      </c>
      <c r="Q55" t="n">
        <v>988.1900000000001</v>
      </c>
      <c r="R55" t="n">
        <v>62.12</v>
      </c>
      <c r="S55" t="n">
        <v>35.43</v>
      </c>
      <c r="T55" t="n">
        <v>12170.49</v>
      </c>
      <c r="U55" t="n">
        <v>0.57</v>
      </c>
      <c r="V55" t="n">
        <v>0.84</v>
      </c>
      <c r="W55" t="n">
        <v>3.03</v>
      </c>
      <c r="X55" t="n">
        <v>0.78</v>
      </c>
      <c r="Y55" t="n">
        <v>1</v>
      </c>
      <c r="Z55" t="n">
        <v>10</v>
      </c>
    </row>
    <row r="56">
      <c r="A56" t="n">
        <v>14</v>
      </c>
      <c r="B56" t="n">
        <v>140</v>
      </c>
      <c r="C56" t="inlineStr">
        <is>
          <t xml:space="preserve">CONCLUIDO	</t>
        </is>
      </c>
      <c r="D56" t="n">
        <v>5.4618</v>
      </c>
      <c r="E56" t="n">
        <v>18.31</v>
      </c>
      <c r="F56" t="n">
        <v>13.48</v>
      </c>
      <c r="G56" t="n">
        <v>21.85</v>
      </c>
      <c r="H56" t="n">
        <v>0.29</v>
      </c>
      <c r="I56" t="n">
        <v>37</v>
      </c>
      <c r="J56" t="n">
        <v>280.92</v>
      </c>
      <c r="K56" t="n">
        <v>60.56</v>
      </c>
      <c r="L56" t="n">
        <v>4.5</v>
      </c>
      <c r="M56" t="n">
        <v>35</v>
      </c>
      <c r="N56" t="n">
        <v>75.87</v>
      </c>
      <c r="O56" t="n">
        <v>34881.09</v>
      </c>
      <c r="P56" t="n">
        <v>225.13</v>
      </c>
      <c r="Q56" t="n">
        <v>988.17</v>
      </c>
      <c r="R56" t="n">
        <v>60.19</v>
      </c>
      <c r="S56" t="n">
        <v>35.43</v>
      </c>
      <c r="T56" t="n">
        <v>11220.82</v>
      </c>
      <c r="U56" t="n">
        <v>0.59</v>
      </c>
      <c r="V56" t="n">
        <v>0.85</v>
      </c>
      <c r="W56" t="n">
        <v>3.02</v>
      </c>
      <c r="X56" t="n">
        <v>0.72</v>
      </c>
      <c r="Y56" t="n">
        <v>1</v>
      </c>
      <c r="Z56" t="n">
        <v>10</v>
      </c>
    </row>
    <row r="57">
      <c r="A57" t="n">
        <v>15</v>
      </c>
      <c r="B57" t="n">
        <v>140</v>
      </c>
      <c r="C57" t="inlineStr">
        <is>
          <t xml:space="preserve">CONCLUIDO	</t>
        </is>
      </c>
      <c r="D57" t="n">
        <v>5.508</v>
      </c>
      <c r="E57" t="n">
        <v>18.16</v>
      </c>
      <c r="F57" t="n">
        <v>13.43</v>
      </c>
      <c r="G57" t="n">
        <v>23.02</v>
      </c>
      <c r="H57" t="n">
        <v>0.3</v>
      </c>
      <c r="I57" t="n">
        <v>35</v>
      </c>
      <c r="J57" t="n">
        <v>281.41</v>
      </c>
      <c r="K57" t="n">
        <v>60.56</v>
      </c>
      <c r="L57" t="n">
        <v>4.75</v>
      </c>
      <c r="M57" t="n">
        <v>33</v>
      </c>
      <c r="N57" t="n">
        <v>76.11</v>
      </c>
      <c r="O57" t="n">
        <v>34942.02</v>
      </c>
      <c r="P57" t="n">
        <v>223.81</v>
      </c>
      <c r="Q57" t="n">
        <v>988.13</v>
      </c>
      <c r="R57" t="n">
        <v>58.61</v>
      </c>
      <c r="S57" t="n">
        <v>35.43</v>
      </c>
      <c r="T57" t="n">
        <v>10439.13</v>
      </c>
      <c r="U57" t="n">
        <v>0.6</v>
      </c>
      <c r="V57" t="n">
        <v>0.85</v>
      </c>
      <c r="W57" t="n">
        <v>3.02</v>
      </c>
      <c r="X57" t="n">
        <v>0.67</v>
      </c>
      <c r="Y57" t="n">
        <v>1</v>
      </c>
      <c r="Z57" t="n">
        <v>10</v>
      </c>
    </row>
    <row r="58">
      <c r="A58" t="n">
        <v>16</v>
      </c>
      <c r="B58" t="n">
        <v>140</v>
      </c>
      <c r="C58" t="inlineStr">
        <is>
          <t xml:space="preserve">CONCLUIDO	</t>
        </is>
      </c>
      <c r="D58" t="n">
        <v>5.5508</v>
      </c>
      <c r="E58" t="n">
        <v>18.02</v>
      </c>
      <c r="F58" t="n">
        <v>13.39</v>
      </c>
      <c r="G58" t="n">
        <v>24.35</v>
      </c>
      <c r="H58" t="n">
        <v>0.32</v>
      </c>
      <c r="I58" t="n">
        <v>33</v>
      </c>
      <c r="J58" t="n">
        <v>281.91</v>
      </c>
      <c r="K58" t="n">
        <v>60.56</v>
      </c>
      <c r="L58" t="n">
        <v>5</v>
      </c>
      <c r="M58" t="n">
        <v>31</v>
      </c>
      <c r="N58" t="n">
        <v>76.34999999999999</v>
      </c>
      <c r="O58" t="n">
        <v>35003.04</v>
      </c>
      <c r="P58" t="n">
        <v>222.23</v>
      </c>
      <c r="Q58" t="n">
        <v>988.14</v>
      </c>
      <c r="R58" t="n">
        <v>57.89</v>
      </c>
      <c r="S58" t="n">
        <v>35.43</v>
      </c>
      <c r="T58" t="n">
        <v>10093.15</v>
      </c>
      <c r="U58" t="n">
        <v>0.61</v>
      </c>
      <c r="V58" t="n">
        <v>0.85</v>
      </c>
      <c r="W58" t="n">
        <v>3.01</v>
      </c>
      <c r="X58" t="n">
        <v>0.64</v>
      </c>
      <c r="Y58" t="n">
        <v>1</v>
      </c>
      <c r="Z58" t="n">
        <v>10</v>
      </c>
    </row>
    <row r="59">
      <c r="A59" t="n">
        <v>17</v>
      </c>
      <c r="B59" t="n">
        <v>140</v>
      </c>
      <c r="C59" t="inlineStr">
        <is>
          <t xml:space="preserve">CONCLUIDO	</t>
        </is>
      </c>
      <c r="D59" t="n">
        <v>5.5713</v>
      </c>
      <c r="E59" t="n">
        <v>17.95</v>
      </c>
      <c r="F59" t="n">
        <v>13.38</v>
      </c>
      <c r="G59" t="n">
        <v>25.08</v>
      </c>
      <c r="H59" t="n">
        <v>0.33</v>
      </c>
      <c r="I59" t="n">
        <v>32</v>
      </c>
      <c r="J59" t="n">
        <v>282.4</v>
      </c>
      <c r="K59" t="n">
        <v>60.56</v>
      </c>
      <c r="L59" t="n">
        <v>5.25</v>
      </c>
      <c r="M59" t="n">
        <v>30</v>
      </c>
      <c r="N59" t="n">
        <v>76.59999999999999</v>
      </c>
      <c r="O59" t="n">
        <v>35064.15</v>
      </c>
      <c r="P59" t="n">
        <v>221.38</v>
      </c>
      <c r="Q59" t="n">
        <v>988.3099999999999</v>
      </c>
      <c r="R59" t="n">
        <v>57.24</v>
      </c>
      <c r="S59" t="n">
        <v>35.43</v>
      </c>
      <c r="T59" t="n">
        <v>9770.870000000001</v>
      </c>
      <c r="U59" t="n">
        <v>0.62</v>
      </c>
      <c r="V59" t="n">
        <v>0.85</v>
      </c>
      <c r="W59" t="n">
        <v>3.01</v>
      </c>
      <c r="X59" t="n">
        <v>0.62</v>
      </c>
      <c r="Y59" t="n">
        <v>1</v>
      </c>
      <c r="Z59" t="n">
        <v>10</v>
      </c>
    </row>
    <row r="60">
      <c r="A60" t="n">
        <v>18</v>
      </c>
      <c r="B60" t="n">
        <v>140</v>
      </c>
      <c r="C60" t="inlineStr">
        <is>
          <t xml:space="preserve">CONCLUIDO	</t>
        </is>
      </c>
      <c r="D60" t="n">
        <v>5.6153</v>
      </c>
      <c r="E60" t="n">
        <v>17.81</v>
      </c>
      <c r="F60" t="n">
        <v>13.34</v>
      </c>
      <c r="G60" t="n">
        <v>26.68</v>
      </c>
      <c r="H60" t="n">
        <v>0.35</v>
      </c>
      <c r="I60" t="n">
        <v>30</v>
      </c>
      <c r="J60" t="n">
        <v>282.9</v>
      </c>
      <c r="K60" t="n">
        <v>60.56</v>
      </c>
      <c r="L60" t="n">
        <v>5.5</v>
      </c>
      <c r="M60" t="n">
        <v>28</v>
      </c>
      <c r="N60" t="n">
        <v>76.84999999999999</v>
      </c>
      <c r="O60" t="n">
        <v>35125.37</v>
      </c>
      <c r="P60" t="n">
        <v>220.49</v>
      </c>
      <c r="Q60" t="n">
        <v>988.21</v>
      </c>
      <c r="R60" t="n">
        <v>55.87</v>
      </c>
      <c r="S60" t="n">
        <v>35.43</v>
      </c>
      <c r="T60" t="n">
        <v>9097.92</v>
      </c>
      <c r="U60" t="n">
        <v>0.63</v>
      </c>
      <c r="V60" t="n">
        <v>0.85</v>
      </c>
      <c r="W60" t="n">
        <v>3.02</v>
      </c>
      <c r="X60" t="n">
        <v>0.59</v>
      </c>
      <c r="Y60" t="n">
        <v>1</v>
      </c>
      <c r="Z60" t="n">
        <v>10</v>
      </c>
    </row>
    <row r="61">
      <c r="A61" t="n">
        <v>19</v>
      </c>
      <c r="B61" t="n">
        <v>140</v>
      </c>
      <c r="C61" t="inlineStr">
        <is>
          <t xml:space="preserve">CONCLUIDO	</t>
        </is>
      </c>
      <c r="D61" t="n">
        <v>5.6407</v>
      </c>
      <c r="E61" t="n">
        <v>17.73</v>
      </c>
      <c r="F61" t="n">
        <v>13.31</v>
      </c>
      <c r="G61" t="n">
        <v>27.54</v>
      </c>
      <c r="H61" t="n">
        <v>0.36</v>
      </c>
      <c r="I61" t="n">
        <v>29</v>
      </c>
      <c r="J61" t="n">
        <v>283.4</v>
      </c>
      <c r="K61" t="n">
        <v>60.56</v>
      </c>
      <c r="L61" t="n">
        <v>5.75</v>
      </c>
      <c r="M61" t="n">
        <v>27</v>
      </c>
      <c r="N61" t="n">
        <v>77.09</v>
      </c>
      <c r="O61" t="n">
        <v>35186.68</v>
      </c>
      <c r="P61" t="n">
        <v>219.35</v>
      </c>
      <c r="Q61" t="n">
        <v>988.09</v>
      </c>
      <c r="R61" t="n">
        <v>55.31</v>
      </c>
      <c r="S61" t="n">
        <v>35.43</v>
      </c>
      <c r="T61" t="n">
        <v>8822.82</v>
      </c>
      <c r="U61" t="n">
        <v>0.64</v>
      </c>
      <c r="V61" t="n">
        <v>0.86</v>
      </c>
      <c r="W61" t="n">
        <v>3</v>
      </c>
      <c r="X61" t="n">
        <v>0.5600000000000001</v>
      </c>
      <c r="Y61" t="n">
        <v>1</v>
      </c>
      <c r="Z61" t="n">
        <v>10</v>
      </c>
    </row>
    <row r="62">
      <c r="A62" t="n">
        <v>20</v>
      </c>
      <c r="B62" t="n">
        <v>140</v>
      </c>
      <c r="C62" t="inlineStr">
        <is>
          <t xml:space="preserve">CONCLUIDO	</t>
        </is>
      </c>
      <c r="D62" t="n">
        <v>5.6544</v>
      </c>
      <c r="E62" t="n">
        <v>17.69</v>
      </c>
      <c r="F62" t="n">
        <v>13.32</v>
      </c>
      <c r="G62" t="n">
        <v>28.55</v>
      </c>
      <c r="H62" t="n">
        <v>0.38</v>
      </c>
      <c r="I62" t="n">
        <v>28</v>
      </c>
      <c r="J62" t="n">
        <v>283.9</v>
      </c>
      <c r="K62" t="n">
        <v>60.56</v>
      </c>
      <c r="L62" t="n">
        <v>6</v>
      </c>
      <c r="M62" t="n">
        <v>26</v>
      </c>
      <c r="N62" t="n">
        <v>77.34</v>
      </c>
      <c r="O62" t="n">
        <v>35248.1</v>
      </c>
      <c r="P62" t="n">
        <v>218.92</v>
      </c>
      <c r="Q62" t="n">
        <v>988.38</v>
      </c>
      <c r="R62" t="n">
        <v>55.39</v>
      </c>
      <c r="S62" t="n">
        <v>35.43</v>
      </c>
      <c r="T62" t="n">
        <v>8865.49</v>
      </c>
      <c r="U62" t="n">
        <v>0.64</v>
      </c>
      <c r="V62" t="n">
        <v>0.86</v>
      </c>
      <c r="W62" t="n">
        <v>3.01</v>
      </c>
      <c r="X62" t="n">
        <v>0.57</v>
      </c>
      <c r="Y62" t="n">
        <v>1</v>
      </c>
      <c r="Z62" t="n">
        <v>10</v>
      </c>
    </row>
    <row r="63">
      <c r="A63" t="n">
        <v>21</v>
      </c>
      <c r="B63" t="n">
        <v>140</v>
      </c>
      <c r="C63" t="inlineStr">
        <is>
          <t xml:space="preserve">CONCLUIDO	</t>
        </is>
      </c>
      <c r="D63" t="n">
        <v>5.7098</v>
      </c>
      <c r="E63" t="n">
        <v>17.51</v>
      </c>
      <c r="F63" t="n">
        <v>13.25</v>
      </c>
      <c r="G63" t="n">
        <v>30.59</v>
      </c>
      <c r="H63" t="n">
        <v>0.39</v>
      </c>
      <c r="I63" t="n">
        <v>26</v>
      </c>
      <c r="J63" t="n">
        <v>284.4</v>
      </c>
      <c r="K63" t="n">
        <v>60.56</v>
      </c>
      <c r="L63" t="n">
        <v>6.25</v>
      </c>
      <c r="M63" t="n">
        <v>24</v>
      </c>
      <c r="N63" t="n">
        <v>77.59</v>
      </c>
      <c r="O63" t="n">
        <v>35309.61</v>
      </c>
      <c r="P63" t="n">
        <v>217</v>
      </c>
      <c r="Q63" t="n">
        <v>988.17</v>
      </c>
      <c r="R63" t="n">
        <v>53.3</v>
      </c>
      <c r="S63" t="n">
        <v>35.43</v>
      </c>
      <c r="T63" t="n">
        <v>7831.69</v>
      </c>
      <c r="U63" t="n">
        <v>0.66</v>
      </c>
      <c r="V63" t="n">
        <v>0.86</v>
      </c>
      <c r="W63" t="n">
        <v>3.01</v>
      </c>
      <c r="X63" t="n">
        <v>0.5</v>
      </c>
      <c r="Y63" t="n">
        <v>1</v>
      </c>
      <c r="Z63" t="n">
        <v>10</v>
      </c>
    </row>
    <row r="64">
      <c r="A64" t="n">
        <v>22</v>
      </c>
      <c r="B64" t="n">
        <v>140</v>
      </c>
      <c r="C64" t="inlineStr">
        <is>
          <t xml:space="preserve">CONCLUIDO	</t>
        </is>
      </c>
      <c r="D64" t="n">
        <v>5.7323</v>
      </c>
      <c r="E64" t="n">
        <v>17.44</v>
      </c>
      <c r="F64" t="n">
        <v>13.24</v>
      </c>
      <c r="G64" t="n">
        <v>31.77</v>
      </c>
      <c r="H64" t="n">
        <v>0.41</v>
      </c>
      <c r="I64" t="n">
        <v>25</v>
      </c>
      <c r="J64" t="n">
        <v>284.89</v>
      </c>
      <c r="K64" t="n">
        <v>60.56</v>
      </c>
      <c r="L64" t="n">
        <v>6.5</v>
      </c>
      <c r="M64" t="n">
        <v>23</v>
      </c>
      <c r="N64" t="n">
        <v>77.84</v>
      </c>
      <c r="O64" t="n">
        <v>35371.22</v>
      </c>
      <c r="P64" t="n">
        <v>216.34</v>
      </c>
      <c r="Q64" t="n">
        <v>988.28</v>
      </c>
      <c r="R64" t="n">
        <v>52.86</v>
      </c>
      <c r="S64" t="n">
        <v>35.43</v>
      </c>
      <c r="T64" t="n">
        <v>7617.83</v>
      </c>
      <c r="U64" t="n">
        <v>0.67</v>
      </c>
      <c r="V64" t="n">
        <v>0.86</v>
      </c>
      <c r="W64" t="n">
        <v>3</v>
      </c>
      <c r="X64" t="n">
        <v>0.48</v>
      </c>
      <c r="Y64" t="n">
        <v>1</v>
      </c>
      <c r="Z64" t="n">
        <v>10</v>
      </c>
    </row>
    <row r="65">
      <c r="A65" t="n">
        <v>23</v>
      </c>
      <c r="B65" t="n">
        <v>140</v>
      </c>
      <c r="C65" t="inlineStr">
        <is>
          <t xml:space="preserve">CONCLUIDO	</t>
        </is>
      </c>
      <c r="D65" t="n">
        <v>5.7603</v>
      </c>
      <c r="E65" t="n">
        <v>17.36</v>
      </c>
      <c r="F65" t="n">
        <v>13.21</v>
      </c>
      <c r="G65" t="n">
        <v>33.01</v>
      </c>
      <c r="H65" t="n">
        <v>0.42</v>
      </c>
      <c r="I65" t="n">
        <v>24</v>
      </c>
      <c r="J65" t="n">
        <v>285.39</v>
      </c>
      <c r="K65" t="n">
        <v>60.56</v>
      </c>
      <c r="L65" t="n">
        <v>6.75</v>
      </c>
      <c r="M65" t="n">
        <v>22</v>
      </c>
      <c r="N65" t="n">
        <v>78.09</v>
      </c>
      <c r="O65" t="n">
        <v>35432.93</v>
      </c>
      <c r="P65" t="n">
        <v>215.08</v>
      </c>
      <c r="Q65" t="n">
        <v>988.11</v>
      </c>
      <c r="R65" t="n">
        <v>51.85</v>
      </c>
      <c r="S65" t="n">
        <v>35.43</v>
      </c>
      <c r="T65" t="n">
        <v>7115.11</v>
      </c>
      <c r="U65" t="n">
        <v>0.68</v>
      </c>
      <c r="V65" t="n">
        <v>0.86</v>
      </c>
      <c r="W65" t="n">
        <v>3</v>
      </c>
      <c r="X65" t="n">
        <v>0.45</v>
      </c>
      <c r="Y65" t="n">
        <v>1</v>
      </c>
      <c r="Z65" t="n">
        <v>10</v>
      </c>
    </row>
    <row r="66">
      <c r="A66" t="n">
        <v>24</v>
      </c>
      <c r="B66" t="n">
        <v>140</v>
      </c>
      <c r="C66" t="inlineStr">
        <is>
          <t xml:space="preserve">CONCLUIDO	</t>
        </is>
      </c>
      <c r="D66" t="n">
        <v>5.7777</v>
      </c>
      <c r="E66" t="n">
        <v>17.31</v>
      </c>
      <c r="F66" t="n">
        <v>13.21</v>
      </c>
      <c r="G66" t="n">
        <v>34.45</v>
      </c>
      <c r="H66" t="n">
        <v>0.44</v>
      </c>
      <c r="I66" t="n">
        <v>23</v>
      </c>
      <c r="J66" t="n">
        <v>285.9</v>
      </c>
      <c r="K66" t="n">
        <v>60.56</v>
      </c>
      <c r="L66" t="n">
        <v>7</v>
      </c>
      <c r="M66" t="n">
        <v>21</v>
      </c>
      <c r="N66" t="n">
        <v>78.34</v>
      </c>
      <c r="O66" t="n">
        <v>35494.74</v>
      </c>
      <c r="P66" t="n">
        <v>214.5</v>
      </c>
      <c r="Q66" t="n">
        <v>988.12</v>
      </c>
      <c r="R66" t="n">
        <v>51.61</v>
      </c>
      <c r="S66" t="n">
        <v>35.43</v>
      </c>
      <c r="T66" t="n">
        <v>7000.67</v>
      </c>
      <c r="U66" t="n">
        <v>0.6899999999999999</v>
      </c>
      <c r="V66" t="n">
        <v>0.86</v>
      </c>
      <c r="W66" t="n">
        <v>3.01</v>
      </c>
      <c r="X66" t="n">
        <v>0.45</v>
      </c>
      <c r="Y66" t="n">
        <v>1</v>
      </c>
      <c r="Z66" t="n">
        <v>10</v>
      </c>
    </row>
    <row r="67">
      <c r="A67" t="n">
        <v>25</v>
      </c>
      <c r="B67" t="n">
        <v>140</v>
      </c>
      <c r="C67" t="inlineStr">
        <is>
          <t xml:space="preserve">CONCLUIDO	</t>
        </is>
      </c>
      <c r="D67" t="n">
        <v>5.7795</v>
      </c>
      <c r="E67" t="n">
        <v>17.3</v>
      </c>
      <c r="F67" t="n">
        <v>13.2</v>
      </c>
      <c r="G67" t="n">
        <v>34.44</v>
      </c>
      <c r="H67" t="n">
        <v>0.45</v>
      </c>
      <c r="I67" t="n">
        <v>23</v>
      </c>
      <c r="J67" t="n">
        <v>286.4</v>
      </c>
      <c r="K67" t="n">
        <v>60.56</v>
      </c>
      <c r="L67" t="n">
        <v>7.25</v>
      </c>
      <c r="M67" t="n">
        <v>21</v>
      </c>
      <c r="N67" t="n">
        <v>78.59</v>
      </c>
      <c r="O67" t="n">
        <v>35556.78</v>
      </c>
      <c r="P67" t="n">
        <v>213.77</v>
      </c>
      <c r="Q67" t="n">
        <v>988.08</v>
      </c>
      <c r="R67" t="n">
        <v>51.64</v>
      </c>
      <c r="S67" t="n">
        <v>35.43</v>
      </c>
      <c r="T67" t="n">
        <v>7014.9</v>
      </c>
      <c r="U67" t="n">
        <v>0.6899999999999999</v>
      </c>
      <c r="V67" t="n">
        <v>0.86</v>
      </c>
      <c r="W67" t="n">
        <v>3</v>
      </c>
      <c r="X67" t="n">
        <v>0.45</v>
      </c>
      <c r="Y67" t="n">
        <v>1</v>
      </c>
      <c r="Z67" t="n">
        <v>10</v>
      </c>
    </row>
    <row r="68">
      <c r="A68" t="n">
        <v>26</v>
      </c>
      <c r="B68" t="n">
        <v>140</v>
      </c>
      <c r="C68" t="inlineStr">
        <is>
          <t xml:space="preserve">CONCLUIDO	</t>
        </is>
      </c>
      <c r="D68" t="n">
        <v>5.8076</v>
      </c>
      <c r="E68" t="n">
        <v>17.22</v>
      </c>
      <c r="F68" t="n">
        <v>13.17</v>
      </c>
      <c r="G68" t="n">
        <v>35.92</v>
      </c>
      <c r="H68" t="n">
        <v>0.47</v>
      </c>
      <c r="I68" t="n">
        <v>22</v>
      </c>
      <c r="J68" t="n">
        <v>286.9</v>
      </c>
      <c r="K68" t="n">
        <v>60.56</v>
      </c>
      <c r="L68" t="n">
        <v>7.5</v>
      </c>
      <c r="M68" t="n">
        <v>20</v>
      </c>
      <c r="N68" t="n">
        <v>78.84999999999999</v>
      </c>
      <c r="O68" t="n">
        <v>35618.8</v>
      </c>
      <c r="P68" t="n">
        <v>212.81</v>
      </c>
      <c r="Q68" t="n">
        <v>988.3200000000001</v>
      </c>
      <c r="R68" t="n">
        <v>50.84</v>
      </c>
      <c r="S68" t="n">
        <v>35.43</v>
      </c>
      <c r="T68" t="n">
        <v>6621.45</v>
      </c>
      <c r="U68" t="n">
        <v>0.7</v>
      </c>
      <c r="V68" t="n">
        <v>0.87</v>
      </c>
      <c r="W68" t="n">
        <v>3</v>
      </c>
      <c r="X68" t="n">
        <v>0.41</v>
      </c>
      <c r="Y68" t="n">
        <v>1</v>
      </c>
      <c r="Z68" t="n">
        <v>10</v>
      </c>
    </row>
    <row r="69">
      <c r="A69" t="n">
        <v>27</v>
      </c>
      <c r="B69" t="n">
        <v>140</v>
      </c>
      <c r="C69" t="inlineStr">
        <is>
          <t xml:space="preserve">CONCLUIDO	</t>
        </is>
      </c>
      <c r="D69" t="n">
        <v>5.8273</v>
      </c>
      <c r="E69" t="n">
        <v>17.16</v>
      </c>
      <c r="F69" t="n">
        <v>13.16</v>
      </c>
      <c r="G69" t="n">
        <v>37.61</v>
      </c>
      <c r="H69" t="n">
        <v>0.48</v>
      </c>
      <c r="I69" t="n">
        <v>21</v>
      </c>
      <c r="J69" t="n">
        <v>287.41</v>
      </c>
      <c r="K69" t="n">
        <v>60.56</v>
      </c>
      <c r="L69" t="n">
        <v>7.75</v>
      </c>
      <c r="M69" t="n">
        <v>19</v>
      </c>
      <c r="N69" t="n">
        <v>79.09999999999999</v>
      </c>
      <c r="O69" t="n">
        <v>35680.92</v>
      </c>
      <c r="P69" t="n">
        <v>211.94</v>
      </c>
      <c r="Q69" t="n">
        <v>988.08</v>
      </c>
      <c r="R69" t="n">
        <v>50.59</v>
      </c>
      <c r="S69" t="n">
        <v>35.43</v>
      </c>
      <c r="T69" t="n">
        <v>6499.28</v>
      </c>
      <c r="U69" t="n">
        <v>0.7</v>
      </c>
      <c r="V69" t="n">
        <v>0.87</v>
      </c>
      <c r="W69" t="n">
        <v>3</v>
      </c>
      <c r="X69" t="n">
        <v>0.41</v>
      </c>
      <c r="Y69" t="n">
        <v>1</v>
      </c>
      <c r="Z69" t="n">
        <v>10</v>
      </c>
    </row>
    <row r="70">
      <c r="A70" t="n">
        <v>28</v>
      </c>
      <c r="B70" t="n">
        <v>140</v>
      </c>
      <c r="C70" t="inlineStr">
        <is>
          <t xml:space="preserve">CONCLUIDO	</t>
        </is>
      </c>
      <c r="D70" t="n">
        <v>5.8542</v>
      </c>
      <c r="E70" t="n">
        <v>17.08</v>
      </c>
      <c r="F70" t="n">
        <v>13.14</v>
      </c>
      <c r="G70" t="n">
        <v>39.41</v>
      </c>
      <c r="H70" t="n">
        <v>0.49</v>
      </c>
      <c r="I70" t="n">
        <v>20</v>
      </c>
      <c r="J70" t="n">
        <v>287.91</v>
      </c>
      <c r="K70" t="n">
        <v>60.56</v>
      </c>
      <c r="L70" t="n">
        <v>8</v>
      </c>
      <c r="M70" t="n">
        <v>18</v>
      </c>
      <c r="N70" t="n">
        <v>79.36</v>
      </c>
      <c r="O70" t="n">
        <v>35743.15</v>
      </c>
      <c r="P70" t="n">
        <v>211.17</v>
      </c>
      <c r="Q70" t="n">
        <v>988.1</v>
      </c>
      <c r="R70" t="n">
        <v>49.4</v>
      </c>
      <c r="S70" t="n">
        <v>35.43</v>
      </c>
      <c r="T70" t="n">
        <v>5909.97</v>
      </c>
      <c r="U70" t="n">
        <v>0.72</v>
      </c>
      <c r="V70" t="n">
        <v>0.87</v>
      </c>
      <c r="W70" t="n">
        <v>3</v>
      </c>
      <c r="X70" t="n">
        <v>0.38</v>
      </c>
      <c r="Y70" t="n">
        <v>1</v>
      </c>
      <c r="Z70" t="n">
        <v>10</v>
      </c>
    </row>
    <row r="71">
      <c r="A71" t="n">
        <v>29</v>
      </c>
      <c r="B71" t="n">
        <v>140</v>
      </c>
      <c r="C71" t="inlineStr">
        <is>
          <t xml:space="preserve">CONCLUIDO	</t>
        </is>
      </c>
      <c r="D71" t="n">
        <v>5.859</v>
      </c>
      <c r="E71" t="n">
        <v>17.07</v>
      </c>
      <c r="F71" t="n">
        <v>13.12</v>
      </c>
      <c r="G71" t="n">
        <v>39.37</v>
      </c>
      <c r="H71" t="n">
        <v>0.51</v>
      </c>
      <c r="I71" t="n">
        <v>20</v>
      </c>
      <c r="J71" t="n">
        <v>288.42</v>
      </c>
      <c r="K71" t="n">
        <v>60.56</v>
      </c>
      <c r="L71" t="n">
        <v>8.25</v>
      </c>
      <c r="M71" t="n">
        <v>18</v>
      </c>
      <c r="N71" t="n">
        <v>79.61</v>
      </c>
      <c r="O71" t="n">
        <v>35805.48</v>
      </c>
      <c r="P71" t="n">
        <v>210.23</v>
      </c>
      <c r="Q71" t="n">
        <v>988.09</v>
      </c>
      <c r="R71" t="n">
        <v>49.03</v>
      </c>
      <c r="S71" t="n">
        <v>35.43</v>
      </c>
      <c r="T71" t="n">
        <v>5727.81</v>
      </c>
      <c r="U71" t="n">
        <v>0.72</v>
      </c>
      <c r="V71" t="n">
        <v>0.87</v>
      </c>
      <c r="W71" t="n">
        <v>3</v>
      </c>
      <c r="X71" t="n">
        <v>0.37</v>
      </c>
      <c r="Y71" t="n">
        <v>1</v>
      </c>
      <c r="Z71" t="n">
        <v>10</v>
      </c>
    </row>
    <row r="72">
      <c r="A72" t="n">
        <v>30</v>
      </c>
      <c r="B72" t="n">
        <v>140</v>
      </c>
      <c r="C72" t="inlineStr">
        <is>
          <t xml:space="preserve">CONCLUIDO	</t>
        </is>
      </c>
      <c r="D72" t="n">
        <v>5.8804</v>
      </c>
      <c r="E72" t="n">
        <v>17.01</v>
      </c>
      <c r="F72" t="n">
        <v>13.11</v>
      </c>
      <c r="G72" t="n">
        <v>41.41</v>
      </c>
      <c r="H72" t="n">
        <v>0.52</v>
      </c>
      <c r="I72" t="n">
        <v>19</v>
      </c>
      <c r="J72" t="n">
        <v>288.92</v>
      </c>
      <c r="K72" t="n">
        <v>60.56</v>
      </c>
      <c r="L72" t="n">
        <v>8.5</v>
      </c>
      <c r="M72" t="n">
        <v>17</v>
      </c>
      <c r="N72" t="n">
        <v>79.87</v>
      </c>
      <c r="O72" t="n">
        <v>35867.91</v>
      </c>
      <c r="P72" t="n">
        <v>209.45</v>
      </c>
      <c r="Q72" t="n">
        <v>988.23</v>
      </c>
      <c r="R72" t="n">
        <v>48.74</v>
      </c>
      <c r="S72" t="n">
        <v>35.43</v>
      </c>
      <c r="T72" t="n">
        <v>5588.15</v>
      </c>
      <c r="U72" t="n">
        <v>0.73</v>
      </c>
      <c r="V72" t="n">
        <v>0.87</v>
      </c>
      <c r="W72" t="n">
        <v>3</v>
      </c>
      <c r="X72" t="n">
        <v>0.36</v>
      </c>
      <c r="Y72" t="n">
        <v>1</v>
      </c>
      <c r="Z72" t="n">
        <v>10</v>
      </c>
    </row>
    <row r="73">
      <c r="A73" t="n">
        <v>31</v>
      </c>
      <c r="B73" t="n">
        <v>140</v>
      </c>
      <c r="C73" t="inlineStr">
        <is>
          <t xml:space="preserve">CONCLUIDO	</t>
        </is>
      </c>
      <c r="D73" t="n">
        <v>5.8786</v>
      </c>
      <c r="E73" t="n">
        <v>17.01</v>
      </c>
      <c r="F73" t="n">
        <v>13.12</v>
      </c>
      <c r="G73" t="n">
        <v>41.42</v>
      </c>
      <c r="H73" t="n">
        <v>0.54</v>
      </c>
      <c r="I73" t="n">
        <v>19</v>
      </c>
      <c r="J73" t="n">
        <v>289.43</v>
      </c>
      <c r="K73" t="n">
        <v>60.56</v>
      </c>
      <c r="L73" t="n">
        <v>8.75</v>
      </c>
      <c r="M73" t="n">
        <v>17</v>
      </c>
      <c r="N73" t="n">
        <v>80.12</v>
      </c>
      <c r="O73" t="n">
        <v>35930.44</v>
      </c>
      <c r="P73" t="n">
        <v>208.45</v>
      </c>
      <c r="Q73" t="n">
        <v>988.14</v>
      </c>
      <c r="R73" t="n">
        <v>49.02</v>
      </c>
      <c r="S73" t="n">
        <v>35.43</v>
      </c>
      <c r="T73" t="n">
        <v>5724.27</v>
      </c>
      <c r="U73" t="n">
        <v>0.72</v>
      </c>
      <c r="V73" t="n">
        <v>0.87</v>
      </c>
      <c r="W73" t="n">
        <v>3</v>
      </c>
      <c r="X73" t="n">
        <v>0.36</v>
      </c>
      <c r="Y73" t="n">
        <v>1</v>
      </c>
      <c r="Z73" t="n">
        <v>10</v>
      </c>
    </row>
    <row r="74">
      <c r="A74" t="n">
        <v>32</v>
      </c>
      <c r="B74" t="n">
        <v>140</v>
      </c>
      <c r="C74" t="inlineStr">
        <is>
          <t xml:space="preserve">CONCLUIDO	</t>
        </is>
      </c>
      <c r="D74" t="n">
        <v>5.9046</v>
      </c>
      <c r="E74" t="n">
        <v>16.94</v>
      </c>
      <c r="F74" t="n">
        <v>13.09</v>
      </c>
      <c r="G74" t="n">
        <v>43.65</v>
      </c>
      <c r="H74" t="n">
        <v>0.55</v>
      </c>
      <c r="I74" t="n">
        <v>18</v>
      </c>
      <c r="J74" t="n">
        <v>289.94</v>
      </c>
      <c r="K74" t="n">
        <v>60.56</v>
      </c>
      <c r="L74" t="n">
        <v>9</v>
      </c>
      <c r="M74" t="n">
        <v>16</v>
      </c>
      <c r="N74" t="n">
        <v>80.38</v>
      </c>
      <c r="O74" t="n">
        <v>35993.08</v>
      </c>
      <c r="P74" t="n">
        <v>208.12</v>
      </c>
      <c r="Q74" t="n">
        <v>988.11</v>
      </c>
      <c r="R74" t="n">
        <v>48.21</v>
      </c>
      <c r="S74" t="n">
        <v>35.43</v>
      </c>
      <c r="T74" t="n">
        <v>5325.67</v>
      </c>
      <c r="U74" t="n">
        <v>0.74</v>
      </c>
      <c r="V74" t="n">
        <v>0.87</v>
      </c>
      <c r="W74" t="n">
        <v>3</v>
      </c>
      <c r="X74" t="n">
        <v>0.34</v>
      </c>
      <c r="Y74" t="n">
        <v>1</v>
      </c>
      <c r="Z74" t="n">
        <v>10</v>
      </c>
    </row>
    <row r="75">
      <c r="A75" t="n">
        <v>33</v>
      </c>
      <c r="B75" t="n">
        <v>140</v>
      </c>
      <c r="C75" t="inlineStr">
        <is>
          <t xml:space="preserve">CONCLUIDO	</t>
        </is>
      </c>
      <c r="D75" t="n">
        <v>5.9285</v>
      </c>
      <c r="E75" t="n">
        <v>16.87</v>
      </c>
      <c r="F75" t="n">
        <v>13.08</v>
      </c>
      <c r="G75" t="n">
        <v>46.16</v>
      </c>
      <c r="H75" t="n">
        <v>0.57</v>
      </c>
      <c r="I75" t="n">
        <v>17</v>
      </c>
      <c r="J75" t="n">
        <v>290.45</v>
      </c>
      <c r="K75" t="n">
        <v>60.56</v>
      </c>
      <c r="L75" t="n">
        <v>9.25</v>
      </c>
      <c r="M75" t="n">
        <v>15</v>
      </c>
      <c r="N75" t="n">
        <v>80.64</v>
      </c>
      <c r="O75" t="n">
        <v>36055.83</v>
      </c>
      <c r="P75" t="n">
        <v>205.77</v>
      </c>
      <c r="Q75" t="n">
        <v>988.15</v>
      </c>
      <c r="R75" t="n">
        <v>47.7</v>
      </c>
      <c r="S75" t="n">
        <v>35.43</v>
      </c>
      <c r="T75" t="n">
        <v>5074.64</v>
      </c>
      <c r="U75" t="n">
        <v>0.74</v>
      </c>
      <c r="V75" t="n">
        <v>0.87</v>
      </c>
      <c r="W75" t="n">
        <v>3</v>
      </c>
      <c r="X75" t="n">
        <v>0.32</v>
      </c>
      <c r="Y75" t="n">
        <v>1</v>
      </c>
      <c r="Z75" t="n">
        <v>10</v>
      </c>
    </row>
    <row r="76">
      <c r="A76" t="n">
        <v>34</v>
      </c>
      <c r="B76" t="n">
        <v>140</v>
      </c>
      <c r="C76" t="inlineStr">
        <is>
          <t xml:space="preserve">CONCLUIDO	</t>
        </is>
      </c>
      <c r="D76" t="n">
        <v>5.929</v>
      </c>
      <c r="E76" t="n">
        <v>16.87</v>
      </c>
      <c r="F76" t="n">
        <v>13.08</v>
      </c>
      <c r="G76" t="n">
        <v>46.15</v>
      </c>
      <c r="H76" t="n">
        <v>0.58</v>
      </c>
      <c r="I76" t="n">
        <v>17</v>
      </c>
      <c r="J76" t="n">
        <v>290.96</v>
      </c>
      <c r="K76" t="n">
        <v>60.56</v>
      </c>
      <c r="L76" t="n">
        <v>9.5</v>
      </c>
      <c r="M76" t="n">
        <v>15</v>
      </c>
      <c r="N76" t="n">
        <v>80.90000000000001</v>
      </c>
      <c r="O76" t="n">
        <v>36118.68</v>
      </c>
      <c r="P76" t="n">
        <v>205.66</v>
      </c>
      <c r="Q76" t="n">
        <v>988.09</v>
      </c>
      <c r="R76" t="n">
        <v>47.66</v>
      </c>
      <c r="S76" t="n">
        <v>35.43</v>
      </c>
      <c r="T76" t="n">
        <v>5056.33</v>
      </c>
      <c r="U76" t="n">
        <v>0.74</v>
      </c>
      <c r="V76" t="n">
        <v>0.87</v>
      </c>
      <c r="W76" t="n">
        <v>3</v>
      </c>
      <c r="X76" t="n">
        <v>0.32</v>
      </c>
      <c r="Y76" t="n">
        <v>1</v>
      </c>
      <c r="Z76" t="n">
        <v>10</v>
      </c>
    </row>
    <row r="77">
      <c r="A77" t="n">
        <v>35</v>
      </c>
      <c r="B77" t="n">
        <v>140</v>
      </c>
      <c r="C77" t="inlineStr">
        <is>
          <t xml:space="preserve">CONCLUIDO	</t>
        </is>
      </c>
      <c r="D77" t="n">
        <v>5.9292</v>
      </c>
      <c r="E77" t="n">
        <v>16.87</v>
      </c>
      <c r="F77" t="n">
        <v>13.08</v>
      </c>
      <c r="G77" t="n">
        <v>46.15</v>
      </c>
      <c r="H77" t="n">
        <v>0.6</v>
      </c>
      <c r="I77" t="n">
        <v>17</v>
      </c>
      <c r="J77" t="n">
        <v>291.47</v>
      </c>
      <c r="K77" t="n">
        <v>60.56</v>
      </c>
      <c r="L77" t="n">
        <v>9.75</v>
      </c>
      <c r="M77" t="n">
        <v>15</v>
      </c>
      <c r="N77" t="n">
        <v>81.16</v>
      </c>
      <c r="O77" t="n">
        <v>36181.64</v>
      </c>
      <c r="P77" t="n">
        <v>204.94</v>
      </c>
      <c r="Q77" t="n">
        <v>988.11</v>
      </c>
      <c r="R77" t="n">
        <v>47.64</v>
      </c>
      <c r="S77" t="n">
        <v>35.43</v>
      </c>
      <c r="T77" t="n">
        <v>5047.61</v>
      </c>
      <c r="U77" t="n">
        <v>0.74</v>
      </c>
      <c r="V77" t="n">
        <v>0.87</v>
      </c>
      <c r="W77" t="n">
        <v>3</v>
      </c>
      <c r="X77" t="n">
        <v>0.32</v>
      </c>
      <c r="Y77" t="n">
        <v>1</v>
      </c>
      <c r="Z77" t="n">
        <v>10</v>
      </c>
    </row>
    <row r="78">
      <c r="A78" t="n">
        <v>36</v>
      </c>
      <c r="B78" t="n">
        <v>140</v>
      </c>
      <c r="C78" t="inlineStr">
        <is>
          <t xml:space="preserve">CONCLUIDO	</t>
        </is>
      </c>
      <c r="D78" t="n">
        <v>5.9555</v>
      </c>
      <c r="E78" t="n">
        <v>16.79</v>
      </c>
      <c r="F78" t="n">
        <v>13.05</v>
      </c>
      <c r="G78" t="n">
        <v>48.95</v>
      </c>
      <c r="H78" t="n">
        <v>0.61</v>
      </c>
      <c r="I78" t="n">
        <v>16</v>
      </c>
      <c r="J78" t="n">
        <v>291.98</v>
      </c>
      <c r="K78" t="n">
        <v>60.56</v>
      </c>
      <c r="L78" t="n">
        <v>10</v>
      </c>
      <c r="M78" t="n">
        <v>14</v>
      </c>
      <c r="N78" t="n">
        <v>81.42</v>
      </c>
      <c r="O78" t="n">
        <v>36244.71</v>
      </c>
      <c r="P78" t="n">
        <v>204.65</v>
      </c>
      <c r="Q78" t="n">
        <v>988.12</v>
      </c>
      <c r="R78" t="n">
        <v>47.1</v>
      </c>
      <c r="S78" t="n">
        <v>35.43</v>
      </c>
      <c r="T78" t="n">
        <v>4782.05</v>
      </c>
      <c r="U78" t="n">
        <v>0.75</v>
      </c>
      <c r="V78" t="n">
        <v>0.87</v>
      </c>
      <c r="W78" t="n">
        <v>2.99</v>
      </c>
      <c r="X78" t="n">
        <v>0.3</v>
      </c>
      <c r="Y78" t="n">
        <v>1</v>
      </c>
      <c r="Z78" t="n">
        <v>10</v>
      </c>
    </row>
    <row r="79">
      <c r="A79" t="n">
        <v>37</v>
      </c>
      <c r="B79" t="n">
        <v>140</v>
      </c>
      <c r="C79" t="inlineStr">
        <is>
          <t xml:space="preserve">CONCLUIDO	</t>
        </is>
      </c>
      <c r="D79" t="n">
        <v>5.9498</v>
      </c>
      <c r="E79" t="n">
        <v>16.81</v>
      </c>
      <c r="F79" t="n">
        <v>13.07</v>
      </c>
      <c r="G79" t="n">
        <v>49.01</v>
      </c>
      <c r="H79" t="n">
        <v>0.62</v>
      </c>
      <c r="I79" t="n">
        <v>16</v>
      </c>
      <c r="J79" t="n">
        <v>292.49</v>
      </c>
      <c r="K79" t="n">
        <v>60.56</v>
      </c>
      <c r="L79" t="n">
        <v>10.25</v>
      </c>
      <c r="M79" t="n">
        <v>14</v>
      </c>
      <c r="N79" t="n">
        <v>81.68000000000001</v>
      </c>
      <c r="O79" t="n">
        <v>36307.88</v>
      </c>
      <c r="P79" t="n">
        <v>203.98</v>
      </c>
      <c r="Q79" t="n">
        <v>988.24</v>
      </c>
      <c r="R79" t="n">
        <v>47.45</v>
      </c>
      <c r="S79" t="n">
        <v>35.43</v>
      </c>
      <c r="T79" t="n">
        <v>4957.43</v>
      </c>
      <c r="U79" t="n">
        <v>0.75</v>
      </c>
      <c r="V79" t="n">
        <v>0.87</v>
      </c>
      <c r="W79" t="n">
        <v>3</v>
      </c>
      <c r="X79" t="n">
        <v>0.32</v>
      </c>
      <c r="Y79" t="n">
        <v>1</v>
      </c>
      <c r="Z79" t="n">
        <v>10</v>
      </c>
    </row>
    <row r="80">
      <c r="A80" t="n">
        <v>38</v>
      </c>
      <c r="B80" t="n">
        <v>140</v>
      </c>
      <c r="C80" t="inlineStr">
        <is>
          <t xml:space="preserve">CONCLUIDO	</t>
        </is>
      </c>
      <c r="D80" t="n">
        <v>5.9799</v>
      </c>
      <c r="E80" t="n">
        <v>16.72</v>
      </c>
      <c r="F80" t="n">
        <v>13.04</v>
      </c>
      <c r="G80" t="n">
        <v>52.15</v>
      </c>
      <c r="H80" t="n">
        <v>0.64</v>
      </c>
      <c r="I80" t="n">
        <v>15</v>
      </c>
      <c r="J80" t="n">
        <v>293</v>
      </c>
      <c r="K80" t="n">
        <v>60.56</v>
      </c>
      <c r="L80" t="n">
        <v>10.5</v>
      </c>
      <c r="M80" t="n">
        <v>13</v>
      </c>
      <c r="N80" t="n">
        <v>81.95</v>
      </c>
      <c r="O80" t="n">
        <v>36371.17</v>
      </c>
      <c r="P80" t="n">
        <v>202.95</v>
      </c>
      <c r="Q80" t="n">
        <v>988.09</v>
      </c>
      <c r="R80" t="n">
        <v>46.8</v>
      </c>
      <c r="S80" t="n">
        <v>35.43</v>
      </c>
      <c r="T80" t="n">
        <v>4638.49</v>
      </c>
      <c r="U80" t="n">
        <v>0.76</v>
      </c>
      <c r="V80" t="n">
        <v>0.87</v>
      </c>
      <c r="W80" t="n">
        <v>2.98</v>
      </c>
      <c r="X80" t="n">
        <v>0.28</v>
      </c>
      <c r="Y80" t="n">
        <v>1</v>
      </c>
      <c r="Z80" t="n">
        <v>10</v>
      </c>
    </row>
    <row r="81">
      <c r="A81" t="n">
        <v>39</v>
      </c>
      <c r="B81" t="n">
        <v>140</v>
      </c>
      <c r="C81" t="inlineStr">
        <is>
          <t xml:space="preserve">CONCLUIDO	</t>
        </is>
      </c>
      <c r="D81" t="n">
        <v>5.9807</v>
      </c>
      <c r="E81" t="n">
        <v>16.72</v>
      </c>
      <c r="F81" t="n">
        <v>13.04</v>
      </c>
      <c r="G81" t="n">
        <v>52.14</v>
      </c>
      <c r="H81" t="n">
        <v>0.65</v>
      </c>
      <c r="I81" t="n">
        <v>15</v>
      </c>
      <c r="J81" t="n">
        <v>293.52</v>
      </c>
      <c r="K81" t="n">
        <v>60.56</v>
      </c>
      <c r="L81" t="n">
        <v>10.75</v>
      </c>
      <c r="M81" t="n">
        <v>13</v>
      </c>
      <c r="N81" t="n">
        <v>82.20999999999999</v>
      </c>
      <c r="O81" t="n">
        <v>36434.56</v>
      </c>
      <c r="P81" t="n">
        <v>202.37</v>
      </c>
      <c r="Q81" t="n">
        <v>988.11</v>
      </c>
      <c r="R81" t="n">
        <v>46.53</v>
      </c>
      <c r="S81" t="n">
        <v>35.43</v>
      </c>
      <c r="T81" t="n">
        <v>4499.81</v>
      </c>
      <c r="U81" t="n">
        <v>0.76</v>
      </c>
      <c r="V81" t="n">
        <v>0.87</v>
      </c>
      <c r="W81" t="n">
        <v>2.99</v>
      </c>
      <c r="X81" t="n">
        <v>0.28</v>
      </c>
      <c r="Y81" t="n">
        <v>1</v>
      </c>
      <c r="Z81" t="n">
        <v>10</v>
      </c>
    </row>
    <row r="82">
      <c r="A82" t="n">
        <v>40</v>
      </c>
      <c r="B82" t="n">
        <v>140</v>
      </c>
      <c r="C82" t="inlineStr">
        <is>
          <t xml:space="preserve">CONCLUIDO	</t>
        </is>
      </c>
      <c r="D82" t="n">
        <v>5.9785</v>
      </c>
      <c r="E82" t="n">
        <v>16.73</v>
      </c>
      <c r="F82" t="n">
        <v>13.04</v>
      </c>
      <c r="G82" t="n">
        <v>52.17</v>
      </c>
      <c r="H82" t="n">
        <v>0.67</v>
      </c>
      <c r="I82" t="n">
        <v>15</v>
      </c>
      <c r="J82" t="n">
        <v>294.03</v>
      </c>
      <c r="K82" t="n">
        <v>60.56</v>
      </c>
      <c r="L82" t="n">
        <v>11</v>
      </c>
      <c r="M82" t="n">
        <v>13</v>
      </c>
      <c r="N82" t="n">
        <v>82.48</v>
      </c>
      <c r="O82" t="n">
        <v>36498.06</v>
      </c>
      <c r="P82" t="n">
        <v>201.32</v>
      </c>
      <c r="Q82" t="n">
        <v>988.17</v>
      </c>
      <c r="R82" t="n">
        <v>46.77</v>
      </c>
      <c r="S82" t="n">
        <v>35.43</v>
      </c>
      <c r="T82" t="n">
        <v>4619.54</v>
      </c>
      <c r="U82" t="n">
        <v>0.76</v>
      </c>
      <c r="V82" t="n">
        <v>0.87</v>
      </c>
      <c r="W82" t="n">
        <v>2.99</v>
      </c>
      <c r="X82" t="n">
        <v>0.29</v>
      </c>
      <c r="Y82" t="n">
        <v>1</v>
      </c>
      <c r="Z82" t="n">
        <v>10</v>
      </c>
    </row>
    <row r="83">
      <c r="A83" t="n">
        <v>41</v>
      </c>
      <c r="B83" t="n">
        <v>140</v>
      </c>
      <c r="C83" t="inlineStr">
        <is>
          <t xml:space="preserve">CONCLUIDO	</t>
        </is>
      </c>
      <c r="D83" t="n">
        <v>6.0092</v>
      </c>
      <c r="E83" t="n">
        <v>16.64</v>
      </c>
      <c r="F83" t="n">
        <v>13.01</v>
      </c>
      <c r="G83" t="n">
        <v>55.75</v>
      </c>
      <c r="H83" t="n">
        <v>0.68</v>
      </c>
      <c r="I83" t="n">
        <v>14</v>
      </c>
      <c r="J83" t="n">
        <v>294.55</v>
      </c>
      <c r="K83" t="n">
        <v>60.56</v>
      </c>
      <c r="L83" t="n">
        <v>11.25</v>
      </c>
      <c r="M83" t="n">
        <v>12</v>
      </c>
      <c r="N83" t="n">
        <v>82.73999999999999</v>
      </c>
      <c r="O83" t="n">
        <v>36561.67</v>
      </c>
      <c r="P83" t="n">
        <v>200.58</v>
      </c>
      <c r="Q83" t="n">
        <v>988.13</v>
      </c>
      <c r="R83" t="n">
        <v>45.57</v>
      </c>
      <c r="S83" t="n">
        <v>35.43</v>
      </c>
      <c r="T83" t="n">
        <v>4027.15</v>
      </c>
      <c r="U83" t="n">
        <v>0.78</v>
      </c>
      <c r="V83" t="n">
        <v>0.88</v>
      </c>
      <c r="W83" t="n">
        <v>2.99</v>
      </c>
      <c r="X83" t="n">
        <v>0.25</v>
      </c>
      <c r="Y83" t="n">
        <v>1</v>
      </c>
      <c r="Z83" t="n">
        <v>10</v>
      </c>
    </row>
    <row r="84">
      <c r="A84" t="n">
        <v>42</v>
      </c>
      <c r="B84" t="n">
        <v>140</v>
      </c>
      <c r="C84" t="inlineStr">
        <is>
          <t xml:space="preserve">CONCLUIDO	</t>
        </is>
      </c>
      <c r="D84" t="n">
        <v>6.0093</v>
      </c>
      <c r="E84" t="n">
        <v>16.64</v>
      </c>
      <c r="F84" t="n">
        <v>13.01</v>
      </c>
      <c r="G84" t="n">
        <v>55.75</v>
      </c>
      <c r="H84" t="n">
        <v>0.6899999999999999</v>
      </c>
      <c r="I84" t="n">
        <v>14</v>
      </c>
      <c r="J84" t="n">
        <v>295.06</v>
      </c>
      <c r="K84" t="n">
        <v>60.56</v>
      </c>
      <c r="L84" t="n">
        <v>11.5</v>
      </c>
      <c r="M84" t="n">
        <v>12</v>
      </c>
      <c r="N84" t="n">
        <v>83.01000000000001</v>
      </c>
      <c r="O84" t="n">
        <v>36625.39</v>
      </c>
      <c r="P84" t="n">
        <v>200.21</v>
      </c>
      <c r="Q84" t="n">
        <v>988.13</v>
      </c>
      <c r="R84" t="n">
        <v>45.67</v>
      </c>
      <c r="S84" t="n">
        <v>35.43</v>
      </c>
      <c r="T84" t="n">
        <v>4075.16</v>
      </c>
      <c r="U84" t="n">
        <v>0.78</v>
      </c>
      <c r="V84" t="n">
        <v>0.88</v>
      </c>
      <c r="W84" t="n">
        <v>2.99</v>
      </c>
      <c r="X84" t="n">
        <v>0.25</v>
      </c>
      <c r="Y84" t="n">
        <v>1</v>
      </c>
      <c r="Z84" t="n">
        <v>10</v>
      </c>
    </row>
    <row r="85">
      <c r="A85" t="n">
        <v>43</v>
      </c>
      <c r="B85" t="n">
        <v>140</v>
      </c>
      <c r="C85" t="inlineStr">
        <is>
          <t xml:space="preserve">CONCLUIDO	</t>
        </is>
      </c>
      <c r="D85" t="n">
        <v>6.0121</v>
      </c>
      <c r="E85" t="n">
        <v>16.63</v>
      </c>
      <c r="F85" t="n">
        <v>13</v>
      </c>
      <c r="G85" t="n">
        <v>55.72</v>
      </c>
      <c r="H85" t="n">
        <v>0.71</v>
      </c>
      <c r="I85" t="n">
        <v>14</v>
      </c>
      <c r="J85" t="n">
        <v>295.58</v>
      </c>
      <c r="K85" t="n">
        <v>60.56</v>
      </c>
      <c r="L85" t="n">
        <v>11.75</v>
      </c>
      <c r="M85" t="n">
        <v>12</v>
      </c>
      <c r="N85" t="n">
        <v>83.28</v>
      </c>
      <c r="O85" t="n">
        <v>36689.22</v>
      </c>
      <c r="P85" t="n">
        <v>198.58</v>
      </c>
      <c r="Q85" t="n">
        <v>988.09</v>
      </c>
      <c r="R85" t="n">
        <v>45.43</v>
      </c>
      <c r="S85" t="n">
        <v>35.43</v>
      </c>
      <c r="T85" t="n">
        <v>3953.83</v>
      </c>
      <c r="U85" t="n">
        <v>0.78</v>
      </c>
      <c r="V85" t="n">
        <v>0.88</v>
      </c>
      <c r="W85" t="n">
        <v>2.98</v>
      </c>
      <c r="X85" t="n">
        <v>0.25</v>
      </c>
      <c r="Y85" t="n">
        <v>1</v>
      </c>
      <c r="Z85" t="n">
        <v>10</v>
      </c>
    </row>
    <row r="86">
      <c r="A86" t="n">
        <v>44</v>
      </c>
      <c r="B86" t="n">
        <v>140</v>
      </c>
      <c r="C86" t="inlineStr">
        <is>
          <t xml:space="preserve">CONCLUIDO	</t>
        </is>
      </c>
      <c r="D86" t="n">
        <v>6.0328</v>
      </c>
      <c r="E86" t="n">
        <v>16.58</v>
      </c>
      <c r="F86" t="n">
        <v>13</v>
      </c>
      <c r="G86" t="n">
        <v>59.98</v>
      </c>
      <c r="H86" t="n">
        <v>0.72</v>
      </c>
      <c r="I86" t="n">
        <v>13</v>
      </c>
      <c r="J86" t="n">
        <v>296.1</v>
      </c>
      <c r="K86" t="n">
        <v>60.56</v>
      </c>
      <c r="L86" t="n">
        <v>12</v>
      </c>
      <c r="M86" t="n">
        <v>11</v>
      </c>
      <c r="N86" t="n">
        <v>83.54000000000001</v>
      </c>
      <c r="O86" t="n">
        <v>36753.16</v>
      </c>
      <c r="P86" t="n">
        <v>198.27</v>
      </c>
      <c r="Q86" t="n">
        <v>988.09</v>
      </c>
      <c r="R86" t="n">
        <v>45.33</v>
      </c>
      <c r="S86" t="n">
        <v>35.43</v>
      </c>
      <c r="T86" t="n">
        <v>3909.85</v>
      </c>
      <c r="U86" t="n">
        <v>0.78</v>
      </c>
      <c r="V86" t="n">
        <v>0.88</v>
      </c>
      <c r="W86" t="n">
        <v>2.98</v>
      </c>
      <c r="X86" t="n">
        <v>0.24</v>
      </c>
      <c r="Y86" t="n">
        <v>1</v>
      </c>
      <c r="Z86" t="n">
        <v>10</v>
      </c>
    </row>
    <row r="87">
      <c r="A87" t="n">
        <v>45</v>
      </c>
      <c r="B87" t="n">
        <v>140</v>
      </c>
      <c r="C87" t="inlineStr">
        <is>
          <t xml:space="preserve">CONCLUIDO	</t>
        </is>
      </c>
      <c r="D87" t="n">
        <v>6.0327</v>
      </c>
      <c r="E87" t="n">
        <v>16.58</v>
      </c>
      <c r="F87" t="n">
        <v>13</v>
      </c>
      <c r="G87" t="n">
        <v>59.98</v>
      </c>
      <c r="H87" t="n">
        <v>0.74</v>
      </c>
      <c r="I87" t="n">
        <v>13</v>
      </c>
      <c r="J87" t="n">
        <v>296.62</v>
      </c>
      <c r="K87" t="n">
        <v>60.56</v>
      </c>
      <c r="L87" t="n">
        <v>12.25</v>
      </c>
      <c r="M87" t="n">
        <v>11</v>
      </c>
      <c r="N87" t="n">
        <v>83.81</v>
      </c>
      <c r="O87" t="n">
        <v>36817.22</v>
      </c>
      <c r="P87" t="n">
        <v>197.49</v>
      </c>
      <c r="Q87" t="n">
        <v>988.11</v>
      </c>
      <c r="R87" t="n">
        <v>45.29</v>
      </c>
      <c r="S87" t="n">
        <v>35.43</v>
      </c>
      <c r="T87" t="n">
        <v>3891.35</v>
      </c>
      <c r="U87" t="n">
        <v>0.78</v>
      </c>
      <c r="V87" t="n">
        <v>0.88</v>
      </c>
      <c r="W87" t="n">
        <v>2.99</v>
      </c>
      <c r="X87" t="n">
        <v>0.24</v>
      </c>
      <c r="Y87" t="n">
        <v>1</v>
      </c>
      <c r="Z87" t="n">
        <v>10</v>
      </c>
    </row>
    <row r="88">
      <c r="A88" t="n">
        <v>46</v>
      </c>
      <c r="B88" t="n">
        <v>140</v>
      </c>
      <c r="C88" t="inlineStr">
        <is>
          <t xml:space="preserve">CONCLUIDO	</t>
        </is>
      </c>
      <c r="D88" t="n">
        <v>6.0351</v>
      </c>
      <c r="E88" t="n">
        <v>16.57</v>
      </c>
      <c r="F88" t="n">
        <v>12.99</v>
      </c>
      <c r="G88" t="n">
        <v>59.95</v>
      </c>
      <c r="H88" t="n">
        <v>0.75</v>
      </c>
      <c r="I88" t="n">
        <v>13</v>
      </c>
      <c r="J88" t="n">
        <v>297.14</v>
      </c>
      <c r="K88" t="n">
        <v>60.56</v>
      </c>
      <c r="L88" t="n">
        <v>12.5</v>
      </c>
      <c r="M88" t="n">
        <v>11</v>
      </c>
      <c r="N88" t="n">
        <v>84.08</v>
      </c>
      <c r="O88" t="n">
        <v>36881.39</v>
      </c>
      <c r="P88" t="n">
        <v>196.91</v>
      </c>
      <c r="Q88" t="n">
        <v>988.09</v>
      </c>
      <c r="R88" t="n">
        <v>44.99</v>
      </c>
      <c r="S88" t="n">
        <v>35.43</v>
      </c>
      <c r="T88" t="n">
        <v>3743.14</v>
      </c>
      <c r="U88" t="n">
        <v>0.79</v>
      </c>
      <c r="V88" t="n">
        <v>0.88</v>
      </c>
      <c r="W88" t="n">
        <v>2.99</v>
      </c>
      <c r="X88" t="n">
        <v>0.24</v>
      </c>
      <c r="Y88" t="n">
        <v>1</v>
      </c>
      <c r="Z88" t="n">
        <v>10</v>
      </c>
    </row>
    <row r="89">
      <c r="A89" t="n">
        <v>47</v>
      </c>
      <c r="B89" t="n">
        <v>140</v>
      </c>
      <c r="C89" t="inlineStr">
        <is>
          <t xml:space="preserve">CONCLUIDO	</t>
        </is>
      </c>
      <c r="D89" t="n">
        <v>6.0606</v>
      </c>
      <c r="E89" t="n">
        <v>16.5</v>
      </c>
      <c r="F89" t="n">
        <v>12.97</v>
      </c>
      <c r="G89" t="n">
        <v>64.86</v>
      </c>
      <c r="H89" t="n">
        <v>0.76</v>
      </c>
      <c r="I89" t="n">
        <v>12</v>
      </c>
      <c r="J89" t="n">
        <v>297.66</v>
      </c>
      <c r="K89" t="n">
        <v>60.56</v>
      </c>
      <c r="L89" t="n">
        <v>12.75</v>
      </c>
      <c r="M89" t="n">
        <v>10</v>
      </c>
      <c r="N89" t="n">
        <v>84.36</v>
      </c>
      <c r="O89" t="n">
        <v>36945.67</v>
      </c>
      <c r="P89" t="n">
        <v>195.05</v>
      </c>
      <c r="Q89" t="n">
        <v>988.11</v>
      </c>
      <c r="R89" t="n">
        <v>44.5</v>
      </c>
      <c r="S89" t="n">
        <v>35.43</v>
      </c>
      <c r="T89" t="n">
        <v>3503.44</v>
      </c>
      <c r="U89" t="n">
        <v>0.8</v>
      </c>
      <c r="V89" t="n">
        <v>0.88</v>
      </c>
      <c r="W89" t="n">
        <v>2.99</v>
      </c>
      <c r="X89" t="n">
        <v>0.22</v>
      </c>
      <c r="Y89" t="n">
        <v>1</v>
      </c>
      <c r="Z89" t="n">
        <v>10</v>
      </c>
    </row>
    <row r="90">
      <c r="A90" t="n">
        <v>48</v>
      </c>
      <c r="B90" t="n">
        <v>140</v>
      </c>
      <c r="C90" t="inlineStr">
        <is>
          <t xml:space="preserve">CONCLUIDO	</t>
        </is>
      </c>
      <c r="D90" t="n">
        <v>6.0614</v>
      </c>
      <c r="E90" t="n">
        <v>16.5</v>
      </c>
      <c r="F90" t="n">
        <v>12.97</v>
      </c>
      <c r="G90" t="n">
        <v>64.84999999999999</v>
      </c>
      <c r="H90" t="n">
        <v>0.78</v>
      </c>
      <c r="I90" t="n">
        <v>12</v>
      </c>
      <c r="J90" t="n">
        <v>298.18</v>
      </c>
      <c r="K90" t="n">
        <v>60.56</v>
      </c>
      <c r="L90" t="n">
        <v>13</v>
      </c>
      <c r="M90" t="n">
        <v>10</v>
      </c>
      <c r="N90" t="n">
        <v>84.63</v>
      </c>
      <c r="O90" t="n">
        <v>37010.06</v>
      </c>
      <c r="P90" t="n">
        <v>194.77</v>
      </c>
      <c r="Q90" t="n">
        <v>988.09</v>
      </c>
      <c r="R90" t="n">
        <v>44.42</v>
      </c>
      <c r="S90" t="n">
        <v>35.43</v>
      </c>
      <c r="T90" t="n">
        <v>3463.04</v>
      </c>
      <c r="U90" t="n">
        <v>0.8</v>
      </c>
      <c r="V90" t="n">
        <v>0.88</v>
      </c>
      <c r="W90" t="n">
        <v>2.99</v>
      </c>
      <c r="X90" t="n">
        <v>0.22</v>
      </c>
      <c r="Y90" t="n">
        <v>1</v>
      </c>
      <c r="Z90" t="n">
        <v>10</v>
      </c>
    </row>
    <row r="91">
      <c r="A91" t="n">
        <v>49</v>
      </c>
      <c r="B91" t="n">
        <v>140</v>
      </c>
      <c r="C91" t="inlineStr">
        <is>
          <t xml:space="preserve">CONCLUIDO	</t>
        </is>
      </c>
      <c r="D91" t="n">
        <v>6.062</v>
      </c>
      <c r="E91" t="n">
        <v>16.5</v>
      </c>
      <c r="F91" t="n">
        <v>12.97</v>
      </c>
      <c r="G91" t="n">
        <v>64.84</v>
      </c>
      <c r="H91" t="n">
        <v>0.79</v>
      </c>
      <c r="I91" t="n">
        <v>12</v>
      </c>
      <c r="J91" t="n">
        <v>298.71</v>
      </c>
      <c r="K91" t="n">
        <v>60.56</v>
      </c>
      <c r="L91" t="n">
        <v>13.25</v>
      </c>
      <c r="M91" t="n">
        <v>10</v>
      </c>
      <c r="N91" t="n">
        <v>84.90000000000001</v>
      </c>
      <c r="O91" t="n">
        <v>37074.57</v>
      </c>
      <c r="P91" t="n">
        <v>194.44</v>
      </c>
      <c r="Q91" t="n">
        <v>988.12</v>
      </c>
      <c r="R91" t="n">
        <v>44.38</v>
      </c>
      <c r="S91" t="n">
        <v>35.43</v>
      </c>
      <c r="T91" t="n">
        <v>3439.59</v>
      </c>
      <c r="U91" t="n">
        <v>0.8</v>
      </c>
      <c r="V91" t="n">
        <v>0.88</v>
      </c>
      <c r="W91" t="n">
        <v>2.98</v>
      </c>
      <c r="X91" t="n">
        <v>0.21</v>
      </c>
      <c r="Y91" t="n">
        <v>1</v>
      </c>
      <c r="Z91" t="n">
        <v>10</v>
      </c>
    </row>
    <row r="92">
      <c r="A92" t="n">
        <v>50</v>
      </c>
      <c r="B92" t="n">
        <v>140</v>
      </c>
      <c r="C92" t="inlineStr">
        <is>
          <t xml:space="preserve">CONCLUIDO	</t>
        </is>
      </c>
      <c r="D92" t="n">
        <v>6.0617</v>
      </c>
      <c r="E92" t="n">
        <v>16.5</v>
      </c>
      <c r="F92" t="n">
        <v>12.97</v>
      </c>
      <c r="G92" t="n">
        <v>64.84999999999999</v>
      </c>
      <c r="H92" t="n">
        <v>0.8</v>
      </c>
      <c r="I92" t="n">
        <v>12</v>
      </c>
      <c r="J92" t="n">
        <v>299.23</v>
      </c>
      <c r="K92" t="n">
        <v>60.56</v>
      </c>
      <c r="L92" t="n">
        <v>13.5</v>
      </c>
      <c r="M92" t="n">
        <v>10</v>
      </c>
      <c r="N92" t="n">
        <v>85.18000000000001</v>
      </c>
      <c r="O92" t="n">
        <v>37139.2</v>
      </c>
      <c r="P92" t="n">
        <v>193.31</v>
      </c>
      <c r="Q92" t="n">
        <v>988.09</v>
      </c>
      <c r="R92" t="n">
        <v>44.51</v>
      </c>
      <c r="S92" t="n">
        <v>35.43</v>
      </c>
      <c r="T92" t="n">
        <v>3506.4</v>
      </c>
      <c r="U92" t="n">
        <v>0.8</v>
      </c>
      <c r="V92" t="n">
        <v>0.88</v>
      </c>
      <c r="W92" t="n">
        <v>2.98</v>
      </c>
      <c r="X92" t="n">
        <v>0.22</v>
      </c>
      <c r="Y92" t="n">
        <v>1</v>
      </c>
      <c r="Z92" t="n">
        <v>10</v>
      </c>
    </row>
    <row r="93">
      <c r="A93" t="n">
        <v>51</v>
      </c>
      <c r="B93" t="n">
        <v>140</v>
      </c>
      <c r="C93" t="inlineStr">
        <is>
          <t xml:space="preserve">CONCLUIDO	</t>
        </is>
      </c>
      <c r="D93" t="n">
        <v>6.0874</v>
      </c>
      <c r="E93" t="n">
        <v>16.43</v>
      </c>
      <c r="F93" t="n">
        <v>12.95</v>
      </c>
      <c r="G93" t="n">
        <v>70.65000000000001</v>
      </c>
      <c r="H93" t="n">
        <v>0.82</v>
      </c>
      <c r="I93" t="n">
        <v>11</v>
      </c>
      <c r="J93" t="n">
        <v>299.76</v>
      </c>
      <c r="K93" t="n">
        <v>60.56</v>
      </c>
      <c r="L93" t="n">
        <v>13.75</v>
      </c>
      <c r="M93" t="n">
        <v>9</v>
      </c>
      <c r="N93" t="n">
        <v>85.45</v>
      </c>
      <c r="O93" t="n">
        <v>37204.07</v>
      </c>
      <c r="P93" t="n">
        <v>192.1</v>
      </c>
      <c r="Q93" t="n">
        <v>988.08</v>
      </c>
      <c r="R93" t="n">
        <v>43.86</v>
      </c>
      <c r="S93" t="n">
        <v>35.43</v>
      </c>
      <c r="T93" t="n">
        <v>3185.86</v>
      </c>
      <c r="U93" t="n">
        <v>0.8100000000000001</v>
      </c>
      <c r="V93" t="n">
        <v>0.88</v>
      </c>
      <c r="W93" t="n">
        <v>2.98</v>
      </c>
      <c r="X93" t="n">
        <v>0.2</v>
      </c>
      <c r="Y93" t="n">
        <v>1</v>
      </c>
      <c r="Z93" t="n">
        <v>10</v>
      </c>
    </row>
    <row r="94">
      <c r="A94" t="n">
        <v>52</v>
      </c>
      <c r="B94" t="n">
        <v>140</v>
      </c>
      <c r="C94" t="inlineStr">
        <is>
          <t xml:space="preserve">CONCLUIDO	</t>
        </is>
      </c>
      <c r="D94" t="n">
        <v>6.085</v>
      </c>
      <c r="E94" t="n">
        <v>16.43</v>
      </c>
      <c r="F94" t="n">
        <v>12.96</v>
      </c>
      <c r="G94" t="n">
        <v>70.68000000000001</v>
      </c>
      <c r="H94" t="n">
        <v>0.83</v>
      </c>
      <c r="I94" t="n">
        <v>11</v>
      </c>
      <c r="J94" t="n">
        <v>300.28</v>
      </c>
      <c r="K94" t="n">
        <v>60.56</v>
      </c>
      <c r="L94" t="n">
        <v>14</v>
      </c>
      <c r="M94" t="n">
        <v>9</v>
      </c>
      <c r="N94" t="n">
        <v>85.73</v>
      </c>
      <c r="O94" t="n">
        <v>37268.93</v>
      </c>
      <c r="P94" t="n">
        <v>191.97</v>
      </c>
      <c r="Q94" t="n">
        <v>988.08</v>
      </c>
      <c r="R94" t="n">
        <v>44.19</v>
      </c>
      <c r="S94" t="n">
        <v>35.43</v>
      </c>
      <c r="T94" t="n">
        <v>3348.87</v>
      </c>
      <c r="U94" t="n">
        <v>0.8</v>
      </c>
      <c r="V94" t="n">
        <v>0.88</v>
      </c>
      <c r="W94" t="n">
        <v>2.98</v>
      </c>
      <c r="X94" t="n">
        <v>0.2</v>
      </c>
      <c r="Y94" t="n">
        <v>1</v>
      </c>
      <c r="Z94" t="n">
        <v>10</v>
      </c>
    </row>
    <row r="95">
      <c r="A95" t="n">
        <v>53</v>
      </c>
      <c r="B95" t="n">
        <v>140</v>
      </c>
      <c r="C95" t="inlineStr">
        <is>
          <t xml:space="preserve">CONCLUIDO	</t>
        </is>
      </c>
      <c r="D95" t="n">
        <v>6.0886</v>
      </c>
      <c r="E95" t="n">
        <v>16.42</v>
      </c>
      <c r="F95" t="n">
        <v>12.95</v>
      </c>
      <c r="G95" t="n">
        <v>70.63</v>
      </c>
      <c r="H95" t="n">
        <v>0.84</v>
      </c>
      <c r="I95" t="n">
        <v>11</v>
      </c>
      <c r="J95" t="n">
        <v>300.81</v>
      </c>
      <c r="K95" t="n">
        <v>60.56</v>
      </c>
      <c r="L95" t="n">
        <v>14.25</v>
      </c>
      <c r="M95" t="n">
        <v>9</v>
      </c>
      <c r="N95" t="n">
        <v>86</v>
      </c>
      <c r="O95" t="n">
        <v>37333.9</v>
      </c>
      <c r="P95" t="n">
        <v>191.53</v>
      </c>
      <c r="Q95" t="n">
        <v>988.1</v>
      </c>
      <c r="R95" t="n">
        <v>43.81</v>
      </c>
      <c r="S95" t="n">
        <v>35.43</v>
      </c>
      <c r="T95" t="n">
        <v>3162.68</v>
      </c>
      <c r="U95" t="n">
        <v>0.8100000000000001</v>
      </c>
      <c r="V95" t="n">
        <v>0.88</v>
      </c>
      <c r="W95" t="n">
        <v>2.98</v>
      </c>
      <c r="X95" t="n">
        <v>0.2</v>
      </c>
      <c r="Y95" t="n">
        <v>1</v>
      </c>
      <c r="Z95" t="n">
        <v>10</v>
      </c>
    </row>
    <row r="96">
      <c r="A96" t="n">
        <v>54</v>
      </c>
      <c r="B96" t="n">
        <v>140</v>
      </c>
      <c r="C96" t="inlineStr">
        <is>
          <t xml:space="preserve">CONCLUIDO	</t>
        </is>
      </c>
      <c r="D96" t="n">
        <v>6.09</v>
      </c>
      <c r="E96" t="n">
        <v>16.42</v>
      </c>
      <c r="F96" t="n">
        <v>12.94</v>
      </c>
      <c r="G96" t="n">
        <v>70.61</v>
      </c>
      <c r="H96" t="n">
        <v>0.86</v>
      </c>
      <c r="I96" t="n">
        <v>11</v>
      </c>
      <c r="J96" t="n">
        <v>301.34</v>
      </c>
      <c r="K96" t="n">
        <v>60.56</v>
      </c>
      <c r="L96" t="n">
        <v>14.5</v>
      </c>
      <c r="M96" t="n">
        <v>9</v>
      </c>
      <c r="N96" t="n">
        <v>86.28</v>
      </c>
      <c r="O96" t="n">
        <v>37399</v>
      </c>
      <c r="P96" t="n">
        <v>190.55</v>
      </c>
      <c r="Q96" t="n">
        <v>988.08</v>
      </c>
      <c r="R96" t="n">
        <v>43.83</v>
      </c>
      <c r="S96" t="n">
        <v>35.43</v>
      </c>
      <c r="T96" t="n">
        <v>3171.67</v>
      </c>
      <c r="U96" t="n">
        <v>0.8100000000000001</v>
      </c>
      <c r="V96" t="n">
        <v>0.88</v>
      </c>
      <c r="W96" t="n">
        <v>2.98</v>
      </c>
      <c r="X96" t="n">
        <v>0.19</v>
      </c>
      <c r="Y96" t="n">
        <v>1</v>
      </c>
      <c r="Z96" t="n">
        <v>10</v>
      </c>
    </row>
    <row r="97">
      <c r="A97" t="n">
        <v>55</v>
      </c>
      <c r="B97" t="n">
        <v>140</v>
      </c>
      <c r="C97" t="inlineStr">
        <is>
          <t xml:space="preserve">CONCLUIDO	</t>
        </is>
      </c>
      <c r="D97" t="n">
        <v>6.0898</v>
      </c>
      <c r="E97" t="n">
        <v>16.42</v>
      </c>
      <c r="F97" t="n">
        <v>12.95</v>
      </c>
      <c r="G97" t="n">
        <v>70.61</v>
      </c>
      <c r="H97" t="n">
        <v>0.87</v>
      </c>
      <c r="I97" t="n">
        <v>11</v>
      </c>
      <c r="J97" t="n">
        <v>301.86</v>
      </c>
      <c r="K97" t="n">
        <v>60.56</v>
      </c>
      <c r="L97" t="n">
        <v>14.75</v>
      </c>
      <c r="M97" t="n">
        <v>9</v>
      </c>
      <c r="N97" t="n">
        <v>86.56</v>
      </c>
      <c r="O97" t="n">
        <v>37464.21</v>
      </c>
      <c r="P97" t="n">
        <v>189.42</v>
      </c>
      <c r="Q97" t="n">
        <v>988.15</v>
      </c>
      <c r="R97" t="n">
        <v>43.8</v>
      </c>
      <c r="S97" t="n">
        <v>35.43</v>
      </c>
      <c r="T97" t="n">
        <v>3157.91</v>
      </c>
      <c r="U97" t="n">
        <v>0.8100000000000001</v>
      </c>
      <c r="V97" t="n">
        <v>0.88</v>
      </c>
      <c r="W97" t="n">
        <v>2.98</v>
      </c>
      <c r="X97" t="n">
        <v>0.19</v>
      </c>
      <c r="Y97" t="n">
        <v>1</v>
      </c>
      <c r="Z97" t="n">
        <v>10</v>
      </c>
    </row>
    <row r="98">
      <c r="A98" t="n">
        <v>56</v>
      </c>
      <c r="B98" t="n">
        <v>140</v>
      </c>
      <c r="C98" t="inlineStr">
        <is>
          <t xml:space="preserve">CONCLUIDO	</t>
        </is>
      </c>
      <c r="D98" t="n">
        <v>6.1156</v>
      </c>
      <c r="E98" t="n">
        <v>16.35</v>
      </c>
      <c r="F98" t="n">
        <v>12.93</v>
      </c>
      <c r="G98" t="n">
        <v>77.56999999999999</v>
      </c>
      <c r="H98" t="n">
        <v>0.88</v>
      </c>
      <c r="I98" t="n">
        <v>10</v>
      </c>
      <c r="J98" t="n">
        <v>302.39</v>
      </c>
      <c r="K98" t="n">
        <v>60.56</v>
      </c>
      <c r="L98" t="n">
        <v>15</v>
      </c>
      <c r="M98" t="n">
        <v>8</v>
      </c>
      <c r="N98" t="n">
        <v>86.84</v>
      </c>
      <c r="O98" t="n">
        <v>37529.55</v>
      </c>
      <c r="P98" t="n">
        <v>187.7</v>
      </c>
      <c r="Q98" t="n">
        <v>988.08</v>
      </c>
      <c r="R98" t="n">
        <v>43.04</v>
      </c>
      <c r="S98" t="n">
        <v>35.43</v>
      </c>
      <c r="T98" t="n">
        <v>2780.17</v>
      </c>
      <c r="U98" t="n">
        <v>0.82</v>
      </c>
      <c r="V98" t="n">
        <v>0.88</v>
      </c>
      <c r="W98" t="n">
        <v>2.98</v>
      </c>
      <c r="X98" t="n">
        <v>0.17</v>
      </c>
      <c r="Y98" t="n">
        <v>1</v>
      </c>
      <c r="Z98" t="n">
        <v>10</v>
      </c>
    </row>
    <row r="99">
      <c r="A99" t="n">
        <v>57</v>
      </c>
      <c r="B99" t="n">
        <v>140</v>
      </c>
      <c r="C99" t="inlineStr">
        <is>
          <t xml:space="preserve">CONCLUIDO	</t>
        </is>
      </c>
      <c r="D99" t="n">
        <v>6.1114</v>
      </c>
      <c r="E99" t="n">
        <v>16.36</v>
      </c>
      <c r="F99" t="n">
        <v>12.94</v>
      </c>
      <c r="G99" t="n">
        <v>77.64</v>
      </c>
      <c r="H99" t="n">
        <v>0.9</v>
      </c>
      <c r="I99" t="n">
        <v>10</v>
      </c>
      <c r="J99" t="n">
        <v>302.92</v>
      </c>
      <c r="K99" t="n">
        <v>60.56</v>
      </c>
      <c r="L99" t="n">
        <v>15.25</v>
      </c>
      <c r="M99" t="n">
        <v>8</v>
      </c>
      <c r="N99" t="n">
        <v>87.12</v>
      </c>
      <c r="O99" t="n">
        <v>37595</v>
      </c>
      <c r="P99" t="n">
        <v>187.14</v>
      </c>
      <c r="Q99" t="n">
        <v>988.1799999999999</v>
      </c>
      <c r="R99" t="n">
        <v>43.59</v>
      </c>
      <c r="S99" t="n">
        <v>35.43</v>
      </c>
      <c r="T99" t="n">
        <v>3056.51</v>
      </c>
      <c r="U99" t="n">
        <v>0.8100000000000001</v>
      </c>
      <c r="V99" t="n">
        <v>0.88</v>
      </c>
      <c r="W99" t="n">
        <v>2.98</v>
      </c>
      <c r="X99" t="n">
        <v>0.19</v>
      </c>
      <c r="Y99" t="n">
        <v>1</v>
      </c>
      <c r="Z99" t="n">
        <v>10</v>
      </c>
    </row>
    <row r="100">
      <c r="A100" t="n">
        <v>58</v>
      </c>
      <c r="B100" t="n">
        <v>140</v>
      </c>
      <c r="C100" t="inlineStr">
        <is>
          <t xml:space="preserve">CONCLUIDO	</t>
        </is>
      </c>
      <c r="D100" t="n">
        <v>6.1164</v>
      </c>
      <c r="E100" t="n">
        <v>16.35</v>
      </c>
      <c r="F100" t="n">
        <v>12.93</v>
      </c>
      <c r="G100" t="n">
        <v>77.56</v>
      </c>
      <c r="H100" t="n">
        <v>0.91</v>
      </c>
      <c r="I100" t="n">
        <v>10</v>
      </c>
      <c r="J100" t="n">
        <v>303.46</v>
      </c>
      <c r="K100" t="n">
        <v>60.56</v>
      </c>
      <c r="L100" t="n">
        <v>15.5</v>
      </c>
      <c r="M100" t="n">
        <v>8</v>
      </c>
      <c r="N100" t="n">
        <v>87.40000000000001</v>
      </c>
      <c r="O100" t="n">
        <v>37660.57</v>
      </c>
      <c r="P100" t="n">
        <v>185.94</v>
      </c>
      <c r="Q100" t="n">
        <v>988.1</v>
      </c>
      <c r="R100" t="n">
        <v>43.13</v>
      </c>
      <c r="S100" t="n">
        <v>35.43</v>
      </c>
      <c r="T100" t="n">
        <v>2824.6</v>
      </c>
      <c r="U100" t="n">
        <v>0.82</v>
      </c>
      <c r="V100" t="n">
        <v>0.88</v>
      </c>
      <c r="W100" t="n">
        <v>2.98</v>
      </c>
      <c r="X100" t="n">
        <v>0.17</v>
      </c>
      <c r="Y100" t="n">
        <v>1</v>
      </c>
      <c r="Z100" t="n">
        <v>10</v>
      </c>
    </row>
    <row r="101">
      <c r="A101" t="n">
        <v>59</v>
      </c>
      <c r="B101" t="n">
        <v>140</v>
      </c>
      <c r="C101" t="inlineStr">
        <is>
          <t xml:space="preserve">CONCLUIDO	</t>
        </is>
      </c>
      <c r="D101" t="n">
        <v>6.1144</v>
      </c>
      <c r="E101" t="n">
        <v>16.35</v>
      </c>
      <c r="F101" t="n">
        <v>12.93</v>
      </c>
      <c r="G101" t="n">
        <v>77.59</v>
      </c>
      <c r="H101" t="n">
        <v>0.92</v>
      </c>
      <c r="I101" t="n">
        <v>10</v>
      </c>
      <c r="J101" t="n">
        <v>303.99</v>
      </c>
      <c r="K101" t="n">
        <v>60.56</v>
      </c>
      <c r="L101" t="n">
        <v>15.75</v>
      </c>
      <c r="M101" t="n">
        <v>8</v>
      </c>
      <c r="N101" t="n">
        <v>87.68000000000001</v>
      </c>
      <c r="O101" t="n">
        <v>37726.27</v>
      </c>
      <c r="P101" t="n">
        <v>186.15</v>
      </c>
      <c r="Q101" t="n">
        <v>988.12</v>
      </c>
      <c r="R101" t="n">
        <v>43.16</v>
      </c>
      <c r="S101" t="n">
        <v>35.43</v>
      </c>
      <c r="T101" t="n">
        <v>2842.71</v>
      </c>
      <c r="U101" t="n">
        <v>0.82</v>
      </c>
      <c r="V101" t="n">
        <v>0.88</v>
      </c>
      <c r="W101" t="n">
        <v>2.98</v>
      </c>
      <c r="X101" t="n">
        <v>0.18</v>
      </c>
      <c r="Y101" t="n">
        <v>1</v>
      </c>
      <c r="Z101" t="n">
        <v>10</v>
      </c>
    </row>
    <row r="102">
      <c r="A102" t="n">
        <v>60</v>
      </c>
      <c r="B102" t="n">
        <v>140</v>
      </c>
      <c r="C102" t="inlineStr">
        <is>
          <t xml:space="preserve">CONCLUIDO	</t>
        </is>
      </c>
      <c r="D102" t="n">
        <v>6.1131</v>
      </c>
      <c r="E102" t="n">
        <v>16.36</v>
      </c>
      <c r="F102" t="n">
        <v>12.94</v>
      </c>
      <c r="G102" t="n">
        <v>77.61</v>
      </c>
      <c r="H102" t="n">
        <v>0.9399999999999999</v>
      </c>
      <c r="I102" t="n">
        <v>10</v>
      </c>
      <c r="J102" t="n">
        <v>304.52</v>
      </c>
      <c r="K102" t="n">
        <v>60.56</v>
      </c>
      <c r="L102" t="n">
        <v>16</v>
      </c>
      <c r="M102" t="n">
        <v>8</v>
      </c>
      <c r="N102" t="n">
        <v>87.97</v>
      </c>
      <c r="O102" t="n">
        <v>37792.08</v>
      </c>
      <c r="P102" t="n">
        <v>185.14</v>
      </c>
      <c r="Q102" t="n">
        <v>988.08</v>
      </c>
      <c r="R102" t="n">
        <v>43.37</v>
      </c>
      <c r="S102" t="n">
        <v>35.43</v>
      </c>
      <c r="T102" t="n">
        <v>2947.3</v>
      </c>
      <c r="U102" t="n">
        <v>0.82</v>
      </c>
      <c r="V102" t="n">
        <v>0.88</v>
      </c>
      <c r="W102" t="n">
        <v>2.98</v>
      </c>
      <c r="X102" t="n">
        <v>0.18</v>
      </c>
      <c r="Y102" t="n">
        <v>1</v>
      </c>
      <c r="Z102" t="n">
        <v>10</v>
      </c>
    </row>
    <row r="103">
      <c r="A103" t="n">
        <v>61</v>
      </c>
      <c r="B103" t="n">
        <v>140</v>
      </c>
      <c r="C103" t="inlineStr">
        <is>
          <t xml:space="preserve">CONCLUIDO	</t>
        </is>
      </c>
      <c r="D103" t="n">
        <v>6.1152</v>
      </c>
      <c r="E103" t="n">
        <v>16.35</v>
      </c>
      <c r="F103" t="n">
        <v>12.93</v>
      </c>
      <c r="G103" t="n">
        <v>77.58</v>
      </c>
      <c r="H103" t="n">
        <v>0.95</v>
      </c>
      <c r="I103" t="n">
        <v>10</v>
      </c>
      <c r="J103" t="n">
        <v>305.06</v>
      </c>
      <c r="K103" t="n">
        <v>60.56</v>
      </c>
      <c r="L103" t="n">
        <v>16.25</v>
      </c>
      <c r="M103" t="n">
        <v>8</v>
      </c>
      <c r="N103" t="n">
        <v>88.25</v>
      </c>
      <c r="O103" t="n">
        <v>37858.02</v>
      </c>
      <c r="P103" t="n">
        <v>184.14</v>
      </c>
      <c r="Q103" t="n">
        <v>988.1</v>
      </c>
      <c r="R103" t="n">
        <v>43.25</v>
      </c>
      <c r="S103" t="n">
        <v>35.43</v>
      </c>
      <c r="T103" t="n">
        <v>2886.65</v>
      </c>
      <c r="U103" t="n">
        <v>0.82</v>
      </c>
      <c r="V103" t="n">
        <v>0.88</v>
      </c>
      <c r="W103" t="n">
        <v>2.98</v>
      </c>
      <c r="X103" t="n">
        <v>0.18</v>
      </c>
      <c r="Y103" t="n">
        <v>1</v>
      </c>
      <c r="Z103" t="n">
        <v>10</v>
      </c>
    </row>
    <row r="104">
      <c r="A104" t="n">
        <v>62</v>
      </c>
      <c r="B104" t="n">
        <v>140</v>
      </c>
      <c r="C104" t="inlineStr">
        <is>
          <t xml:space="preserve">CONCLUIDO	</t>
        </is>
      </c>
      <c r="D104" t="n">
        <v>6.1389</v>
      </c>
      <c r="E104" t="n">
        <v>16.29</v>
      </c>
      <c r="F104" t="n">
        <v>12.92</v>
      </c>
      <c r="G104" t="n">
        <v>86.12</v>
      </c>
      <c r="H104" t="n">
        <v>0.96</v>
      </c>
      <c r="I104" t="n">
        <v>9</v>
      </c>
      <c r="J104" t="n">
        <v>305.59</v>
      </c>
      <c r="K104" t="n">
        <v>60.56</v>
      </c>
      <c r="L104" t="n">
        <v>16.5</v>
      </c>
      <c r="M104" t="n">
        <v>7</v>
      </c>
      <c r="N104" t="n">
        <v>88.54000000000001</v>
      </c>
      <c r="O104" t="n">
        <v>37924.08</v>
      </c>
      <c r="P104" t="n">
        <v>183.05</v>
      </c>
      <c r="Q104" t="n">
        <v>988.11</v>
      </c>
      <c r="R104" t="n">
        <v>42.83</v>
      </c>
      <c r="S104" t="n">
        <v>35.43</v>
      </c>
      <c r="T104" t="n">
        <v>2678.61</v>
      </c>
      <c r="U104" t="n">
        <v>0.83</v>
      </c>
      <c r="V104" t="n">
        <v>0.88</v>
      </c>
      <c r="W104" t="n">
        <v>2.98</v>
      </c>
      <c r="X104" t="n">
        <v>0.16</v>
      </c>
      <c r="Y104" t="n">
        <v>1</v>
      </c>
      <c r="Z104" t="n">
        <v>10</v>
      </c>
    </row>
    <row r="105">
      <c r="A105" t="n">
        <v>63</v>
      </c>
      <c r="B105" t="n">
        <v>140</v>
      </c>
      <c r="C105" t="inlineStr">
        <is>
          <t xml:space="preserve">CONCLUIDO	</t>
        </is>
      </c>
      <c r="D105" t="n">
        <v>6.1402</v>
      </c>
      <c r="E105" t="n">
        <v>16.29</v>
      </c>
      <c r="F105" t="n">
        <v>12.91</v>
      </c>
      <c r="G105" t="n">
        <v>86.09999999999999</v>
      </c>
      <c r="H105" t="n">
        <v>0.97</v>
      </c>
      <c r="I105" t="n">
        <v>9</v>
      </c>
      <c r="J105" t="n">
        <v>306.13</v>
      </c>
      <c r="K105" t="n">
        <v>60.56</v>
      </c>
      <c r="L105" t="n">
        <v>16.75</v>
      </c>
      <c r="M105" t="n">
        <v>7</v>
      </c>
      <c r="N105" t="n">
        <v>88.83</v>
      </c>
      <c r="O105" t="n">
        <v>37990.27</v>
      </c>
      <c r="P105" t="n">
        <v>183.25</v>
      </c>
      <c r="Q105" t="n">
        <v>988.08</v>
      </c>
      <c r="R105" t="n">
        <v>42.84</v>
      </c>
      <c r="S105" t="n">
        <v>35.43</v>
      </c>
      <c r="T105" t="n">
        <v>2685.46</v>
      </c>
      <c r="U105" t="n">
        <v>0.83</v>
      </c>
      <c r="V105" t="n">
        <v>0.88</v>
      </c>
      <c r="W105" t="n">
        <v>2.98</v>
      </c>
      <c r="X105" t="n">
        <v>0.16</v>
      </c>
      <c r="Y105" t="n">
        <v>1</v>
      </c>
      <c r="Z105" t="n">
        <v>10</v>
      </c>
    </row>
    <row r="106">
      <c r="A106" t="n">
        <v>64</v>
      </c>
      <c r="B106" t="n">
        <v>140</v>
      </c>
      <c r="C106" t="inlineStr">
        <is>
          <t xml:space="preserve">CONCLUIDO	</t>
        </is>
      </c>
      <c r="D106" t="n">
        <v>6.1394</v>
      </c>
      <c r="E106" t="n">
        <v>16.29</v>
      </c>
      <c r="F106" t="n">
        <v>12.92</v>
      </c>
      <c r="G106" t="n">
        <v>86.11</v>
      </c>
      <c r="H106" t="n">
        <v>0.99</v>
      </c>
      <c r="I106" t="n">
        <v>9</v>
      </c>
      <c r="J106" t="n">
        <v>306.67</v>
      </c>
      <c r="K106" t="n">
        <v>60.56</v>
      </c>
      <c r="L106" t="n">
        <v>17</v>
      </c>
      <c r="M106" t="n">
        <v>7</v>
      </c>
      <c r="N106" t="n">
        <v>89.11</v>
      </c>
      <c r="O106" t="n">
        <v>38056.58</v>
      </c>
      <c r="P106" t="n">
        <v>183.08</v>
      </c>
      <c r="Q106" t="n">
        <v>988.08</v>
      </c>
      <c r="R106" t="n">
        <v>42.88</v>
      </c>
      <c r="S106" t="n">
        <v>35.43</v>
      </c>
      <c r="T106" t="n">
        <v>2707.13</v>
      </c>
      <c r="U106" t="n">
        <v>0.83</v>
      </c>
      <c r="V106" t="n">
        <v>0.88</v>
      </c>
      <c r="W106" t="n">
        <v>2.98</v>
      </c>
      <c r="X106" t="n">
        <v>0.16</v>
      </c>
      <c r="Y106" t="n">
        <v>1</v>
      </c>
      <c r="Z106" t="n">
        <v>10</v>
      </c>
    </row>
    <row r="107">
      <c r="A107" t="n">
        <v>65</v>
      </c>
      <c r="B107" t="n">
        <v>140</v>
      </c>
      <c r="C107" t="inlineStr">
        <is>
          <t xml:space="preserve">CONCLUIDO	</t>
        </is>
      </c>
      <c r="D107" t="n">
        <v>6.1411</v>
      </c>
      <c r="E107" t="n">
        <v>16.28</v>
      </c>
      <c r="F107" t="n">
        <v>12.91</v>
      </c>
      <c r="G107" t="n">
        <v>86.08</v>
      </c>
      <c r="H107" t="n">
        <v>1</v>
      </c>
      <c r="I107" t="n">
        <v>9</v>
      </c>
      <c r="J107" t="n">
        <v>307.21</v>
      </c>
      <c r="K107" t="n">
        <v>60.56</v>
      </c>
      <c r="L107" t="n">
        <v>17.25</v>
      </c>
      <c r="M107" t="n">
        <v>6</v>
      </c>
      <c r="N107" t="n">
        <v>89.40000000000001</v>
      </c>
      <c r="O107" t="n">
        <v>38123.01</v>
      </c>
      <c r="P107" t="n">
        <v>182.32</v>
      </c>
      <c r="Q107" t="n">
        <v>988.1</v>
      </c>
      <c r="R107" t="n">
        <v>42.71</v>
      </c>
      <c r="S107" t="n">
        <v>35.43</v>
      </c>
      <c r="T107" t="n">
        <v>2619.04</v>
      </c>
      <c r="U107" t="n">
        <v>0.83</v>
      </c>
      <c r="V107" t="n">
        <v>0.88</v>
      </c>
      <c r="W107" t="n">
        <v>2.98</v>
      </c>
      <c r="X107" t="n">
        <v>0.16</v>
      </c>
      <c r="Y107" t="n">
        <v>1</v>
      </c>
      <c r="Z107" t="n">
        <v>10</v>
      </c>
    </row>
    <row r="108">
      <c r="A108" t="n">
        <v>66</v>
      </c>
      <c r="B108" t="n">
        <v>140</v>
      </c>
      <c r="C108" t="inlineStr">
        <is>
          <t xml:space="preserve">CONCLUIDO	</t>
        </is>
      </c>
      <c r="D108" t="n">
        <v>6.142</v>
      </c>
      <c r="E108" t="n">
        <v>16.28</v>
      </c>
      <c r="F108" t="n">
        <v>12.91</v>
      </c>
      <c r="G108" t="n">
        <v>86.06999999999999</v>
      </c>
      <c r="H108" t="n">
        <v>1.01</v>
      </c>
      <c r="I108" t="n">
        <v>9</v>
      </c>
      <c r="J108" t="n">
        <v>307.75</v>
      </c>
      <c r="K108" t="n">
        <v>60.56</v>
      </c>
      <c r="L108" t="n">
        <v>17.5</v>
      </c>
      <c r="M108" t="n">
        <v>5</v>
      </c>
      <c r="N108" t="n">
        <v>89.69</v>
      </c>
      <c r="O108" t="n">
        <v>38189.58</v>
      </c>
      <c r="P108" t="n">
        <v>181.33</v>
      </c>
      <c r="Q108" t="n">
        <v>988.1</v>
      </c>
      <c r="R108" t="n">
        <v>42.38</v>
      </c>
      <c r="S108" t="n">
        <v>35.43</v>
      </c>
      <c r="T108" t="n">
        <v>2454.44</v>
      </c>
      <c r="U108" t="n">
        <v>0.84</v>
      </c>
      <c r="V108" t="n">
        <v>0.88</v>
      </c>
      <c r="W108" t="n">
        <v>2.98</v>
      </c>
      <c r="X108" t="n">
        <v>0.16</v>
      </c>
      <c r="Y108" t="n">
        <v>1</v>
      </c>
      <c r="Z108" t="n">
        <v>10</v>
      </c>
    </row>
    <row r="109">
      <c r="A109" t="n">
        <v>67</v>
      </c>
      <c r="B109" t="n">
        <v>140</v>
      </c>
      <c r="C109" t="inlineStr">
        <is>
          <t xml:space="preserve">CONCLUIDO	</t>
        </is>
      </c>
      <c r="D109" t="n">
        <v>6.1417</v>
      </c>
      <c r="E109" t="n">
        <v>16.28</v>
      </c>
      <c r="F109" t="n">
        <v>12.91</v>
      </c>
      <c r="G109" t="n">
        <v>86.06999999999999</v>
      </c>
      <c r="H109" t="n">
        <v>1.03</v>
      </c>
      <c r="I109" t="n">
        <v>9</v>
      </c>
      <c r="J109" t="n">
        <v>308.29</v>
      </c>
      <c r="K109" t="n">
        <v>60.56</v>
      </c>
      <c r="L109" t="n">
        <v>17.75</v>
      </c>
      <c r="M109" t="n">
        <v>4</v>
      </c>
      <c r="N109" t="n">
        <v>89.98</v>
      </c>
      <c r="O109" t="n">
        <v>38256.26</v>
      </c>
      <c r="P109" t="n">
        <v>180.73</v>
      </c>
      <c r="Q109" t="n">
        <v>988.08</v>
      </c>
      <c r="R109" t="n">
        <v>42.49</v>
      </c>
      <c r="S109" t="n">
        <v>35.43</v>
      </c>
      <c r="T109" t="n">
        <v>2511.43</v>
      </c>
      <c r="U109" t="n">
        <v>0.83</v>
      </c>
      <c r="V109" t="n">
        <v>0.88</v>
      </c>
      <c r="W109" t="n">
        <v>2.98</v>
      </c>
      <c r="X109" t="n">
        <v>0.16</v>
      </c>
      <c r="Y109" t="n">
        <v>1</v>
      </c>
      <c r="Z109" t="n">
        <v>10</v>
      </c>
    </row>
    <row r="110">
      <c r="A110" t="n">
        <v>68</v>
      </c>
      <c r="B110" t="n">
        <v>140</v>
      </c>
      <c r="C110" t="inlineStr">
        <is>
          <t xml:space="preserve">CONCLUIDO	</t>
        </is>
      </c>
      <c r="D110" t="n">
        <v>6.1394</v>
      </c>
      <c r="E110" t="n">
        <v>16.29</v>
      </c>
      <c r="F110" t="n">
        <v>12.92</v>
      </c>
      <c r="G110" t="n">
        <v>86.11</v>
      </c>
      <c r="H110" t="n">
        <v>1.04</v>
      </c>
      <c r="I110" t="n">
        <v>9</v>
      </c>
      <c r="J110" t="n">
        <v>308.83</v>
      </c>
      <c r="K110" t="n">
        <v>60.56</v>
      </c>
      <c r="L110" t="n">
        <v>18</v>
      </c>
      <c r="M110" t="n">
        <v>3</v>
      </c>
      <c r="N110" t="n">
        <v>90.27</v>
      </c>
      <c r="O110" t="n">
        <v>38323.08</v>
      </c>
      <c r="P110" t="n">
        <v>179.64</v>
      </c>
      <c r="Q110" t="n">
        <v>988.08</v>
      </c>
      <c r="R110" t="n">
        <v>42.62</v>
      </c>
      <c r="S110" t="n">
        <v>35.43</v>
      </c>
      <c r="T110" t="n">
        <v>2574.54</v>
      </c>
      <c r="U110" t="n">
        <v>0.83</v>
      </c>
      <c r="V110" t="n">
        <v>0.88</v>
      </c>
      <c r="W110" t="n">
        <v>2.99</v>
      </c>
      <c r="X110" t="n">
        <v>0.16</v>
      </c>
      <c r="Y110" t="n">
        <v>1</v>
      </c>
      <c r="Z110" t="n">
        <v>10</v>
      </c>
    </row>
    <row r="111">
      <c r="A111" t="n">
        <v>69</v>
      </c>
      <c r="B111" t="n">
        <v>140</v>
      </c>
      <c r="C111" t="inlineStr">
        <is>
          <t xml:space="preserve">CONCLUIDO	</t>
        </is>
      </c>
      <c r="D111" t="n">
        <v>6.1382</v>
      </c>
      <c r="E111" t="n">
        <v>16.29</v>
      </c>
      <c r="F111" t="n">
        <v>12.92</v>
      </c>
      <c r="G111" t="n">
        <v>86.14</v>
      </c>
      <c r="H111" t="n">
        <v>1.05</v>
      </c>
      <c r="I111" t="n">
        <v>9</v>
      </c>
      <c r="J111" t="n">
        <v>309.37</v>
      </c>
      <c r="K111" t="n">
        <v>60.56</v>
      </c>
      <c r="L111" t="n">
        <v>18.25</v>
      </c>
      <c r="M111" t="n">
        <v>3</v>
      </c>
      <c r="N111" t="n">
        <v>90.56999999999999</v>
      </c>
      <c r="O111" t="n">
        <v>38390.02</v>
      </c>
      <c r="P111" t="n">
        <v>179.48</v>
      </c>
      <c r="Q111" t="n">
        <v>988.08</v>
      </c>
      <c r="R111" t="n">
        <v>42.73</v>
      </c>
      <c r="S111" t="n">
        <v>35.43</v>
      </c>
      <c r="T111" t="n">
        <v>2632.27</v>
      </c>
      <c r="U111" t="n">
        <v>0.83</v>
      </c>
      <c r="V111" t="n">
        <v>0.88</v>
      </c>
      <c r="W111" t="n">
        <v>2.99</v>
      </c>
      <c r="X111" t="n">
        <v>0.17</v>
      </c>
      <c r="Y111" t="n">
        <v>1</v>
      </c>
      <c r="Z111" t="n">
        <v>10</v>
      </c>
    </row>
    <row r="112">
      <c r="A112" t="n">
        <v>70</v>
      </c>
      <c r="B112" t="n">
        <v>140</v>
      </c>
      <c r="C112" t="inlineStr">
        <is>
          <t xml:space="preserve">CONCLUIDO	</t>
        </is>
      </c>
      <c r="D112" t="n">
        <v>6.1375</v>
      </c>
      <c r="E112" t="n">
        <v>16.29</v>
      </c>
      <c r="F112" t="n">
        <v>12.92</v>
      </c>
      <c r="G112" t="n">
        <v>86.15000000000001</v>
      </c>
      <c r="H112" t="n">
        <v>1.06</v>
      </c>
      <c r="I112" t="n">
        <v>9</v>
      </c>
      <c r="J112" t="n">
        <v>309.91</v>
      </c>
      <c r="K112" t="n">
        <v>60.56</v>
      </c>
      <c r="L112" t="n">
        <v>18.5</v>
      </c>
      <c r="M112" t="n">
        <v>2</v>
      </c>
      <c r="N112" t="n">
        <v>90.86</v>
      </c>
      <c r="O112" t="n">
        <v>38457.09</v>
      </c>
      <c r="P112" t="n">
        <v>179.3</v>
      </c>
      <c r="Q112" t="n">
        <v>988.08</v>
      </c>
      <c r="R112" t="n">
        <v>42.71</v>
      </c>
      <c r="S112" t="n">
        <v>35.43</v>
      </c>
      <c r="T112" t="n">
        <v>2619.74</v>
      </c>
      <c r="U112" t="n">
        <v>0.83</v>
      </c>
      <c r="V112" t="n">
        <v>0.88</v>
      </c>
      <c r="W112" t="n">
        <v>2.99</v>
      </c>
      <c r="X112" t="n">
        <v>0.17</v>
      </c>
      <c r="Y112" t="n">
        <v>1</v>
      </c>
      <c r="Z112" t="n">
        <v>10</v>
      </c>
    </row>
    <row r="113">
      <c r="A113" t="n">
        <v>71</v>
      </c>
      <c r="B113" t="n">
        <v>140</v>
      </c>
      <c r="C113" t="inlineStr">
        <is>
          <t xml:space="preserve">CONCLUIDO	</t>
        </is>
      </c>
      <c r="D113" t="n">
        <v>6.1366</v>
      </c>
      <c r="E113" t="n">
        <v>16.3</v>
      </c>
      <c r="F113" t="n">
        <v>12.92</v>
      </c>
      <c r="G113" t="n">
        <v>86.16</v>
      </c>
      <c r="H113" t="n">
        <v>1.08</v>
      </c>
      <c r="I113" t="n">
        <v>9</v>
      </c>
      <c r="J113" t="n">
        <v>310.46</v>
      </c>
      <c r="K113" t="n">
        <v>60.56</v>
      </c>
      <c r="L113" t="n">
        <v>18.75</v>
      </c>
      <c r="M113" t="n">
        <v>1</v>
      </c>
      <c r="N113" t="n">
        <v>91.16</v>
      </c>
      <c r="O113" t="n">
        <v>38524.29</v>
      </c>
      <c r="P113" t="n">
        <v>179.21</v>
      </c>
      <c r="Q113" t="n">
        <v>988.08</v>
      </c>
      <c r="R113" t="n">
        <v>42.76</v>
      </c>
      <c r="S113" t="n">
        <v>35.43</v>
      </c>
      <c r="T113" t="n">
        <v>2645.15</v>
      </c>
      <c r="U113" t="n">
        <v>0.83</v>
      </c>
      <c r="V113" t="n">
        <v>0.88</v>
      </c>
      <c r="W113" t="n">
        <v>2.99</v>
      </c>
      <c r="X113" t="n">
        <v>0.17</v>
      </c>
      <c r="Y113" t="n">
        <v>1</v>
      </c>
      <c r="Z113" t="n">
        <v>10</v>
      </c>
    </row>
    <row r="114">
      <c r="A114" t="n">
        <v>72</v>
      </c>
      <c r="B114" t="n">
        <v>140</v>
      </c>
      <c r="C114" t="inlineStr">
        <is>
          <t xml:space="preserve">CONCLUIDO	</t>
        </is>
      </c>
      <c r="D114" t="n">
        <v>6.1365</v>
      </c>
      <c r="E114" t="n">
        <v>16.3</v>
      </c>
      <c r="F114" t="n">
        <v>12.92</v>
      </c>
      <c r="G114" t="n">
        <v>86.16</v>
      </c>
      <c r="H114" t="n">
        <v>1.09</v>
      </c>
      <c r="I114" t="n">
        <v>9</v>
      </c>
      <c r="J114" t="n">
        <v>311.01</v>
      </c>
      <c r="K114" t="n">
        <v>60.56</v>
      </c>
      <c r="L114" t="n">
        <v>19</v>
      </c>
      <c r="M114" t="n">
        <v>0</v>
      </c>
      <c r="N114" t="n">
        <v>91.45</v>
      </c>
      <c r="O114" t="n">
        <v>38591.62</v>
      </c>
      <c r="P114" t="n">
        <v>179.34</v>
      </c>
      <c r="Q114" t="n">
        <v>988.08</v>
      </c>
      <c r="R114" t="n">
        <v>42.77</v>
      </c>
      <c r="S114" t="n">
        <v>35.43</v>
      </c>
      <c r="T114" t="n">
        <v>2652.63</v>
      </c>
      <c r="U114" t="n">
        <v>0.83</v>
      </c>
      <c r="V114" t="n">
        <v>0.88</v>
      </c>
      <c r="W114" t="n">
        <v>2.99</v>
      </c>
      <c r="X114" t="n">
        <v>0.17</v>
      </c>
      <c r="Y114" t="n">
        <v>1</v>
      </c>
      <c r="Z114" t="n">
        <v>10</v>
      </c>
    </row>
    <row r="115">
      <c r="A115" t="n">
        <v>0</v>
      </c>
      <c r="B115" t="n">
        <v>40</v>
      </c>
      <c r="C115" t="inlineStr">
        <is>
          <t xml:space="preserve">CONCLUIDO	</t>
        </is>
      </c>
      <c r="D115" t="n">
        <v>5.5658</v>
      </c>
      <c r="E115" t="n">
        <v>17.97</v>
      </c>
      <c r="F115" t="n">
        <v>14.44</v>
      </c>
      <c r="G115" t="n">
        <v>10.31</v>
      </c>
      <c r="H115" t="n">
        <v>0.2</v>
      </c>
      <c r="I115" t="n">
        <v>84</v>
      </c>
      <c r="J115" t="n">
        <v>89.87</v>
      </c>
      <c r="K115" t="n">
        <v>37.55</v>
      </c>
      <c r="L115" t="n">
        <v>1</v>
      </c>
      <c r="M115" t="n">
        <v>82</v>
      </c>
      <c r="N115" t="n">
        <v>11.32</v>
      </c>
      <c r="O115" t="n">
        <v>11317.98</v>
      </c>
      <c r="P115" t="n">
        <v>115.02</v>
      </c>
      <c r="Q115" t="n">
        <v>988.39</v>
      </c>
      <c r="R115" t="n">
        <v>90.47</v>
      </c>
      <c r="S115" t="n">
        <v>35.43</v>
      </c>
      <c r="T115" t="n">
        <v>26126.14</v>
      </c>
      <c r="U115" t="n">
        <v>0.39</v>
      </c>
      <c r="V115" t="n">
        <v>0.79</v>
      </c>
      <c r="W115" t="n">
        <v>3.1</v>
      </c>
      <c r="X115" t="n">
        <v>1.68</v>
      </c>
      <c r="Y115" t="n">
        <v>1</v>
      </c>
      <c r="Z115" t="n">
        <v>10</v>
      </c>
    </row>
    <row r="116">
      <c r="A116" t="n">
        <v>1</v>
      </c>
      <c r="B116" t="n">
        <v>40</v>
      </c>
      <c r="C116" t="inlineStr">
        <is>
          <t xml:space="preserve">CONCLUIDO	</t>
        </is>
      </c>
      <c r="D116" t="n">
        <v>5.8204</v>
      </c>
      <c r="E116" t="n">
        <v>17.18</v>
      </c>
      <c r="F116" t="n">
        <v>14.03</v>
      </c>
      <c r="G116" t="n">
        <v>13.15</v>
      </c>
      <c r="H116" t="n">
        <v>0.24</v>
      </c>
      <c r="I116" t="n">
        <v>64</v>
      </c>
      <c r="J116" t="n">
        <v>90.18000000000001</v>
      </c>
      <c r="K116" t="n">
        <v>37.55</v>
      </c>
      <c r="L116" t="n">
        <v>1.25</v>
      </c>
      <c r="M116" t="n">
        <v>62</v>
      </c>
      <c r="N116" t="n">
        <v>11.37</v>
      </c>
      <c r="O116" t="n">
        <v>11355.7</v>
      </c>
      <c r="P116" t="n">
        <v>109.51</v>
      </c>
      <c r="Q116" t="n">
        <v>988.3200000000001</v>
      </c>
      <c r="R116" t="n">
        <v>77.48</v>
      </c>
      <c r="S116" t="n">
        <v>35.43</v>
      </c>
      <c r="T116" t="n">
        <v>19728.89</v>
      </c>
      <c r="U116" t="n">
        <v>0.46</v>
      </c>
      <c r="V116" t="n">
        <v>0.8100000000000001</v>
      </c>
      <c r="W116" t="n">
        <v>3.07</v>
      </c>
      <c r="X116" t="n">
        <v>1.28</v>
      </c>
      <c r="Y116" t="n">
        <v>1</v>
      </c>
      <c r="Z116" t="n">
        <v>10</v>
      </c>
    </row>
    <row r="117">
      <c r="A117" t="n">
        <v>2</v>
      </c>
      <c r="B117" t="n">
        <v>40</v>
      </c>
      <c r="C117" t="inlineStr">
        <is>
          <t xml:space="preserve">CONCLUIDO	</t>
        </is>
      </c>
      <c r="D117" t="n">
        <v>5.9933</v>
      </c>
      <c r="E117" t="n">
        <v>16.69</v>
      </c>
      <c r="F117" t="n">
        <v>13.78</v>
      </c>
      <c r="G117" t="n">
        <v>16.21</v>
      </c>
      <c r="H117" t="n">
        <v>0.29</v>
      </c>
      <c r="I117" t="n">
        <v>51</v>
      </c>
      <c r="J117" t="n">
        <v>90.48</v>
      </c>
      <c r="K117" t="n">
        <v>37.55</v>
      </c>
      <c r="L117" t="n">
        <v>1.5</v>
      </c>
      <c r="M117" t="n">
        <v>49</v>
      </c>
      <c r="N117" t="n">
        <v>11.43</v>
      </c>
      <c r="O117" t="n">
        <v>11393.43</v>
      </c>
      <c r="P117" t="n">
        <v>104.63</v>
      </c>
      <c r="Q117" t="n">
        <v>988.1900000000001</v>
      </c>
      <c r="R117" t="n">
        <v>69.70999999999999</v>
      </c>
      <c r="S117" t="n">
        <v>35.43</v>
      </c>
      <c r="T117" t="n">
        <v>15912.24</v>
      </c>
      <c r="U117" t="n">
        <v>0.51</v>
      </c>
      <c r="V117" t="n">
        <v>0.83</v>
      </c>
      <c r="W117" t="n">
        <v>3.05</v>
      </c>
      <c r="X117" t="n">
        <v>1.03</v>
      </c>
      <c r="Y117" t="n">
        <v>1</v>
      </c>
      <c r="Z117" t="n">
        <v>10</v>
      </c>
    </row>
    <row r="118">
      <c r="A118" t="n">
        <v>3</v>
      </c>
      <c r="B118" t="n">
        <v>40</v>
      </c>
      <c r="C118" t="inlineStr">
        <is>
          <t xml:space="preserve">CONCLUIDO	</t>
        </is>
      </c>
      <c r="D118" t="n">
        <v>6.1135</v>
      </c>
      <c r="E118" t="n">
        <v>16.36</v>
      </c>
      <c r="F118" t="n">
        <v>13.61</v>
      </c>
      <c r="G118" t="n">
        <v>18.98</v>
      </c>
      <c r="H118" t="n">
        <v>0.34</v>
      </c>
      <c r="I118" t="n">
        <v>43</v>
      </c>
      <c r="J118" t="n">
        <v>90.79000000000001</v>
      </c>
      <c r="K118" t="n">
        <v>37.55</v>
      </c>
      <c r="L118" t="n">
        <v>1.75</v>
      </c>
      <c r="M118" t="n">
        <v>41</v>
      </c>
      <c r="N118" t="n">
        <v>11.49</v>
      </c>
      <c r="O118" t="n">
        <v>11431.19</v>
      </c>
      <c r="P118" t="n">
        <v>100.57</v>
      </c>
      <c r="Q118" t="n">
        <v>988.3200000000001</v>
      </c>
      <c r="R118" t="n">
        <v>64.02</v>
      </c>
      <c r="S118" t="n">
        <v>35.43</v>
      </c>
      <c r="T118" t="n">
        <v>13106.87</v>
      </c>
      <c r="U118" t="n">
        <v>0.55</v>
      </c>
      <c r="V118" t="n">
        <v>0.84</v>
      </c>
      <c r="W118" t="n">
        <v>3.04</v>
      </c>
      <c r="X118" t="n">
        <v>0.85</v>
      </c>
      <c r="Y118" t="n">
        <v>1</v>
      </c>
      <c r="Z118" t="n">
        <v>10</v>
      </c>
    </row>
    <row r="119">
      <c r="A119" t="n">
        <v>4</v>
      </c>
      <c r="B119" t="n">
        <v>40</v>
      </c>
      <c r="C119" t="inlineStr">
        <is>
          <t xml:space="preserve">CONCLUIDO	</t>
        </is>
      </c>
      <c r="D119" t="n">
        <v>6.2258</v>
      </c>
      <c r="E119" t="n">
        <v>16.06</v>
      </c>
      <c r="F119" t="n">
        <v>13.44</v>
      </c>
      <c r="G119" t="n">
        <v>22.4</v>
      </c>
      <c r="H119" t="n">
        <v>0.39</v>
      </c>
      <c r="I119" t="n">
        <v>36</v>
      </c>
      <c r="J119" t="n">
        <v>91.09999999999999</v>
      </c>
      <c r="K119" t="n">
        <v>37.55</v>
      </c>
      <c r="L119" t="n">
        <v>2</v>
      </c>
      <c r="M119" t="n">
        <v>34</v>
      </c>
      <c r="N119" t="n">
        <v>11.54</v>
      </c>
      <c r="O119" t="n">
        <v>11468.97</v>
      </c>
      <c r="P119" t="n">
        <v>97.06999999999999</v>
      </c>
      <c r="Q119" t="n">
        <v>988.13</v>
      </c>
      <c r="R119" t="n">
        <v>59.23</v>
      </c>
      <c r="S119" t="n">
        <v>35.43</v>
      </c>
      <c r="T119" t="n">
        <v>10744.83</v>
      </c>
      <c r="U119" t="n">
        <v>0.6</v>
      </c>
      <c r="V119" t="n">
        <v>0.85</v>
      </c>
      <c r="W119" t="n">
        <v>3.02</v>
      </c>
      <c r="X119" t="n">
        <v>0.6899999999999999</v>
      </c>
      <c r="Y119" t="n">
        <v>1</v>
      </c>
      <c r="Z119" t="n">
        <v>10</v>
      </c>
    </row>
    <row r="120">
      <c r="A120" t="n">
        <v>5</v>
      </c>
      <c r="B120" t="n">
        <v>40</v>
      </c>
      <c r="C120" t="inlineStr">
        <is>
          <t xml:space="preserve">CONCLUIDO	</t>
        </is>
      </c>
      <c r="D120" t="n">
        <v>6.2925</v>
      </c>
      <c r="E120" t="n">
        <v>15.89</v>
      </c>
      <c r="F120" t="n">
        <v>13.37</v>
      </c>
      <c r="G120" t="n">
        <v>25.87</v>
      </c>
      <c r="H120" t="n">
        <v>0.43</v>
      </c>
      <c r="I120" t="n">
        <v>31</v>
      </c>
      <c r="J120" t="n">
        <v>91.40000000000001</v>
      </c>
      <c r="K120" t="n">
        <v>37.55</v>
      </c>
      <c r="L120" t="n">
        <v>2.25</v>
      </c>
      <c r="M120" t="n">
        <v>29</v>
      </c>
      <c r="N120" t="n">
        <v>11.6</v>
      </c>
      <c r="O120" t="n">
        <v>11506.78</v>
      </c>
      <c r="P120" t="n">
        <v>93.5</v>
      </c>
      <c r="Q120" t="n">
        <v>988.14</v>
      </c>
      <c r="R120" t="n">
        <v>56.75</v>
      </c>
      <c r="S120" t="n">
        <v>35.43</v>
      </c>
      <c r="T120" t="n">
        <v>9530.18</v>
      </c>
      <c r="U120" t="n">
        <v>0.62</v>
      </c>
      <c r="V120" t="n">
        <v>0.85</v>
      </c>
      <c r="W120" t="n">
        <v>3.02</v>
      </c>
      <c r="X120" t="n">
        <v>0.61</v>
      </c>
      <c r="Y120" t="n">
        <v>1</v>
      </c>
      <c r="Z120" t="n">
        <v>10</v>
      </c>
    </row>
    <row r="121">
      <c r="A121" t="n">
        <v>6</v>
      </c>
      <c r="B121" t="n">
        <v>40</v>
      </c>
      <c r="C121" t="inlineStr">
        <is>
          <t xml:space="preserve">CONCLUIDO	</t>
        </is>
      </c>
      <c r="D121" t="n">
        <v>6.3341</v>
      </c>
      <c r="E121" t="n">
        <v>15.79</v>
      </c>
      <c r="F121" t="n">
        <v>13.32</v>
      </c>
      <c r="G121" t="n">
        <v>28.54</v>
      </c>
      <c r="H121" t="n">
        <v>0.48</v>
      </c>
      <c r="I121" t="n">
        <v>28</v>
      </c>
      <c r="J121" t="n">
        <v>91.70999999999999</v>
      </c>
      <c r="K121" t="n">
        <v>37.55</v>
      </c>
      <c r="L121" t="n">
        <v>2.5</v>
      </c>
      <c r="M121" t="n">
        <v>14</v>
      </c>
      <c r="N121" t="n">
        <v>11.66</v>
      </c>
      <c r="O121" t="n">
        <v>11544.61</v>
      </c>
      <c r="P121" t="n">
        <v>90.63</v>
      </c>
      <c r="Q121" t="n">
        <v>988.3099999999999</v>
      </c>
      <c r="R121" t="n">
        <v>54.58</v>
      </c>
      <c r="S121" t="n">
        <v>35.43</v>
      </c>
      <c r="T121" t="n">
        <v>8459.66</v>
      </c>
      <c r="U121" t="n">
        <v>0.65</v>
      </c>
      <c r="V121" t="n">
        <v>0.86</v>
      </c>
      <c r="W121" t="n">
        <v>3.03</v>
      </c>
      <c r="X121" t="n">
        <v>0.5600000000000001</v>
      </c>
      <c r="Y121" t="n">
        <v>1</v>
      </c>
      <c r="Z121" t="n">
        <v>10</v>
      </c>
    </row>
    <row r="122">
      <c r="A122" t="n">
        <v>7</v>
      </c>
      <c r="B122" t="n">
        <v>40</v>
      </c>
      <c r="C122" t="inlineStr">
        <is>
          <t xml:space="preserve">CONCLUIDO	</t>
        </is>
      </c>
      <c r="D122" t="n">
        <v>6.365</v>
      </c>
      <c r="E122" t="n">
        <v>15.71</v>
      </c>
      <c r="F122" t="n">
        <v>13.28</v>
      </c>
      <c r="G122" t="n">
        <v>30.65</v>
      </c>
      <c r="H122" t="n">
        <v>0.52</v>
      </c>
      <c r="I122" t="n">
        <v>26</v>
      </c>
      <c r="J122" t="n">
        <v>92.02</v>
      </c>
      <c r="K122" t="n">
        <v>37.55</v>
      </c>
      <c r="L122" t="n">
        <v>2.75</v>
      </c>
      <c r="M122" t="n">
        <v>3</v>
      </c>
      <c r="N122" t="n">
        <v>11.71</v>
      </c>
      <c r="O122" t="n">
        <v>11582.46</v>
      </c>
      <c r="P122" t="n">
        <v>89.26000000000001</v>
      </c>
      <c r="Q122" t="n">
        <v>988.26</v>
      </c>
      <c r="R122" t="n">
        <v>53.35</v>
      </c>
      <c r="S122" t="n">
        <v>35.43</v>
      </c>
      <c r="T122" t="n">
        <v>7857.64</v>
      </c>
      <c r="U122" t="n">
        <v>0.66</v>
      </c>
      <c r="V122" t="n">
        <v>0.86</v>
      </c>
      <c r="W122" t="n">
        <v>3.03</v>
      </c>
      <c r="X122" t="n">
        <v>0.53</v>
      </c>
      <c r="Y122" t="n">
        <v>1</v>
      </c>
      <c r="Z122" t="n">
        <v>10</v>
      </c>
    </row>
    <row r="123">
      <c r="A123" t="n">
        <v>8</v>
      </c>
      <c r="B123" t="n">
        <v>40</v>
      </c>
      <c r="C123" t="inlineStr">
        <is>
          <t xml:space="preserve">CONCLUIDO	</t>
        </is>
      </c>
      <c r="D123" t="n">
        <v>6.3629</v>
      </c>
      <c r="E123" t="n">
        <v>15.72</v>
      </c>
      <c r="F123" t="n">
        <v>13.29</v>
      </c>
      <c r="G123" t="n">
        <v>30.66</v>
      </c>
      <c r="H123" t="n">
        <v>0.57</v>
      </c>
      <c r="I123" t="n">
        <v>26</v>
      </c>
      <c r="J123" t="n">
        <v>92.31999999999999</v>
      </c>
      <c r="K123" t="n">
        <v>37.55</v>
      </c>
      <c r="L123" t="n">
        <v>3</v>
      </c>
      <c r="M123" t="n">
        <v>0</v>
      </c>
      <c r="N123" t="n">
        <v>11.77</v>
      </c>
      <c r="O123" t="n">
        <v>11620.34</v>
      </c>
      <c r="P123" t="n">
        <v>89.52</v>
      </c>
      <c r="Q123" t="n">
        <v>988.23</v>
      </c>
      <c r="R123" t="n">
        <v>53.42</v>
      </c>
      <c r="S123" t="n">
        <v>35.43</v>
      </c>
      <c r="T123" t="n">
        <v>7891.5</v>
      </c>
      <c r="U123" t="n">
        <v>0.66</v>
      </c>
      <c r="V123" t="n">
        <v>0.86</v>
      </c>
      <c r="W123" t="n">
        <v>3.03</v>
      </c>
      <c r="X123" t="n">
        <v>0.53</v>
      </c>
      <c r="Y123" t="n">
        <v>1</v>
      </c>
      <c r="Z123" t="n">
        <v>10</v>
      </c>
    </row>
    <row r="124">
      <c r="A124" t="n">
        <v>0</v>
      </c>
      <c r="B124" t="n">
        <v>125</v>
      </c>
      <c r="C124" t="inlineStr">
        <is>
          <t xml:space="preserve">CONCLUIDO	</t>
        </is>
      </c>
      <c r="D124" t="n">
        <v>3.4972</v>
      </c>
      <c r="E124" t="n">
        <v>28.59</v>
      </c>
      <c r="F124" t="n">
        <v>16.72</v>
      </c>
      <c r="G124" t="n">
        <v>5.2</v>
      </c>
      <c r="H124" t="n">
        <v>0.07000000000000001</v>
      </c>
      <c r="I124" t="n">
        <v>193</v>
      </c>
      <c r="J124" t="n">
        <v>242.64</v>
      </c>
      <c r="K124" t="n">
        <v>58.47</v>
      </c>
      <c r="L124" t="n">
        <v>1</v>
      </c>
      <c r="M124" t="n">
        <v>191</v>
      </c>
      <c r="N124" t="n">
        <v>58.17</v>
      </c>
      <c r="O124" t="n">
        <v>30160.1</v>
      </c>
      <c r="P124" t="n">
        <v>267.78</v>
      </c>
      <c r="Q124" t="n">
        <v>988.72</v>
      </c>
      <c r="R124" t="n">
        <v>161.43</v>
      </c>
      <c r="S124" t="n">
        <v>35.43</v>
      </c>
      <c r="T124" t="n">
        <v>61059.02</v>
      </c>
      <c r="U124" t="n">
        <v>0.22</v>
      </c>
      <c r="V124" t="n">
        <v>0.68</v>
      </c>
      <c r="W124" t="n">
        <v>3.28</v>
      </c>
      <c r="X124" t="n">
        <v>3.96</v>
      </c>
      <c r="Y124" t="n">
        <v>1</v>
      </c>
      <c r="Z124" t="n">
        <v>10</v>
      </c>
    </row>
    <row r="125">
      <c r="A125" t="n">
        <v>1</v>
      </c>
      <c r="B125" t="n">
        <v>125</v>
      </c>
      <c r="C125" t="inlineStr">
        <is>
          <t xml:space="preserve">CONCLUIDO	</t>
        </is>
      </c>
      <c r="D125" t="n">
        <v>3.9522</v>
      </c>
      <c r="E125" t="n">
        <v>25.3</v>
      </c>
      <c r="F125" t="n">
        <v>15.7</v>
      </c>
      <c r="G125" t="n">
        <v>6.5</v>
      </c>
      <c r="H125" t="n">
        <v>0.09</v>
      </c>
      <c r="I125" t="n">
        <v>145</v>
      </c>
      <c r="J125" t="n">
        <v>243.08</v>
      </c>
      <c r="K125" t="n">
        <v>58.47</v>
      </c>
      <c r="L125" t="n">
        <v>1.25</v>
      </c>
      <c r="M125" t="n">
        <v>143</v>
      </c>
      <c r="N125" t="n">
        <v>58.36</v>
      </c>
      <c r="O125" t="n">
        <v>30214.33</v>
      </c>
      <c r="P125" t="n">
        <v>250.63</v>
      </c>
      <c r="Q125" t="n">
        <v>988.6799999999999</v>
      </c>
      <c r="R125" t="n">
        <v>129.43</v>
      </c>
      <c r="S125" t="n">
        <v>35.43</v>
      </c>
      <c r="T125" t="n">
        <v>45300.14</v>
      </c>
      <c r="U125" t="n">
        <v>0.27</v>
      </c>
      <c r="V125" t="n">
        <v>0.73</v>
      </c>
      <c r="W125" t="n">
        <v>3.2</v>
      </c>
      <c r="X125" t="n">
        <v>2.94</v>
      </c>
      <c r="Y125" t="n">
        <v>1</v>
      </c>
      <c r="Z125" t="n">
        <v>10</v>
      </c>
    </row>
    <row r="126">
      <c r="A126" t="n">
        <v>2</v>
      </c>
      <c r="B126" t="n">
        <v>125</v>
      </c>
      <c r="C126" t="inlineStr">
        <is>
          <t xml:space="preserve">CONCLUIDO	</t>
        </is>
      </c>
      <c r="D126" t="n">
        <v>4.2869</v>
      </c>
      <c r="E126" t="n">
        <v>23.33</v>
      </c>
      <c r="F126" t="n">
        <v>15.09</v>
      </c>
      <c r="G126" t="n">
        <v>7.81</v>
      </c>
      <c r="H126" t="n">
        <v>0.11</v>
      </c>
      <c r="I126" t="n">
        <v>116</v>
      </c>
      <c r="J126" t="n">
        <v>243.52</v>
      </c>
      <c r="K126" t="n">
        <v>58.47</v>
      </c>
      <c r="L126" t="n">
        <v>1.5</v>
      </c>
      <c r="M126" t="n">
        <v>114</v>
      </c>
      <c r="N126" t="n">
        <v>58.55</v>
      </c>
      <c r="O126" t="n">
        <v>30268.64</v>
      </c>
      <c r="P126" t="n">
        <v>240.13</v>
      </c>
      <c r="Q126" t="n">
        <v>988.47</v>
      </c>
      <c r="R126" t="n">
        <v>110.41</v>
      </c>
      <c r="S126" t="n">
        <v>35.43</v>
      </c>
      <c r="T126" t="n">
        <v>35934.83</v>
      </c>
      <c r="U126" t="n">
        <v>0.32</v>
      </c>
      <c r="V126" t="n">
        <v>0.76</v>
      </c>
      <c r="W126" t="n">
        <v>3.15</v>
      </c>
      <c r="X126" t="n">
        <v>2.33</v>
      </c>
      <c r="Y126" t="n">
        <v>1</v>
      </c>
      <c r="Z126" t="n">
        <v>10</v>
      </c>
    </row>
    <row r="127">
      <c r="A127" t="n">
        <v>3</v>
      </c>
      <c r="B127" t="n">
        <v>125</v>
      </c>
      <c r="C127" t="inlineStr">
        <is>
          <t xml:space="preserve">CONCLUIDO	</t>
        </is>
      </c>
      <c r="D127" t="n">
        <v>4.5371</v>
      </c>
      <c r="E127" t="n">
        <v>22.04</v>
      </c>
      <c r="F127" t="n">
        <v>14.7</v>
      </c>
      <c r="G127" t="n">
        <v>9.09</v>
      </c>
      <c r="H127" t="n">
        <v>0.13</v>
      </c>
      <c r="I127" t="n">
        <v>97</v>
      </c>
      <c r="J127" t="n">
        <v>243.96</v>
      </c>
      <c r="K127" t="n">
        <v>58.47</v>
      </c>
      <c r="L127" t="n">
        <v>1.75</v>
      </c>
      <c r="M127" t="n">
        <v>95</v>
      </c>
      <c r="N127" t="n">
        <v>58.74</v>
      </c>
      <c r="O127" t="n">
        <v>30323.01</v>
      </c>
      <c r="P127" t="n">
        <v>233.16</v>
      </c>
      <c r="Q127" t="n">
        <v>988.37</v>
      </c>
      <c r="R127" t="n">
        <v>98.31</v>
      </c>
      <c r="S127" t="n">
        <v>35.43</v>
      </c>
      <c r="T127" t="n">
        <v>29978.81</v>
      </c>
      <c r="U127" t="n">
        <v>0.36</v>
      </c>
      <c r="V127" t="n">
        <v>0.78</v>
      </c>
      <c r="W127" t="n">
        <v>3.12</v>
      </c>
      <c r="X127" t="n">
        <v>1.94</v>
      </c>
      <c r="Y127" t="n">
        <v>1</v>
      </c>
      <c r="Z127" t="n">
        <v>10</v>
      </c>
    </row>
    <row r="128">
      <c r="A128" t="n">
        <v>4</v>
      </c>
      <c r="B128" t="n">
        <v>125</v>
      </c>
      <c r="C128" t="inlineStr">
        <is>
          <t xml:space="preserve">CONCLUIDO	</t>
        </is>
      </c>
      <c r="D128" t="n">
        <v>4.7451</v>
      </c>
      <c r="E128" t="n">
        <v>21.07</v>
      </c>
      <c r="F128" t="n">
        <v>14.4</v>
      </c>
      <c r="G128" t="n">
        <v>10.41</v>
      </c>
      <c r="H128" t="n">
        <v>0.15</v>
      </c>
      <c r="I128" t="n">
        <v>83</v>
      </c>
      <c r="J128" t="n">
        <v>244.41</v>
      </c>
      <c r="K128" t="n">
        <v>58.47</v>
      </c>
      <c r="L128" t="n">
        <v>2</v>
      </c>
      <c r="M128" t="n">
        <v>81</v>
      </c>
      <c r="N128" t="n">
        <v>58.93</v>
      </c>
      <c r="O128" t="n">
        <v>30377.45</v>
      </c>
      <c r="P128" t="n">
        <v>227.64</v>
      </c>
      <c r="Q128" t="n">
        <v>988.54</v>
      </c>
      <c r="R128" t="n">
        <v>89.02</v>
      </c>
      <c r="S128" t="n">
        <v>35.43</v>
      </c>
      <c r="T128" t="n">
        <v>25405.74</v>
      </c>
      <c r="U128" t="n">
        <v>0.4</v>
      </c>
      <c r="V128" t="n">
        <v>0.79</v>
      </c>
      <c r="W128" t="n">
        <v>3.09</v>
      </c>
      <c r="X128" t="n">
        <v>1.64</v>
      </c>
      <c r="Y128" t="n">
        <v>1</v>
      </c>
      <c r="Z128" t="n">
        <v>10</v>
      </c>
    </row>
    <row r="129">
      <c r="A129" t="n">
        <v>5</v>
      </c>
      <c r="B129" t="n">
        <v>125</v>
      </c>
      <c r="C129" t="inlineStr">
        <is>
          <t xml:space="preserve">CONCLUIDO	</t>
        </is>
      </c>
      <c r="D129" t="n">
        <v>4.9001</v>
      </c>
      <c r="E129" t="n">
        <v>20.41</v>
      </c>
      <c r="F129" t="n">
        <v>14.2</v>
      </c>
      <c r="G129" t="n">
        <v>11.67</v>
      </c>
      <c r="H129" t="n">
        <v>0.16</v>
      </c>
      <c r="I129" t="n">
        <v>73</v>
      </c>
      <c r="J129" t="n">
        <v>244.85</v>
      </c>
      <c r="K129" t="n">
        <v>58.47</v>
      </c>
      <c r="L129" t="n">
        <v>2.25</v>
      </c>
      <c r="M129" t="n">
        <v>71</v>
      </c>
      <c r="N129" t="n">
        <v>59.12</v>
      </c>
      <c r="O129" t="n">
        <v>30431.96</v>
      </c>
      <c r="P129" t="n">
        <v>223.8</v>
      </c>
      <c r="Q129" t="n">
        <v>988.1799999999999</v>
      </c>
      <c r="R129" t="n">
        <v>83.03</v>
      </c>
      <c r="S129" t="n">
        <v>35.43</v>
      </c>
      <c r="T129" t="n">
        <v>22459.11</v>
      </c>
      <c r="U129" t="n">
        <v>0.43</v>
      </c>
      <c r="V129" t="n">
        <v>0.8</v>
      </c>
      <c r="W129" t="n">
        <v>3.08</v>
      </c>
      <c r="X129" t="n">
        <v>1.45</v>
      </c>
      <c r="Y129" t="n">
        <v>1</v>
      </c>
      <c r="Z129" t="n">
        <v>10</v>
      </c>
    </row>
    <row r="130">
      <c r="A130" t="n">
        <v>6</v>
      </c>
      <c r="B130" t="n">
        <v>125</v>
      </c>
      <c r="C130" t="inlineStr">
        <is>
          <t xml:space="preserve">CONCLUIDO	</t>
        </is>
      </c>
      <c r="D130" t="n">
        <v>5.0497</v>
      </c>
      <c r="E130" t="n">
        <v>19.8</v>
      </c>
      <c r="F130" t="n">
        <v>14.02</v>
      </c>
      <c r="G130" t="n">
        <v>13.15</v>
      </c>
      <c r="H130" t="n">
        <v>0.18</v>
      </c>
      <c r="I130" t="n">
        <v>64</v>
      </c>
      <c r="J130" t="n">
        <v>245.29</v>
      </c>
      <c r="K130" t="n">
        <v>58.47</v>
      </c>
      <c r="L130" t="n">
        <v>2.5</v>
      </c>
      <c r="M130" t="n">
        <v>62</v>
      </c>
      <c r="N130" t="n">
        <v>59.32</v>
      </c>
      <c r="O130" t="n">
        <v>30486.54</v>
      </c>
      <c r="P130" t="n">
        <v>220.13</v>
      </c>
      <c r="Q130" t="n">
        <v>988.1900000000001</v>
      </c>
      <c r="R130" t="n">
        <v>77.01000000000001</v>
      </c>
      <c r="S130" t="n">
        <v>35.43</v>
      </c>
      <c r="T130" t="n">
        <v>19494.56</v>
      </c>
      <c r="U130" t="n">
        <v>0.46</v>
      </c>
      <c r="V130" t="n">
        <v>0.8100000000000001</v>
      </c>
      <c r="W130" t="n">
        <v>3.08</v>
      </c>
      <c r="X130" t="n">
        <v>1.27</v>
      </c>
      <c r="Y130" t="n">
        <v>1</v>
      </c>
      <c r="Z130" t="n">
        <v>10</v>
      </c>
    </row>
    <row r="131">
      <c r="A131" t="n">
        <v>7</v>
      </c>
      <c r="B131" t="n">
        <v>125</v>
      </c>
      <c r="C131" t="inlineStr">
        <is>
          <t xml:space="preserve">CONCLUIDO	</t>
        </is>
      </c>
      <c r="D131" t="n">
        <v>5.1556</v>
      </c>
      <c r="E131" t="n">
        <v>19.4</v>
      </c>
      <c r="F131" t="n">
        <v>13.9</v>
      </c>
      <c r="G131" t="n">
        <v>14.38</v>
      </c>
      <c r="H131" t="n">
        <v>0.2</v>
      </c>
      <c r="I131" t="n">
        <v>58</v>
      </c>
      <c r="J131" t="n">
        <v>245.73</v>
      </c>
      <c r="K131" t="n">
        <v>58.47</v>
      </c>
      <c r="L131" t="n">
        <v>2.75</v>
      </c>
      <c r="M131" t="n">
        <v>56</v>
      </c>
      <c r="N131" t="n">
        <v>59.51</v>
      </c>
      <c r="O131" t="n">
        <v>30541.19</v>
      </c>
      <c r="P131" t="n">
        <v>217.67</v>
      </c>
      <c r="Q131" t="n">
        <v>988.17</v>
      </c>
      <c r="R131" t="n">
        <v>73.22</v>
      </c>
      <c r="S131" t="n">
        <v>35.43</v>
      </c>
      <c r="T131" t="n">
        <v>17630.99</v>
      </c>
      <c r="U131" t="n">
        <v>0.48</v>
      </c>
      <c r="V131" t="n">
        <v>0.82</v>
      </c>
      <c r="W131" t="n">
        <v>3.06</v>
      </c>
      <c r="X131" t="n">
        <v>1.15</v>
      </c>
      <c r="Y131" t="n">
        <v>1</v>
      </c>
      <c r="Z131" t="n">
        <v>10</v>
      </c>
    </row>
    <row r="132">
      <c r="A132" t="n">
        <v>8</v>
      </c>
      <c r="B132" t="n">
        <v>125</v>
      </c>
      <c r="C132" t="inlineStr">
        <is>
          <t xml:space="preserve">CONCLUIDO	</t>
        </is>
      </c>
      <c r="D132" t="n">
        <v>5.2447</v>
      </c>
      <c r="E132" t="n">
        <v>19.07</v>
      </c>
      <c r="F132" t="n">
        <v>13.81</v>
      </c>
      <c r="G132" t="n">
        <v>15.63</v>
      </c>
      <c r="H132" t="n">
        <v>0.22</v>
      </c>
      <c r="I132" t="n">
        <v>53</v>
      </c>
      <c r="J132" t="n">
        <v>246.18</v>
      </c>
      <c r="K132" t="n">
        <v>58.47</v>
      </c>
      <c r="L132" t="n">
        <v>3</v>
      </c>
      <c r="M132" t="n">
        <v>51</v>
      </c>
      <c r="N132" t="n">
        <v>59.7</v>
      </c>
      <c r="O132" t="n">
        <v>30595.91</v>
      </c>
      <c r="P132" t="n">
        <v>215.44</v>
      </c>
      <c r="Q132" t="n">
        <v>988.22</v>
      </c>
      <c r="R132" t="n">
        <v>70.31</v>
      </c>
      <c r="S132" t="n">
        <v>35.43</v>
      </c>
      <c r="T132" t="n">
        <v>16202.32</v>
      </c>
      <c r="U132" t="n">
        <v>0.5</v>
      </c>
      <c r="V132" t="n">
        <v>0.83</v>
      </c>
      <c r="W132" t="n">
        <v>3.06</v>
      </c>
      <c r="X132" t="n">
        <v>1.05</v>
      </c>
      <c r="Y132" t="n">
        <v>1</v>
      </c>
      <c r="Z132" t="n">
        <v>10</v>
      </c>
    </row>
    <row r="133">
      <c r="A133" t="n">
        <v>9</v>
      </c>
      <c r="B133" t="n">
        <v>125</v>
      </c>
      <c r="C133" t="inlineStr">
        <is>
          <t xml:space="preserve">CONCLUIDO	</t>
        </is>
      </c>
      <c r="D133" t="n">
        <v>5.343</v>
      </c>
      <c r="E133" t="n">
        <v>18.72</v>
      </c>
      <c r="F133" t="n">
        <v>13.69</v>
      </c>
      <c r="G133" t="n">
        <v>17.12</v>
      </c>
      <c r="H133" t="n">
        <v>0.23</v>
      </c>
      <c r="I133" t="n">
        <v>48</v>
      </c>
      <c r="J133" t="n">
        <v>246.62</v>
      </c>
      <c r="K133" t="n">
        <v>58.47</v>
      </c>
      <c r="L133" t="n">
        <v>3.25</v>
      </c>
      <c r="M133" t="n">
        <v>46</v>
      </c>
      <c r="N133" t="n">
        <v>59.9</v>
      </c>
      <c r="O133" t="n">
        <v>30650.7</v>
      </c>
      <c r="P133" t="n">
        <v>212.85</v>
      </c>
      <c r="Q133" t="n">
        <v>988.14</v>
      </c>
      <c r="R133" t="n">
        <v>66.97</v>
      </c>
      <c r="S133" t="n">
        <v>35.43</v>
      </c>
      <c r="T133" t="n">
        <v>14558.54</v>
      </c>
      <c r="U133" t="n">
        <v>0.53</v>
      </c>
      <c r="V133" t="n">
        <v>0.83</v>
      </c>
      <c r="W133" t="n">
        <v>3.04</v>
      </c>
      <c r="X133" t="n">
        <v>0.9399999999999999</v>
      </c>
      <c r="Y133" t="n">
        <v>1</v>
      </c>
      <c r="Z133" t="n">
        <v>10</v>
      </c>
    </row>
    <row r="134">
      <c r="A134" t="n">
        <v>10</v>
      </c>
      <c r="B134" t="n">
        <v>125</v>
      </c>
      <c r="C134" t="inlineStr">
        <is>
          <t xml:space="preserve">CONCLUIDO	</t>
        </is>
      </c>
      <c r="D134" t="n">
        <v>5.4009</v>
      </c>
      <c r="E134" t="n">
        <v>18.52</v>
      </c>
      <c r="F134" t="n">
        <v>13.63</v>
      </c>
      <c r="G134" t="n">
        <v>18.18</v>
      </c>
      <c r="H134" t="n">
        <v>0.25</v>
      </c>
      <c r="I134" t="n">
        <v>45</v>
      </c>
      <c r="J134" t="n">
        <v>247.07</v>
      </c>
      <c r="K134" t="n">
        <v>58.47</v>
      </c>
      <c r="L134" t="n">
        <v>3.5</v>
      </c>
      <c r="M134" t="n">
        <v>43</v>
      </c>
      <c r="N134" t="n">
        <v>60.09</v>
      </c>
      <c r="O134" t="n">
        <v>30705.56</v>
      </c>
      <c r="P134" t="n">
        <v>211.19</v>
      </c>
      <c r="Q134" t="n">
        <v>988.1900000000001</v>
      </c>
      <c r="R134" t="n">
        <v>65.11</v>
      </c>
      <c r="S134" t="n">
        <v>35.43</v>
      </c>
      <c r="T134" t="n">
        <v>13638.64</v>
      </c>
      <c r="U134" t="n">
        <v>0.54</v>
      </c>
      <c r="V134" t="n">
        <v>0.84</v>
      </c>
      <c r="W134" t="n">
        <v>3.03</v>
      </c>
      <c r="X134" t="n">
        <v>0.88</v>
      </c>
      <c r="Y134" t="n">
        <v>1</v>
      </c>
      <c r="Z134" t="n">
        <v>10</v>
      </c>
    </row>
    <row r="135">
      <c r="A135" t="n">
        <v>11</v>
      </c>
      <c r="B135" t="n">
        <v>125</v>
      </c>
      <c r="C135" t="inlineStr">
        <is>
          <t xml:space="preserve">CONCLUIDO	</t>
        </is>
      </c>
      <c r="D135" t="n">
        <v>5.4761</v>
      </c>
      <c r="E135" t="n">
        <v>18.26</v>
      </c>
      <c r="F135" t="n">
        <v>13.57</v>
      </c>
      <c r="G135" t="n">
        <v>19.86</v>
      </c>
      <c r="H135" t="n">
        <v>0.27</v>
      </c>
      <c r="I135" t="n">
        <v>41</v>
      </c>
      <c r="J135" t="n">
        <v>247.51</v>
      </c>
      <c r="K135" t="n">
        <v>58.47</v>
      </c>
      <c r="L135" t="n">
        <v>3.75</v>
      </c>
      <c r="M135" t="n">
        <v>39</v>
      </c>
      <c r="N135" t="n">
        <v>60.29</v>
      </c>
      <c r="O135" t="n">
        <v>30760.49</v>
      </c>
      <c r="P135" t="n">
        <v>209.54</v>
      </c>
      <c r="Q135" t="n">
        <v>988.12</v>
      </c>
      <c r="R135" t="n">
        <v>62.7</v>
      </c>
      <c r="S135" t="n">
        <v>35.43</v>
      </c>
      <c r="T135" t="n">
        <v>12458.49</v>
      </c>
      <c r="U135" t="n">
        <v>0.57</v>
      </c>
      <c r="V135" t="n">
        <v>0.84</v>
      </c>
      <c r="W135" t="n">
        <v>3.04</v>
      </c>
      <c r="X135" t="n">
        <v>0.8100000000000001</v>
      </c>
      <c r="Y135" t="n">
        <v>1</v>
      </c>
      <c r="Z135" t="n">
        <v>10</v>
      </c>
    </row>
    <row r="136">
      <c r="A136" t="n">
        <v>12</v>
      </c>
      <c r="B136" t="n">
        <v>125</v>
      </c>
      <c r="C136" t="inlineStr">
        <is>
          <t xml:space="preserve">CONCLUIDO	</t>
        </is>
      </c>
      <c r="D136" t="n">
        <v>5.5221</v>
      </c>
      <c r="E136" t="n">
        <v>18.11</v>
      </c>
      <c r="F136" t="n">
        <v>13.51</v>
      </c>
      <c r="G136" t="n">
        <v>20.79</v>
      </c>
      <c r="H136" t="n">
        <v>0.29</v>
      </c>
      <c r="I136" t="n">
        <v>39</v>
      </c>
      <c r="J136" t="n">
        <v>247.96</v>
      </c>
      <c r="K136" t="n">
        <v>58.47</v>
      </c>
      <c r="L136" t="n">
        <v>4</v>
      </c>
      <c r="M136" t="n">
        <v>37</v>
      </c>
      <c r="N136" t="n">
        <v>60.48</v>
      </c>
      <c r="O136" t="n">
        <v>30815.5</v>
      </c>
      <c r="P136" t="n">
        <v>207.88</v>
      </c>
      <c r="Q136" t="n">
        <v>988.22</v>
      </c>
      <c r="R136" t="n">
        <v>61.36</v>
      </c>
      <c r="S136" t="n">
        <v>35.43</v>
      </c>
      <c r="T136" t="n">
        <v>11798.29</v>
      </c>
      <c r="U136" t="n">
        <v>0.58</v>
      </c>
      <c r="V136" t="n">
        <v>0.84</v>
      </c>
      <c r="W136" t="n">
        <v>3.02</v>
      </c>
      <c r="X136" t="n">
        <v>0.76</v>
      </c>
      <c r="Y136" t="n">
        <v>1</v>
      </c>
      <c r="Z136" t="n">
        <v>10</v>
      </c>
    </row>
    <row r="137">
      <c r="A137" t="n">
        <v>13</v>
      </c>
      <c r="B137" t="n">
        <v>125</v>
      </c>
      <c r="C137" t="inlineStr">
        <is>
          <t xml:space="preserve">CONCLUIDO	</t>
        </is>
      </c>
      <c r="D137" t="n">
        <v>5.5864</v>
      </c>
      <c r="E137" t="n">
        <v>17.9</v>
      </c>
      <c r="F137" t="n">
        <v>13.44</v>
      </c>
      <c r="G137" t="n">
        <v>22.41</v>
      </c>
      <c r="H137" t="n">
        <v>0.3</v>
      </c>
      <c r="I137" t="n">
        <v>36</v>
      </c>
      <c r="J137" t="n">
        <v>248.4</v>
      </c>
      <c r="K137" t="n">
        <v>58.47</v>
      </c>
      <c r="L137" t="n">
        <v>4.25</v>
      </c>
      <c r="M137" t="n">
        <v>34</v>
      </c>
      <c r="N137" t="n">
        <v>60.68</v>
      </c>
      <c r="O137" t="n">
        <v>30870.57</v>
      </c>
      <c r="P137" t="n">
        <v>206.06</v>
      </c>
      <c r="Q137" t="n">
        <v>988.28</v>
      </c>
      <c r="R137" t="n">
        <v>59.01</v>
      </c>
      <c r="S137" t="n">
        <v>35.43</v>
      </c>
      <c r="T137" t="n">
        <v>10637.62</v>
      </c>
      <c r="U137" t="n">
        <v>0.6</v>
      </c>
      <c r="V137" t="n">
        <v>0.85</v>
      </c>
      <c r="W137" t="n">
        <v>3.02</v>
      </c>
      <c r="X137" t="n">
        <v>0.6899999999999999</v>
      </c>
      <c r="Y137" t="n">
        <v>1</v>
      </c>
      <c r="Z137" t="n">
        <v>10</v>
      </c>
    </row>
    <row r="138">
      <c r="A138" t="n">
        <v>14</v>
      </c>
      <c r="B138" t="n">
        <v>125</v>
      </c>
      <c r="C138" t="inlineStr">
        <is>
          <t xml:space="preserve">CONCLUIDO	</t>
        </is>
      </c>
      <c r="D138" t="n">
        <v>5.6224</v>
      </c>
      <c r="E138" t="n">
        <v>17.79</v>
      </c>
      <c r="F138" t="n">
        <v>13.42</v>
      </c>
      <c r="G138" t="n">
        <v>23.69</v>
      </c>
      <c r="H138" t="n">
        <v>0.32</v>
      </c>
      <c r="I138" t="n">
        <v>34</v>
      </c>
      <c r="J138" t="n">
        <v>248.85</v>
      </c>
      <c r="K138" t="n">
        <v>58.47</v>
      </c>
      <c r="L138" t="n">
        <v>4.5</v>
      </c>
      <c r="M138" t="n">
        <v>32</v>
      </c>
      <c r="N138" t="n">
        <v>60.88</v>
      </c>
      <c r="O138" t="n">
        <v>30925.72</v>
      </c>
      <c r="P138" t="n">
        <v>205.15</v>
      </c>
      <c r="Q138" t="n">
        <v>988.13</v>
      </c>
      <c r="R138" t="n">
        <v>58.43</v>
      </c>
      <c r="S138" t="n">
        <v>35.43</v>
      </c>
      <c r="T138" t="n">
        <v>10356.32</v>
      </c>
      <c r="U138" t="n">
        <v>0.61</v>
      </c>
      <c r="V138" t="n">
        <v>0.85</v>
      </c>
      <c r="W138" t="n">
        <v>3.02</v>
      </c>
      <c r="X138" t="n">
        <v>0.67</v>
      </c>
      <c r="Y138" t="n">
        <v>1</v>
      </c>
      <c r="Z138" t="n">
        <v>10</v>
      </c>
    </row>
    <row r="139">
      <c r="A139" t="n">
        <v>15</v>
      </c>
      <c r="B139" t="n">
        <v>125</v>
      </c>
      <c r="C139" t="inlineStr">
        <is>
          <t xml:space="preserve">CONCLUIDO	</t>
        </is>
      </c>
      <c r="D139" t="n">
        <v>5.6654</v>
      </c>
      <c r="E139" t="n">
        <v>17.65</v>
      </c>
      <c r="F139" t="n">
        <v>13.38</v>
      </c>
      <c r="G139" t="n">
        <v>25.09</v>
      </c>
      <c r="H139" t="n">
        <v>0.34</v>
      </c>
      <c r="I139" t="n">
        <v>32</v>
      </c>
      <c r="J139" t="n">
        <v>249.3</v>
      </c>
      <c r="K139" t="n">
        <v>58.47</v>
      </c>
      <c r="L139" t="n">
        <v>4.75</v>
      </c>
      <c r="M139" t="n">
        <v>30</v>
      </c>
      <c r="N139" t="n">
        <v>61.07</v>
      </c>
      <c r="O139" t="n">
        <v>30980.93</v>
      </c>
      <c r="P139" t="n">
        <v>203.61</v>
      </c>
      <c r="Q139" t="n">
        <v>988.11</v>
      </c>
      <c r="R139" t="n">
        <v>57.21</v>
      </c>
      <c r="S139" t="n">
        <v>35.43</v>
      </c>
      <c r="T139" t="n">
        <v>9755.280000000001</v>
      </c>
      <c r="U139" t="n">
        <v>0.62</v>
      </c>
      <c r="V139" t="n">
        <v>0.85</v>
      </c>
      <c r="W139" t="n">
        <v>3.02</v>
      </c>
      <c r="X139" t="n">
        <v>0.63</v>
      </c>
      <c r="Y139" t="n">
        <v>1</v>
      </c>
      <c r="Z139" t="n">
        <v>10</v>
      </c>
    </row>
    <row r="140">
      <c r="A140" t="n">
        <v>16</v>
      </c>
      <c r="B140" t="n">
        <v>125</v>
      </c>
      <c r="C140" t="inlineStr">
        <is>
          <t xml:space="preserve">CONCLUIDO	</t>
        </is>
      </c>
      <c r="D140" t="n">
        <v>5.7133</v>
      </c>
      <c r="E140" t="n">
        <v>17.5</v>
      </c>
      <c r="F140" t="n">
        <v>13.33</v>
      </c>
      <c r="G140" t="n">
        <v>26.66</v>
      </c>
      <c r="H140" t="n">
        <v>0.36</v>
      </c>
      <c r="I140" t="n">
        <v>30</v>
      </c>
      <c r="J140" t="n">
        <v>249.75</v>
      </c>
      <c r="K140" t="n">
        <v>58.47</v>
      </c>
      <c r="L140" t="n">
        <v>5</v>
      </c>
      <c r="M140" t="n">
        <v>28</v>
      </c>
      <c r="N140" t="n">
        <v>61.27</v>
      </c>
      <c r="O140" t="n">
        <v>31036.22</v>
      </c>
      <c r="P140" t="n">
        <v>202.19</v>
      </c>
      <c r="Q140" t="n">
        <v>988.2</v>
      </c>
      <c r="R140" t="n">
        <v>55.71</v>
      </c>
      <c r="S140" t="n">
        <v>35.43</v>
      </c>
      <c r="T140" t="n">
        <v>9017.67</v>
      </c>
      <c r="U140" t="n">
        <v>0.64</v>
      </c>
      <c r="V140" t="n">
        <v>0.86</v>
      </c>
      <c r="W140" t="n">
        <v>3.01</v>
      </c>
      <c r="X140" t="n">
        <v>0.58</v>
      </c>
      <c r="Y140" t="n">
        <v>1</v>
      </c>
      <c r="Z140" t="n">
        <v>10</v>
      </c>
    </row>
    <row r="141">
      <c r="A141" t="n">
        <v>17</v>
      </c>
      <c r="B141" t="n">
        <v>125</v>
      </c>
      <c r="C141" t="inlineStr">
        <is>
          <t xml:space="preserve">CONCLUIDO	</t>
        </is>
      </c>
      <c r="D141" t="n">
        <v>5.7332</v>
      </c>
      <c r="E141" t="n">
        <v>17.44</v>
      </c>
      <c r="F141" t="n">
        <v>13.32</v>
      </c>
      <c r="G141" t="n">
        <v>27.55</v>
      </c>
      <c r="H141" t="n">
        <v>0.37</v>
      </c>
      <c r="I141" t="n">
        <v>29</v>
      </c>
      <c r="J141" t="n">
        <v>250.2</v>
      </c>
      <c r="K141" t="n">
        <v>58.47</v>
      </c>
      <c r="L141" t="n">
        <v>5.25</v>
      </c>
      <c r="M141" t="n">
        <v>27</v>
      </c>
      <c r="N141" t="n">
        <v>61.47</v>
      </c>
      <c r="O141" t="n">
        <v>31091.59</v>
      </c>
      <c r="P141" t="n">
        <v>201.32</v>
      </c>
      <c r="Q141" t="n">
        <v>988.14</v>
      </c>
      <c r="R141" t="n">
        <v>55.25</v>
      </c>
      <c r="S141" t="n">
        <v>35.43</v>
      </c>
      <c r="T141" t="n">
        <v>8789.639999999999</v>
      </c>
      <c r="U141" t="n">
        <v>0.64</v>
      </c>
      <c r="V141" t="n">
        <v>0.86</v>
      </c>
      <c r="W141" t="n">
        <v>3.01</v>
      </c>
      <c r="X141" t="n">
        <v>0.5600000000000001</v>
      </c>
      <c r="Y141" t="n">
        <v>1</v>
      </c>
      <c r="Z141" t="n">
        <v>10</v>
      </c>
    </row>
    <row r="142">
      <c r="A142" t="n">
        <v>18</v>
      </c>
      <c r="B142" t="n">
        <v>125</v>
      </c>
      <c r="C142" t="inlineStr">
        <is>
          <t xml:space="preserve">CONCLUIDO	</t>
        </is>
      </c>
      <c r="D142" t="n">
        <v>5.7762</v>
      </c>
      <c r="E142" t="n">
        <v>17.31</v>
      </c>
      <c r="F142" t="n">
        <v>13.28</v>
      </c>
      <c r="G142" t="n">
        <v>29.51</v>
      </c>
      <c r="H142" t="n">
        <v>0.39</v>
      </c>
      <c r="I142" t="n">
        <v>27</v>
      </c>
      <c r="J142" t="n">
        <v>250.64</v>
      </c>
      <c r="K142" t="n">
        <v>58.47</v>
      </c>
      <c r="L142" t="n">
        <v>5.5</v>
      </c>
      <c r="M142" t="n">
        <v>25</v>
      </c>
      <c r="N142" t="n">
        <v>61.67</v>
      </c>
      <c r="O142" t="n">
        <v>31147.02</v>
      </c>
      <c r="P142" t="n">
        <v>199.82</v>
      </c>
      <c r="Q142" t="n">
        <v>988.15</v>
      </c>
      <c r="R142" t="n">
        <v>54.31</v>
      </c>
      <c r="S142" t="n">
        <v>35.43</v>
      </c>
      <c r="T142" t="n">
        <v>8332.469999999999</v>
      </c>
      <c r="U142" t="n">
        <v>0.65</v>
      </c>
      <c r="V142" t="n">
        <v>0.86</v>
      </c>
      <c r="W142" t="n">
        <v>3</v>
      </c>
      <c r="X142" t="n">
        <v>0.53</v>
      </c>
      <c r="Y142" t="n">
        <v>1</v>
      </c>
      <c r="Z142" t="n">
        <v>10</v>
      </c>
    </row>
    <row r="143">
      <c r="A143" t="n">
        <v>19</v>
      </c>
      <c r="B143" t="n">
        <v>125</v>
      </c>
      <c r="C143" t="inlineStr">
        <is>
          <t xml:space="preserve">CONCLUIDO	</t>
        </is>
      </c>
      <c r="D143" t="n">
        <v>5.8029</v>
      </c>
      <c r="E143" t="n">
        <v>17.23</v>
      </c>
      <c r="F143" t="n">
        <v>13.25</v>
      </c>
      <c r="G143" t="n">
        <v>30.57</v>
      </c>
      <c r="H143" t="n">
        <v>0.41</v>
      </c>
      <c r="I143" t="n">
        <v>26</v>
      </c>
      <c r="J143" t="n">
        <v>251.09</v>
      </c>
      <c r="K143" t="n">
        <v>58.47</v>
      </c>
      <c r="L143" t="n">
        <v>5.75</v>
      </c>
      <c r="M143" t="n">
        <v>24</v>
      </c>
      <c r="N143" t="n">
        <v>61.87</v>
      </c>
      <c r="O143" t="n">
        <v>31202.53</v>
      </c>
      <c r="P143" t="n">
        <v>198.7</v>
      </c>
      <c r="Q143" t="n">
        <v>988.1799999999999</v>
      </c>
      <c r="R143" t="n">
        <v>53.1</v>
      </c>
      <c r="S143" t="n">
        <v>35.43</v>
      </c>
      <c r="T143" t="n">
        <v>7730.9</v>
      </c>
      <c r="U143" t="n">
        <v>0.67</v>
      </c>
      <c r="V143" t="n">
        <v>0.86</v>
      </c>
      <c r="W143" t="n">
        <v>3.01</v>
      </c>
      <c r="X143" t="n">
        <v>0.49</v>
      </c>
      <c r="Y143" t="n">
        <v>1</v>
      </c>
      <c r="Z143" t="n">
        <v>10</v>
      </c>
    </row>
    <row r="144">
      <c r="A144" t="n">
        <v>20</v>
      </c>
      <c r="B144" t="n">
        <v>125</v>
      </c>
      <c r="C144" t="inlineStr">
        <is>
          <t xml:space="preserve">CONCLUIDO	</t>
        </is>
      </c>
      <c r="D144" t="n">
        <v>5.8228</v>
      </c>
      <c r="E144" t="n">
        <v>17.17</v>
      </c>
      <c r="F144" t="n">
        <v>13.24</v>
      </c>
      <c r="G144" t="n">
        <v>31.77</v>
      </c>
      <c r="H144" t="n">
        <v>0.42</v>
      </c>
      <c r="I144" t="n">
        <v>25</v>
      </c>
      <c r="J144" t="n">
        <v>251.55</v>
      </c>
      <c r="K144" t="n">
        <v>58.47</v>
      </c>
      <c r="L144" t="n">
        <v>6</v>
      </c>
      <c r="M144" t="n">
        <v>23</v>
      </c>
      <c r="N144" t="n">
        <v>62.07</v>
      </c>
      <c r="O144" t="n">
        <v>31258.11</v>
      </c>
      <c r="P144" t="n">
        <v>197.83</v>
      </c>
      <c r="Q144" t="n">
        <v>988.25</v>
      </c>
      <c r="R144" t="n">
        <v>52.85</v>
      </c>
      <c r="S144" t="n">
        <v>35.43</v>
      </c>
      <c r="T144" t="n">
        <v>7608.67</v>
      </c>
      <c r="U144" t="n">
        <v>0.67</v>
      </c>
      <c r="V144" t="n">
        <v>0.86</v>
      </c>
      <c r="W144" t="n">
        <v>3</v>
      </c>
      <c r="X144" t="n">
        <v>0.48</v>
      </c>
      <c r="Y144" t="n">
        <v>1</v>
      </c>
      <c r="Z144" t="n">
        <v>10</v>
      </c>
    </row>
    <row r="145">
      <c r="A145" t="n">
        <v>21</v>
      </c>
      <c r="B145" t="n">
        <v>125</v>
      </c>
      <c r="C145" t="inlineStr">
        <is>
          <t xml:space="preserve">CONCLUIDO	</t>
        </is>
      </c>
      <c r="D145" t="n">
        <v>5.8517</v>
      </c>
      <c r="E145" t="n">
        <v>17.09</v>
      </c>
      <c r="F145" t="n">
        <v>13.2</v>
      </c>
      <c r="G145" t="n">
        <v>33</v>
      </c>
      <c r="H145" t="n">
        <v>0.44</v>
      </c>
      <c r="I145" t="n">
        <v>24</v>
      </c>
      <c r="J145" t="n">
        <v>252</v>
      </c>
      <c r="K145" t="n">
        <v>58.47</v>
      </c>
      <c r="L145" t="n">
        <v>6.25</v>
      </c>
      <c r="M145" t="n">
        <v>22</v>
      </c>
      <c r="N145" t="n">
        <v>62.27</v>
      </c>
      <c r="O145" t="n">
        <v>31313.77</v>
      </c>
      <c r="P145" t="n">
        <v>196.42</v>
      </c>
      <c r="Q145" t="n">
        <v>988.09</v>
      </c>
      <c r="R145" t="n">
        <v>51.63</v>
      </c>
      <c r="S145" t="n">
        <v>35.43</v>
      </c>
      <c r="T145" t="n">
        <v>7007.37</v>
      </c>
      <c r="U145" t="n">
        <v>0.6899999999999999</v>
      </c>
      <c r="V145" t="n">
        <v>0.86</v>
      </c>
      <c r="W145" t="n">
        <v>3</v>
      </c>
      <c r="X145" t="n">
        <v>0.45</v>
      </c>
      <c r="Y145" t="n">
        <v>1</v>
      </c>
      <c r="Z145" t="n">
        <v>10</v>
      </c>
    </row>
    <row r="146">
      <c r="A146" t="n">
        <v>22</v>
      </c>
      <c r="B146" t="n">
        <v>125</v>
      </c>
      <c r="C146" t="inlineStr">
        <is>
          <t xml:space="preserve">CONCLUIDO	</t>
        </is>
      </c>
      <c r="D146" t="n">
        <v>5.8716</v>
      </c>
      <c r="E146" t="n">
        <v>17.03</v>
      </c>
      <c r="F146" t="n">
        <v>13.19</v>
      </c>
      <c r="G146" t="n">
        <v>34.4</v>
      </c>
      <c r="H146" t="n">
        <v>0.46</v>
      </c>
      <c r="I146" t="n">
        <v>23</v>
      </c>
      <c r="J146" t="n">
        <v>252.45</v>
      </c>
      <c r="K146" t="n">
        <v>58.47</v>
      </c>
      <c r="L146" t="n">
        <v>6.5</v>
      </c>
      <c r="M146" t="n">
        <v>21</v>
      </c>
      <c r="N146" t="n">
        <v>62.47</v>
      </c>
      <c r="O146" t="n">
        <v>31369.49</v>
      </c>
      <c r="P146" t="n">
        <v>195.63</v>
      </c>
      <c r="Q146" t="n">
        <v>988.1</v>
      </c>
      <c r="R146" t="n">
        <v>51.27</v>
      </c>
      <c r="S146" t="n">
        <v>35.43</v>
      </c>
      <c r="T146" t="n">
        <v>6829.29</v>
      </c>
      <c r="U146" t="n">
        <v>0.6899999999999999</v>
      </c>
      <c r="V146" t="n">
        <v>0.86</v>
      </c>
      <c r="W146" t="n">
        <v>3</v>
      </c>
      <c r="X146" t="n">
        <v>0.43</v>
      </c>
      <c r="Y146" t="n">
        <v>1</v>
      </c>
      <c r="Z146" t="n">
        <v>10</v>
      </c>
    </row>
    <row r="147">
      <c r="A147" t="n">
        <v>23</v>
      </c>
      <c r="B147" t="n">
        <v>125</v>
      </c>
      <c r="C147" t="inlineStr">
        <is>
          <t xml:space="preserve">CONCLUIDO	</t>
        </is>
      </c>
      <c r="D147" t="n">
        <v>5.8951</v>
      </c>
      <c r="E147" t="n">
        <v>16.96</v>
      </c>
      <c r="F147" t="n">
        <v>13.17</v>
      </c>
      <c r="G147" t="n">
        <v>35.91</v>
      </c>
      <c r="H147" t="n">
        <v>0.47</v>
      </c>
      <c r="I147" t="n">
        <v>22</v>
      </c>
      <c r="J147" t="n">
        <v>252.9</v>
      </c>
      <c r="K147" t="n">
        <v>58.47</v>
      </c>
      <c r="L147" t="n">
        <v>6.75</v>
      </c>
      <c r="M147" t="n">
        <v>20</v>
      </c>
      <c r="N147" t="n">
        <v>62.68</v>
      </c>
      <c r="O147" t="n">
        <v>31425.3</v>
      </c>
      <c r="P147" t="n">
        <v>194.64</v>
      </c>
      <c r="Q147" t="n">
        <v>988.12</v>
      </c>
      <c r="R147" t="n">
        <v>50.67</v>
      </c>
      <c r="S147" t="n">
        <v>35.43</v>
      </c>
      <c r="T147" t="n">
        <v>6536.69</v>
      </c>
      <c r="U147" t="n">
        <v>0.7</v>
      </c>
      <c r="V147" t="n">
        <v>0.87</v>
      </c>
      <c r="W147" t="n">
        <v>3</v>
      </c>
      <c r="X147" t="n">
        <v>0.41</v>
      </c>
      <c r="Y147" t="n">
        <v>1</v>
      </c>
      <c r="Z147" t="n">
        <v>10</v>
      </c>
    </row>
    <row r="148">
      <c r="A148" t="n">
        <v>24</v>
      </c>
      <c r="B148" t="n">
        <v>125</v>
      </c>
      <c r="C148" t="inlineStr">
        <is>
          <t xml:space="preserve">CONCLUIDO	</t>
        </is>
      </c>
      <c r="D148" t="n">
        <v>5.9145</v>
      </c>
      <c r="E148" t="n">
        <v>16.91</v>
      </c>
      <c r="F148" t="n">
        <v>13.16</v>
      </c>
      <c r="G148" t="n">
        <v>37.6</v>
      </c>
      <c r="H148" t="n">
        <v>0.49</v>
      </c>
      <c r="I148" t="n">
        <v>21</v>
      </c>
      <c r="J148" t="n">
        <v>253.35</v>
      </c>
      <c r="K148" t="n">
        <v>58.47</v>
      </c>
      <c r="L148" t="n">
        <v>7</v>
      </c>
      <c r="M148" t="n">
        <v>19</v>
      </c>
      <c r="N148" t="n">
        <v>62.88</v>
      </c>
      <c r="O148" t="n">
        <v>31481.17</v>
      </c>
      <c r="P148" t="n">
        <v>193.73</v>
      </c>
      <c r="Q148" t="n">
        <v>988.1799999999999</v>
      </c>
      <c r="R148" t="n">
        <v>50.26</v>
      </c>
      <c r="S148" t="n">
        <v>35.43</v>
      </c>
      <c r="T148" t="n">
        <v>6334.99</v>
      </c>
      <c r="U148" t="n">
        <v>0.71</v>
      </c>
      <c r="V148" t="n">
        <v>0.87</v>
      </c>
      <c r="W148" t="n">
        <v>3</v>
      </c>
      <c r="X148" t="n">
        <v>0.4</v>
      </c>
      <c r="Y148" t="n">
        <v>1</v>
      </c>
      <c r="Z148" t="n">
        <v>10</v>
      </c>
    </row>
    <row r="149">
      <c r="A149" t="n">
        <v>25</v>
      </c>
      <c r="B149" t="n">
        <v>125</v>
      </c>
      <c r="C149" t="inlineStr">
        <is>
          <t xml:space="preserve">CONCLUIDO	</t>
        </is>
      </c>
      <c r="D149" t="n">
        <v>5.9395</v>
      </c>
      <c r="E149" t="n">
        <v>16.84</v>
      </c>
      <c r="F149" t="n">
        <v>13.13</v>
      </c>
      <c r="G149" t="n">
        <v>39.41</v>
      </c>
      <c r="H149" t="n">
        <v>0.51</v>
      </c>
      <c r="I149" t="n">
        <v>20</v>
      </c>
      <c r="J149" t="n">
        <v>253.81</v>
      </c>
      <c r="K149" t="n">
        <v>58.47</v>
      </c>
      <c r="L149" t="n">
        <v>7.25</v>
      </c>
      <c r="M149" t="n">
        <v>18</v>
      </c>
      <c r="N149" t="n">
        <v>63.08</v>
      </c>
      <c r="O149" t="n">
        <v>31537.13</v>
      </c>
      <c r="P149" t="n">
        <v>192.51</v>
      </c>
      <c r="Q149" t="n">
        <v>988.15</v>
      </c>
      <c r="R149" t="n">
        <v>49.5</v>
      </c>
      <c r="S149" t="n">
        <v>35.43</v>
      </c>
      <c r="T149" t="n">
        <v>5958.65</v>
      </c>
      <c r="U149" t="n">
        <v>0.72</v>
      </c>
      <c r="V149" t="n">
        <v>0.87</v>
      </c>
      <c r="W149" t="n">
        <v>3</v>
      </c>
      <c r="X149" t="n">
        <v>0.38</v>
      </c>
      <c r="Y149" t="n">
        <v>1</v>
      </c>
      <c r="Z149" t="n">
        <v>10</v>
      </c>
    </row>
    <row r="150">
      <c r="A150" t="n">
        <v>26</v>
      </c>
      <c r="B150" t="n">
        <v>125</v>
      </c>
      <c r="C150" t="inlineStr">
        <is>
          <t xml:space="preserve">CONCLUIDO	</t>
        </is>
      </c>
      <c r="D150" t="n">
        <v>5.9432</v>
      </c>
      <c r="E150" t="n">
        <v>16.83</v>
      </c>
      <c r="F150" t="n">
        <v>13.12</v>
      </c>
      <c r="G150" t="n">
        <v>39.37</v>
      </c>
      <c r="H150" t="n">
        <v>0.52</v>
      </c>
      <c r="I150" t="n">
        <v>20</v>
      </c>
      <c r="J150" t="n">
        <v>254.26</v>
      </c>
      <c r="K150" t="n">
        <v>58.47</v>
      </c>
      <c r="L150" t="n">
        <v>7.5</v>
      </c>
      <c r="M150" t="n">
        <v>18</v>
      </c>
      <c r="N150" t="n">
        <v>63.29</v>
      </c>
      <c r="O150" t="n">
        <v>31593.16</v>
      </c>
      <c r="P150" t="n">
        <v>191.7</v>
      </c>
      <c r="Q150" t="n">
        <v>988.29</v>
      </c>
      <c r="R150" t="n">
        <v>49.12</v>
      </c>
      <c r="S150" t="n">
        <v>35.43</v>
      </c>
      <c r="T150" t="n">
        <v>5771.68</v>
      </c>
      <c r="U150" t="n">
        <v>0.72</v>
      </c>
      <c r="V150" t="n">
        <v>0.87</v>
      </c>
      <c r="W150" t="n">
        <v>3</v>
      </c>
      <c r="X150" t="n">
        <v>0.37</v>
      </c>
      <c r="Y150" t="n">
        <v>1</v>
      </c>
      <c r="Z150" t="n">
        <v>10</v>
      </c>
    </row>
    <row r="151">
      <c r="A151" t="n">
        <v>27</v>
      </c>
      <c r="B151" t="n">
        <v>125</v>
      </c>
      <c r="C151" t="inlineStr">
        <is>
          <t xml:space="preserve">CONCLUIDO	</t>
        </is>
      </c>
      <c r="D151" t="n">
        <v>5.9652</v>
      </c>
      <c r="E151" t="n">
        <v>16.76</v>
      </c>
      <c r="F151" t="n">
        <v>13.11</v>
      </c>
      <c r="G151" t="n">
        <v>41.4</v>
      </c>
      <c r="H151" t="n">
        <v>0.54</v>
      </c>
      <c r="I151" t="n">
        <v>19</v>
      </c>
      <c r="J151" t="n">
        <v>254.72</v>
      </c>
      <c r="K151" t="n">
        <v>58.47</v>
      </c>
      <c r="L151" t="n">
        <v>7.75</v>
      </c>
      <c r="M151" t="n">
        <v>17</v>
      </c>
      <c r="N151" t="n">
        <v>63.49</v>
      </c>
      <c r="O151" t="n">
        <v>31649.26</v>
      </c>
      <c r="P151" t="n">
        <v>190.71</v>
      </c>
      <c r="Q151" t="n">
        <v>988.09</v>
      </c>
      <c r="R151" t="n">
        <v>48.87</v>
      </c>
      <c r="S151" t="n">
        <v>35.43</v>
      </c>
      <c r="T151" t="n">
        <v>5649.45</v>
      </c>
      <c r="U151" t="n">
        <v>0.73</v>
      </c>
      <c r="V151" t="n">
        <v>0.87</v>
      </c>
      <c r="W151" t="n">
        <v>2.99</v>
      </c>
      <c r="X151" t="n">
        <v>0.36</v>
      </c>
      <c r="Y151" t="n">
        <v>1</v>
      </c>
      <c r="Z151" t="n">
        <v>10</v>
      </c>
    </row>
    <row r="152">
      <c r="A152" t="n">
        <v>28</v>
      </c>
      <c r="B152" t="n">
        <v>125</v>
      </c>
      <c r="C152" t="inlineStr">
        <is>
          <t xml:space="preserve">CONCLUIDO	</t>
        </is>
      </c>
      <c r="D152" t="n">
        <v>5.986</v>
      </c>
      <c r="E152" t="n">
        <v>16.71</v>
      </c>
      <c r="F152" t="n">
        <v>13.1</v>
      </c>
      <c r="G152" t="n">
        <v>43.66</v>
      </c>
      <c r="H152" t="n">
        <v>0.5600000000000001</v>
      </c>
      <c r="I152" t="n">
        <v>18</v>
      </c>
      <c r="J152" t="n">
        <v>255.17</v>
      </c>
      <c r="K152" t="n">
        <v>58.47</v>
      </c>
      <c r="L152" t="n">
        <v>8</v>
      </c>
      <c r="M152" t="n">
        <v>16</v>
      </c>
      <c r="N152" t="n">
        <v>63.7</v>
      </c>
      <c r="O152" t="n">
        <v>31705.44</v>
      </c>
      <c r="P152" t="n">
        <v>189.43</v>
      </c>
      <c r="Q152" t="n">
        <v>988.15</v>
      </c>
      <c r="R152" t="n">
        <v>48.41</v>
      </c>
      <c r="S152" t="n">
        <v>35.43</v>
      </c>
      <c r="T152" t="n">
        <v>5428.23</v>
      </c>
      <c r="U152" t="n">
        <v>0.73</v>
      </c>
      <c r="V152" t="n">
        <v>0.87</v>
      </c>
      <c r="W152" t="n">
        <v>3</v>
      </c>
      <c r="X152" t="n">
        <v>0.34</v>
      </c>
      <c r="Y152" t="n">
        <v>1</v>
      </c>
      <c r="Z152" t="n">
        <v>10</v>
      </c>
    </row>
    <row r="153">
      <c r="A153" t="n">
        <v>29</v>
      </c>
      <c r="B153" t="n">
        <v>125</v>
      </c>
      <c r="C153" t="inlineStr">
        <is>
          <t xml:space="preserve">CONCLUIDO	</t>
        </is>
      </c>
      <c r="D153" t="n">
        <v>5.9869</v>
      </c>
      <c r="E153" t="n">
        <v>16.7</v>
      </c>
      <c r="F153" t="n">
        <v>13.1</v>
      </c>
      <c r="G153" t="n">
        <v>43.65</v>
      </c>
      <c r="H153" t="n">
        <v>0.57</v>
      </c>
      <c r="I153" t="n">
        <v>18</v>
      </c>
      <c r="J153" t="n">
        <v>255.63</v>
      </c>
      <c r="K153" t="n">
        <v>58.47</v>
      </c>
      <c r="L153" t="n">
        <v>8.25</v>
      </c>
      <c r="M153" t="n">
        <v>16</v>
      </c>
      <c r="N153" t="n">
        <v>63.91</v>
      </c>
      <c r="O153" t="n">
        <v>31761.69</v>
      </c>
      <c r="P153" t="n">
        <v>188.84</v>
      </c>
      <c r="Q153" t="n">
        <v>988.1900000000001</v>
      </c>
      <c r="R153" t="n">
        <v>48.45</v>
      </c>
      <c r="S153" t="n">
        <v>35.43</v>
      </c>
      <c r="T153" t="n">
        <v>5445.05</v>
      </c>
      <c r="U153" t="n">
        <v>0.73</v>
      </c>
      <c r="V153" t="n">
        <v>0.87</v>
      </c>
      <c r="W153" t="n">
        <v>2.99</v>
      </c>
      <c r="X153" t="n">
        <v>0.34</v>
      </c>
      <c r="Y153" t="n">
        <v>1</v>
      </c>
      <c r="Z153" t="n">
        <v>10</v>
      </c>
    </row>
    <row r="154">
      <c r="A154" t="n">
        <v>30</v>
      </c>
      <c r="B154" t="n">
        <v>125</v>
      </c>
      <c r="C154" t="inlineStr">
        <is>
          <t xml:space="preserve">CONCLUIDO	</t>
        </is>
      </c>
      <c r="D154" t="n">
        <v>6.0133</v>
      </c>
      <c r="E154" t="n">
        <v>16.63</v>
      </c>
      <c r="F154" t="n">
        <v>13.07</v>
      </c>
      <c r="G154" t="n">
        <v>46.13</v>
      </c>
      <c r="H154" t="n">
        <v>0.59</v>
      </c>
      <c r="I154" t="n">
        <v>17</v>
      </c>
      <c r="J154" t="n">
        <v>256.09</v>
      </c>
      <c r="K154" t="n">
        <v>58.47</v>
      </c>
      <c r="L154" t="n">
        <v>8.5</v>
      </c>
      <c r="M154" t="n">
        <v>15</v>
      </c>
      <c r="N154" t="n">
        <v>64.11</v>
      </c>
      <c r="O154" t="n">
        <v>31818.02</v>
      </c>
      <c r="P154" t="n">
        <v>186.67</v>
      </c>
      <c r="Q154" t="n">
        <v>988.15</v>
      </c>
      <c r="R154" t="n">
        <v>47.58</v>
      </c>
      <c r="S154" t="n">
        <v>35.43</v>
      </c>
      <c r="T154" t="n">
        <v>5014.6</v>
      </c>
      <c r="U154" t="n">
        <v>0.74</v>
      </c>
      <c r="V154" t="n">
        <v>0.87</v>
      </c>
      <c r="W154" t="n">
        <v>2.99</v>
      </c>
      <c r="X154" t="n">
        <v>0.32</v>
      </c>
      <c r="Y154" t="n">
        <v>1</v>
      </c>
      <c r="Z154" t="n">
        <v>10</v>
      </c>
    </row>
    <row r="155">
      <c r="A155" t="n">
        <v>31</v>
      </c>
      <c r="B155" t="n">
        <v>125</v>
      </c>
      <c r="C155" t="inlineStr">
        <is>
          <t xml:space="preserve">CONCLUIDO	</t>
        </is>
      </c>
      <c r="D155" t="n">
        <v>6.012</v>
      </c>
      <c r="E155" t="n">
        <v>16.63</v>
      </c>
      <c r="F155" t="n">
        <v>13.07</v>
      </c>
      <c r="G155" t="n">
        <v>46.14</v>
      </c>
      <c r="H155" t="n">
        <v>0.61</v>
      </c>
      <c r="I155" t="n">
        <v>17</v>
      </c>
      <c r="J155" t="n">
        <v>256.54</v>
      </c>
      <c r="K155" t="n">
        <v>58.47</v>
      </c>
      <c r="L155" t="n">
        <v>8.75</v>
      </c>
      <c r="M155" t="n">
        <v>15</v>
      </c>
      <c r="N155" t="n">
        <v>64.31999999999999</v>
      </c>
      <c r="O155" t="n">
        <v>31874.43</v>
      </c>
      <c r="P155" t="n">
        <v>186.33</v>
      </c>
      <c r="Q155" t="n">
        <v>988.09</v>
      </c>
      <c r="R155" t="n">
        <v>47.86</v>
      </c>
      <c r="S155" t="n">
        <v>35.43</v>
      </c>
      <c r="T155" t="n">
        <v>5156.54</v>
      </c>
      <c r="U155" t="n">
        <v>0.74</v>
      </c>
      <c r="V155" t="n">
        <v>0.87</v>
      </c>
      <c r="W155" t="n">
        <v>2.99</v>
      </c>
      <c r="X155" t="n">
        <v>0.32</v>
      </c>
      <c r="Y155" t="n">
        <v>1</v>
      </c>
      <c r="Z155" t="n">
        <v>10</v>
      </c>
    </row>
    <row r="156">
      <c r="A156" t="n">
        <v>32</v>
      </c>
      <c r="B156" t="n">
        <v>125</v>
      </c>
      <c r="C156" t="inlineStr">
        <is>
          <t xml:space="preserve">CONCLUIDO	</t>
        </is>
      </c>
      <c r="D156" t="n">
        <v>6.0365</v>
      </c>
      <c r="E156" t="n">
        <v>16.57</v>
      </c>
      <c r="F156" t="n">
        <v>13.05</v>
      </c>
      <c r="G156" t="n">
        <v>48.95</v>
      </c>
      <c r="H156" t="n">
        <v>0.62</v>
      </c>
      <c r="I156" t="n">
        <v>16</v>
      </c>
      <c r="J156" t="n">
        <v>257</v>
      </c>
      <c r="K156" t="n">
        <v>58.47</v>
      </c>
      <c r="L156" t="n">
        <v>9</v>
      </c>
      <c r="M156" t="n">
        <v>14</v>
      </c>
      <c r="N156" t="n">
        <v>64.53</v>
      </c>
      <c r="O156" t="n">
        <v>31931.04</v>
      </c>
      <c r="P156" t="n">
        <v>185.61</v>
      </c>
      <c r="Q156" t="n">
        <v>988.09</v>
      </c>
      <c r="R156" t="n">
        <v>46.91</v>
      </c>
      <c r="S156" t="n">
        <v>35.43</v>
      </c>
      <c r="T156" t="n">
        <v>4685.95</v>
      </c>
      <c r="U156" t="n">
        <v>0.76</v>
      </c>
      <c r="V156" t="n">
        <v>0.87</v>
      </c>
      <c r="W156" t="n">
        <v>2.99</v>
      </c>
      <c r="X156" t="n">
        <v>0.3</v>
      </c>
      <c r="Y156" t="n">
        <v>1</v>
      </c>
      <c r="Z156" t="n">
        <v>10</v>
      </c>
    </row>
    <row r="157">
      <c r="A157" t="n">
        <v>33</v>
      </c>
      <c r="B157" t="n">
        <v>125</v>
      </c>
      <c r="C157" t="inlineStr">
        <is>
          <t xml:space="preserve">CONCLUIDO	</t>
        </is>
      </c>
      <c r="D157" t="n">
        <v>6.0348</v>
      </c>
      <c r="E157" t="n">
        <v>16.57</v>
      </c>
      <c r="F157" t="n">
        <v>13.06</v>
      </c>
      <c r="G157" t="n">
        <v>48.97</v>
      </c>
      <c r="H157" t="n">
        <v>0.64</v>
      </c>
      <c r="I157" t="n">
        <v>16</v>
      </c>
      <c r="J157" t="n">
        <v>257.46</v>
      </c>
      <c r="K157" t="n">
        <v>58.47</v>
      </c>
      <c r="L157" t="n">
        <v>9.25</v>
      </c>
      <c r="M157" t="n">
        <v>14</v>
      </c>
      <c r="N157" t="n">
        <v>64.73999999999999</v>
      </c>
      <c r="O157" t="n">
        <v>31987.61</v>
      </c>
      <c r="P157" t="n">
        <v>184.96</v>
      </c>
      <c r="Q157" t="n">
        <v>988.08</v>
      </c>
      <c r="R157" t="n">
        <v>47.36</v>
      </c>
      <c r="S157" t="n">
        <v>35.43</v>
      </c>
      <c r="T157" t="n">
        <v>4910.04</v>
      </c>
      <c r="U157" t="n">
        <v>0.75</v>
      </c>
      <c r="V157" t="n">
        <v>0.87</v>
      </c>
      <c r="W157" t="n">
        <v>2.99</v>
      </c>
      <c r="X157" t="n">
        <v>0.3</v>
      </c>
      <c r="Y157" t="n">
        <v>1</v>
      </c>
      <c r="Z157" t="n">
        <v>10</v>
      </c>
    </row>
    <row r="158">
      <c r="A158" t="n">
        <v>34</v>
      </c>
      <c r="B158" t="n">
        <v>125</v>
      </c>
      <c r="C158" t="inlineStr">
        <is>
          <t xml:space="preserve">CONCLUIDO	</t>
        </is>
      </c>
      <c r="D158" t="n">
        <v>6.0588</v>
      </c>
      <c r="E158" t="n">
        <v>16.5</v>
      </c>
      <c r="F158" t="n">
        <v>13.04</v>
      </c>
      <c r="G158" t="n">
        <v>52.16</v>
      </c>
      <c r="H158" t="n">
        <v>0.66</v>
      </c>
      <c r="I158" t="n">
        <v>15</v>
      </c>
      <c r="J158" t="n">
        <v>257.92</v>
      </c>
      <c r="K158" t="n">
        <v>58.47</v>
      </c>
      <c r="L158" t="n">
        <v>9.5</v>
      </c>
      <c r="M158" t="n">
        <v>13</v>
      </c>
      <c r="N158" t="n">
        <v>64.95</v>
      </c>
      <c r="O158" t="n">
        <v>32044.25</v>
      </c>
      <c r="P158" t="n">
        <v>183.81</v>
      </c>
      <c r="Q158" t="n">
        <v>988.14</v>
      </c>
      <c r="R158" t="n">
        <v>46.81</v>
      </c>
      <c r="S158" t="n">
        <v>35.43</v>
      </c>
      <c r="T158" t="n">
        <v>4642.77</v>
      </c>
      <c r="U158" t="n">
        <v>0.76</v>
      </c>
      <c r="V158" t="n">
        <v>0.87</v>
      </c>
      <c r="W158" t="n">
        <v>2.99</v>
      </c>
      <c r="X158" t="n">
        <v>0.29</v>
      </c>
      <c r="Y158" t="n">
        <v>1</v>
      </c>
      <c r="Z158" t="n">
        <v>10</v>
      </c>
    </row>
    <row r="159">
      <c r="A159" t="n">
        <v>35</v>
      </c>
      <c r="B159" t="n">
        <v>125</v>
      </c>
      <c r="C159" t="inlineStr">
        <is>
          <t xml:space="preserve">CONCLUIDO	</t>
        </is>
      </c>
      <c r="D159" t="n">
        <v>6.0616</v>
      </c>
      <c r="E159" t="n">
        <v>16.5</v>
      </c>
      <c r="F159" t="n">
        <v>13.03</v>
      </c>
      <c r="G159" t="n">
        <v>52.13</v>
      </c>
      <c r="H159" t="n">
        <v>0.67</v>
      </c>
      <c r="I159" t="n">
        <v>15</v>
      </c>
      <c r="J159" t="n">
        <v>258.38</v>
      </c>
      <c r="K159" t="n">
        <v>58.47</v>
      </c>
      <c r="L159" t="n">
        <v>9.75</v>
      </c>
      <c r="M159" t="n">
        <v>13</v>
      </c>
      <c r="N159" t="n">
        <v>65.16</v>
      </c>
      <c r="O159" t="n">
        <v>32100.97</v>
      </c>
      <c r="P159" t="n">
        <v>182.72</v>
      </c>
      <c r="Q159" t="n">
        <v>988.16</v>
      </c>
      <c r="R159" t="n">
        <v>46.44</v>
      </c>
      <c r="S159" t="n">
        <v>35.43</v>
      </c>
      <c r="T159" t="n">
        <v>4456.99</v>
      </c>
      <c r="U159" t="n">
        <v>0.76</v>
      </c>
      <c r="V159" t="n">
        <v>0.87</v>
      </c>
      <c r="W159" t="n">
        <v>2.99</v>
      </c>
      <c r="X159" t="n">
        <v>0.28</v>
      </c>
      <c r="Y159" t="n">
        <v>1</v>
      </c>
      <c r="Z159" t="n">
        <v>10</v>
      </c>
    </row>
    <row r="160">
      <c r="A160" t="n">
        <v>36</v>
      </c>
      <c r="B160" t="n">
        <v>125</v>
      </c>
      <c r="C160" t="inlineStr">
        <is>
          <t xml:space="preserve">CONCLUIDO	</t>
        </is>
      </c>
      <c r="D160" t="n">
        <v>6.0832</v>
      </c>
      <c r="E160" t="n">
        <v>16.44</v>
      </c>
      <c r="F160" t="n">
        <v>13.02</v>
      </c>
      <c r="G160" t="n">
        <v>55.8</v>
      </c>
      <c r="H160" t="n">
        <v>0.6899999999999999</v>
      </c>
      <c r="I160" t="n">
        <v>14</v>
      </c>
      <c r="J160" t="n">
        <v>258.84</v>
      </c>
      <c r="K160" t="n">
        <v>58.47</v>
      </c>
      <c r="L160" t="n">
        <v>10</v>
      </c>
      <c r="M160" t="n">
        <v>12</v>
      </c>
      <c r="N160" t="n">
        <v>65.37</v>
      </c>
      <c r="O160" t="n">
        <v>32157.77</v>
      </c>
      <c r="P160" t="n">
        <v>181.69</v>
      </c>
      <c r="Q160" t="n">
        <v>988.1</v>
      </c>
      <c r="R160" t="n">
        <v>46</v>
      </c>
      <c r="S160" t="n">
        <v>35.43</v>
      </c>
      <c r="T160" t="n">
        <v>4241.86</v>
      </c>
      <c r="U160" t="n">
        <v>0.77</v>
      </c>
      <c r="V160" t="n">
        <v>0.88</v>
      </c>
      <c r="W160" t="n">
        <v>2.99</v>
      </c>
      <c r="X160" t="n">
        <v>0.27</v>
      </c>
      <c r="Y160" t="n">
        <v>1</v>
      </c>
      <c r="Z160" t="n">
        <v>10</v>
      </c>
    </row>
    <row r="161">
      <c r="A161" t="n">
        <v>37</v>
      </c>
      <c r="B161" t="n">
        <v>125</v>
      </c>
      <c r="C161" t="inlineStr">
        <is>
          <t xml:space="preserve">CONCLUIDO	</t>
        </is>
      </c>
      <c r="D161" t="n">
        <v>6.0891</v>
      </c>
      <c r="E161" t="n">
        <v>16.42</v>
      </c>
      <c r="F161" t="n">
        <v>13</v>
      </c>
      <c r="G161" t="n">
        <v>55.73</v>
      </c>
      <c r="H161" t="n">
        <v>0.7</v>
      </c>
      <c r="I161" t="n">
        <v>14</v>
      </c>
      <c r="J161" t="n">
        <v>259.3</v>
      </c>
      <c r="K161" t="n">
        <v>58.47</v>
      </c>
      <c r="L161" t="n">
        <v>10.25</v>
      </c>
      <c r="M161" t="n">
        <v>12</v>
      </c>
      <c r="N161" t="n">
        <v>65.58</v>
      </c>
      <c r="O161" t="n">
        <v>32214.64</v>
      </c>
      <c r="P161" t="n">
        <v>181.13</v>
      </c>
      <c r="Q161" t="n">
        <v>988.08</v>
      </c>
      <c r="R161" t="n">
        <v>45.51</v>
      </c>
      <c r="S161" t="n">
        <v>35.43</v>
      </c>
      <c r="T161" t="n">
        <v>3996.48</v>
      </c>
      <c r="U161" t="n">
        <v>0.78</v>
      </c>
      <c r="V161" t="n">
        <v>0.88</v>
      </c>
      <c r="W161" t="n">
        <v>2.99</v>
      </c>
      <c r="X161" t="n">
        <v>0.25</v>
      </c>
      <c r="Y161" t="n">
        <v>1</v>
      </c>
      <c r="Z161" t="n">
        <v>10</v>
      </c>
    </row>
    <row r="162">
      <c r="A162" t="n">
        <v>38</v>
      </c>
      <c r="B162" t="n">
        <v>125</v>
      </c>
      <c r="C162" t="inlineStr">
        <is>
          <t xml:space="preserve">CONCLUIDO	</t>
        </is>
      </c>
      <c r="D162" t="n">
        <v>6.091</v>
      </c>
      <c r="E162" t="n">
        <v>16.42</v>
      </c>
      <c r="F162" t="n">
        <v>13</v>
      </c>
      <c r="G162" t="n">
        <v>55.71</v>
      </c>
      <c r="H162" t="n">
        <v>0.72</v>
      </c>
      <c r="I162" t="n">
        <v>14</v>
      </c>
      <c r="J162" t="n">
        <v>259.76</v>
      </c>
      <c r="K162" t="n">
        <v>58.47</v>
      </c>
      <c r="L162" t="n">
        <v>10.5</v>
      </c>
      <c r="M162" t="n">
        <v>12</v>
      </c>
      <c r="N162" t="n">
        <v>65.79000000000001</v>
      </c>
      <c r="O162" t="n">
        <v>32271.6</v>
      </c>
      <c r="P162" t="n">
        <v>180.04</v>
      </c>
      <c r="Q162" t="n">
        <v>988.22</v>
      </c>
      <c r="R162" t="n">
        <v>45.31</v>
      </c>
      <c r="S162" t="n">
        <v>35.43</v>
      </c>
      <c r="T162" t="n">
        <v>3898.56</v>
      </c>
      <c r="U162" t="n">
        <v>0.78</v>
      </c>
      <c r="V162" t="n">
        <v>0.88</v>
      </c>
      <c r="W162" t="n">
        <v>2.99</v>
      </c>
      <c r="X162" t="n">
        <v>0.25</v>
      </c>
      <c r="Y162" t="n">
        <v>1</v>
      </c>
      <c r="Z162" t="n">
        <v>10</v>
      </c>
    </row>
    <row r="163">
      <c r="A163" t="n">
        <v>39</v>
      </c>
      <c r="B163" t="n">
        <v>125</v>
      </c>
      <c r="C163" t="inlineStr">
        <is>
          <t xml:space="preserve">CONCLUIDO	</t>
        </is>
      </c>
      <c r="D163" t="n">
        <v>6.1105</v>
      </c>
      <c r="E163" t="n">
        <v>16.37</v>
      </c>
      <c r="F163" t="n">
        <v>12.99</v>
      </c>
      <c r="G163" t="n">
        <v>59.97</v>
      </c>
      <c r="H163" t="n">
        <v>0.74</v>
      </c>
      <c r="I163" t="n">
        <v>13</v>
      </c>
      <c r="J163" t="n">
        <v>260.23</v>
      </c>
      <c r="K163" t="n">
        <v>58.47</v>
      </c>
      <c r="L163" t="n">
        <v>10.75</v>
      </c>
      <c r="M163" t="n">
        <v>11</v>
      </c>
      <c r="N163" t="n">
        <v>66</v>
      </c>
      <c r="O163" t="n">
        <v>32328.64</v>
      </c>
      <c r="P163" t="n">
        <v>178.52</v>
      </c>
      <c r="Q163" t="n">
        <v>988.08</v>
      </c>
      <c r="R163" t="n">
        <v>45.32</v>
      </c>
      <c r="S163" t="n">
        <v>35.43</v>
      </c>
      <c r="T163" t="n">
        <v>3906.93</v>
      </c>
      <c r="U163" t="n">
        <v>0.78</v>
      </c>
      <c r="V163" t="n">
        <v>0.88</v>
      </c>
      <c r="W163" t="n">
        <v>2.98</v>
      </c>
      <c r="X163" t="n">
        <v>0.24</v>
      </c>
      <c r="Y163" t="n">
        <v>1</v>
      </c>
      <c r="Z163" t="n">
        <v>10</v>
      </c>
    </row>
    <row r="164">
      <c r="A164" t="n">
        <v>40</v>
      </c>
      <c r="B164" t="n">
        <v>125</v>
      </c>
      <c r="C164" t="inlineStr">
        <is>
          <t xml:space="preserve">CONCLUIDO	</t>
        </is>
      </c>
      <c r="D164" t="n">
        <v>6.1097</v>
      </c>
      <c r="E164" t="n">
        <v>16.37</v>
      </c>
      <c r="F164" t="n">
        <v>13</v>
      </c>
      <c r="G164" t="n">
        <v>59.98</v>
      </c>
      <c r="H164" t="n">
        <v>0.75</v>
      </c>
      <c r="I164" t="n">
        <v>13</v>
      </c>
      <c r="J164" t="n">
        <v>260.69</v>
      </c>
      <c r="K164" t="n">
        <v>58.47</v>
      </c>
      <c r="L164" t="n">
        <v>11</v>
      </c>
      <c r="M164" t="n">
        <v>11</v>
      </c>
      <c r="N164" t="n">
        <v>66.20999999999999</v>
      </c>
      <c r="O164" t="n">
        <v>32385.75</v>
      </c>
      <c r="P164" t="n">
        <v>178.14</v>
      </c>
      <c r="Q164" t="n">
        <v>988.08</v>
      </c>
      <c r="R164" t="n">
        <v>45.27</v>
      </c>
      <c r="S164" t="n">
        <v>35.43</v>
      </c>
      <c r="T164" t="n">
        <v>3883.46</v>
      </c>
      <c r="U164" t="n">
        <v>0.78</v>
      </c>
      <c r="V164" t="n">
        <v>0.88</v>
      </c>
      <c r="W164" t="n">
        <v>2.99</v>
      </c>
      <c r="X164" t="n">
        <v>0.24</v>
      </c>
      <c r="Y164" t="n">
        <v>1</v>
      </c>
      <c r="Z164" t="n">
        <v>10</v>
      </c>
    </row>
    <row r="165">
      <c r="A165" t="n">
        <v>41</v>
      </c>
      <c r="B165" t="n">
        <v>125</v>
      </c>
      <c r="C165" t="inlineStr">
        <is>
          <t xml:space="preserve">CONCLUIDO	</t>
        </is>
      </c>
      <c r="D165" t="n">
        <v>6.1148</v>
      </c>
      <c r="E165" t="n">
        <v>16.35</v>
      </c>
      <c r="F165" t="n">
        <v>12.98</v>
      </c>
      <c r="G165" t="n">
        <v>59.92</v>
      </c>
      <c r="H165" t="n">
        <v>0.77</v>
      </c>
      <c r="I165" t="n">
        <v>13</v>
      </c>
      <c r="J165" t="n">
        <v>261.15</v>
      </c>
      <c r="K165" t="n">
        <v>58.47</v>
      </c>
      <c r="L165" t="n">
        <v>11.25</v>
      </c>
      <c r="M165" t="n">
        <v>11</v>
      </c>
      <c r="N165" t="n">
        <v>66.43000000000001</v>
      </c>
      <c r="O165" t="n">
        <v>32442.95</v>
      </c>
      <c r="P165" t="n">
        <v>177.14</v>
      </c>
      <c r="Q165" t="n">
        <v>988.13</v>
      </c>
      <c r="R165" t="n">
        <v>44.82</v>
      </c>
      <c r="S165" t="n">
        <v>35.43</v>
      </c>
      <c r="T165" t="n">
        <v>3655.83</v>
      </c>
      <c r="U165" t="n">
        <v>0.79</v>
      </c>
      <c r="V165" t="n">
        <v>0.88</v>
      </c>
      <c r="W165" t="n">
        <v>2.99</v>
      </c>
      <c r="X165" t="n">
        <v>0.23</v>
      </c>
      <c r="Y165" t="n">
        <v>1</v>
      </c>
      <c r="Z165" t="n">
        <v>10</v>
      </c>
    </row>
    <row r="166">
      <c r="A166" t="n">
        <v>42</v>
      </c>
      <c r="B166" t="n">
        <v>125</v>
      </c>
      <c r="C166" t="inlineStr">
        <is>
          <t xml:space="preserve">CONCLUIDO	</t>
        </is>
      </c>
      <c r="D166" t="n">
        <v>6.1378</v>
      </c>
      <c r="E166" t="n">
        <v>16.29</v>
      </c>
      <c r="F166" t="n">
        <v>12.97</v>
      </c>
      <c r="G166" t="n">
        <v>64.84</v>
      </c>
      <c r="H166" t="n">
        <v>0.78</v>
      </c>
      <c r="I166" t="n">
        <v>12</v>
      </c>
      <c r="J166" t="n">
        <v>261.62</v>
      </c>
      <c r="K166" t="n">
        <v>58.47</v>
      </c>
      <c r="L166" t="n">
        <v>11.5</v>
      </c>
      <c r="M166" t="n">
        <v>10</v>
      </c>
      <c r="N166" t="n">
        <v>66.64</v>
      </c>
      <c r="O166" t="n">
        <v>32500.22</v>
      </c>
      <c r="P166" t="n">
        <v>175.39</v>
      </c>
      <c r="Q166" t="n">
        <v>988.1</v>
      </c>
      <c r="R166" t="n">
        <v>44.43</v>
      </c>
      <c r="S166" t="n">
        <v>35.43</v>
      </c>
      <c r="T166" t="n">
        <v>3463.69</v>
      </c>
      <c r="U166" t="n">
        <v>0.8</v>
      </c>
      <c r="V166" t="n">
        <v>0.88</v>
      </c>
      <c r="W166" t="n">
        <v>2.98</v>
      </c>
      <c r="X166" t="n">
        <v>0.21</v>
      </c>
      <c r="Y166" t="n">
        <v>1</v>
      </c>
      <c r="Z166" t="n">
        <v>10</v>
      </c>
    </row>
    <row r="167">
      <c r="A167" t="n">
        <v>43</v>
      </c>
      <c r="B167" t="n">
        <v>125</v>
      </c>
      <c r="C167" t="inlineStr">
        <is>
          <t xml:space="preserve">CONCLUIDO	</t>
        </is>
      </c>
      <c r="D167" t="n">
        <v>6.1372</v>
      </c>
      <c r="E167" t="n">
        <v>16.29</v>
      </c>
      <c r="F167" t="n">
        <v>12.97</v>
      </c>
      <c r="G167" t="n">
        <v>64.84999999999999</v>
      </c>
      <c r="H167" t="n">
        <v>0.8</v>
      </c>
      <c r="I167" t="n">
        <v>12</v>
      </c>
      <c r="J167" t="n">
        <v>262.08</v>
      </c>
      <c r="K167" t="n">
        <v>58.47</v>
      </c>
      <c r="L167" t="n">
        <v>11.75</v>
      </c>
      <c r="M167" t="n">
        <v>10</v>
      </c>
      <c r="N167" t="n">
        <v>66.86</v>
      </c>
      <c r="O167" t="n">
        <v>32557.58</v>
      </c>
      <c r="P167" t="n">
        <v>174.48</v>
      </c>
      <c r="Q167" t="n">
        <v>988.14</v>
      </c>
      <c r="R167" t="n">
        <v>44.46</v>
      </c>
      <c r="S167" t="n">
        <v>35.43</v>
      </c>
      <c r="T167" t="n">
        <v>3479.04</v>
      </c>
      <c r="U167" t="n">
        <v>0.8</v>
      </c>
      <c r="V167" t="n">
        <v>0.88</v>
      </c>
      <c r="W167" t="n">
        <v>2.98</v>
      </c>
      <c r="X167" t="n">
        <v>0.22</v>
      </c>
      <c r="Y167" t="n">
        <v>1</v>
      </c>
      <c r="Z167" t="n">
        <v>10</v>
      </c>
    </row>
    <row r="168">
      <c r="A168" t="n">
        <v>44</v>
      </c>
      <c r="B168" t="n">
        <v>125</v>
      </c>
      <c r="C168" t="inlineStr">
        <is>
          <t xml:space="preserve">CONCLUIDO	</t>
        </is>
      </c>
      <c r="D168" t="n">
        <v>6.1409</v>
      </c>
      <c r="E168" t="n">
        <v>16.28</v>
      </c>
      <c r="F168" t="n">
        <v>12.96</v>
      </c>
      <c r="G168" t="n">
        <v>64.8</v>
      </c>
      <c r="H168" t="n">
        <v>0.8100000000000001</v>
      </c>
      <c r="I168" t="n">
        <v>12</v>
      </c>
      <c r="J168" t="n">
        <v>262.55</v>
      </c>
      <c r="K168" t="n">
        <v>58.47</v>
      </c>
      <c r="L168" t="n">
        <v>12</v>
      </c>
      <c r="M168" t="n">
        <v>10</v>
      </c>
      <c r="N168" t="n">
        <v>67.06999999999999</v>
      </c>
      <c r="O168" t="n">
        <v>32615.02</v>
      </c>
      <c r="P168" t="n">
        <v>173.98</v>
      </c>
      <c r="Q168" t="n">
        <v>988.08</v>
      </c>
      <c r="R168" t="n">
        <v>44.11</v>
      </c>
      <c r="S168" t="n">
        <v>35.43</v>
      </c>
      <c r="T168" t="n">
        <v>3306.96</v>
      </c>
      <c r="U168" t="n">
        <v>0.8</v>
      </c>
      <c r="V168" t="n">
        <v>0.88</v>
      </c>
      <c r="W168" t="n">
        <v>2.98</v>
      </c>
      <c r="X168" t="n">
        <v>0.21</v>
      </c>
      <c r="Y168" t="n">
        <v>1</v>
      </c>
      <c r="Z168" t="n">
        <v>10</v>
      </c>
    </row>
    <row r="169">
      <c r="A169" t="n">
        <v>45</v>
      </c>
      <c r="B169" t="n">
        <v>125</v>
      </c>
      <c r="C169" t="inlineStr">
        <is>
          <t xml:space="preserve">CONCLUIDO	</t>
        </is>
      </c>
      <c r="D169" t="n">
        <v>6.1362</v>
      </c>
      <c r="E169" t="n">
        <v>16.3</v>
      </c>
      <c r="F169" t="n">
        <v>12.97</v>
      </c>
      <c r="G169" t="n">
        <v>64.87</v>
      </c>
      <c r="H169" t="n">
        <v>0.83</v>
      </c>
      <c r="I169" t="n">
        <v>12</v>
      </c>
      <c r="J169" t="n">
        <v>263.01</v>
      </c>
      <c r="K169" t="n">
        <v>58.47</v>
      </c>
      <c r="L169" t="n">
        <v>12.25</v>
      </c>
      <c r="M169" t="n">
        <v>10</v>
      </c>
      <c r="N169" t="n">
        <v>67.29000000000001</v>
      </c>
      <c r="O169" t="n">
        <v>32672.53</v>
      </c>
      <c r="P169" t="n">
        <v>173.46</v>
      </c>
      <c r="Q169" t="n">
        <v>988.17</v>
      </c>
      <c r="R169" t="n">
        <v>44.51</v>
      </c>
      <c r="S169" t="n">
        <v>35.43</v>
      </c>
      <c r="T169" t="n">
        <v>3504.64</v>
      </c>
      <c r="U169" t="n">
        <v>0.8</v>
      </c>
      <c r="V169" t="n">
        <v>0.88</v>
      </c>
      <c r="W169" t="n">
        <v>2.99</v>
      </c>
      <c r="X169" t="n">
        <v>0.22</v>
      </c>
      <c r="Y169" t="n">
        <v>1</v>
      </c>
      <c r="Z169" t="n">
        <v>10</v>
      </c>
    </row>
    <row r="170">
      <c r="A170" t="n">
        <v>46</v>
      </c>
      <c r="B170" t="n">
        <v>125</v>
      </c>
      <c r="C170" t="inlineStr">
        <is>
          <t xml:space="preserve">CONCLUIDO	</t>
        </is>
      </c>
      <c r="D170" t="n">
        <v>6.158</v>
      </c>
      <c r="E170" t="n">
        <v>16.24</v>
      </c>
      <c r="F170" t="n">
        <v>12.96</v>
      </c>
      <c r="G170" t="n">
        <v>70.70999999999999</v>
      </c>
      <c r="H170" t="n">
        <v>0.84</v>
      </c>
      <c r="I170" t="n">
        <v>11</v>
      </c>
      <c r="J170" t="n">
        <v>263.48</v>
      </c>
      <c r="K170" t="n">
        <v>58.47</v>
      </c>
      <c r="L170" t="n">
        <v>12.5</v>
      </c>
      <c r="M170" t="n">
        <v>9</v>
      </c>
      <c r="N170" t="n">
        <v>67.51000000000001</v>
      </c>
      <c r="O170" t="n">
        <v>32730.13</v>
      </c>
      <c r="P170" t="n">
        <v>172.12</v>
      </c>
      <c r="Q170" t="n">
        <v>988.16</v>
      </c>
      <c r="R170" t="n">
        <v>44.23</v>
      </c>
      <c r="S170" t="n">
        <v>35.43</v>
      </c>
      <c r="T170" t="n">
        <v>3370.77</v>
      </c>
      <c r="U170" t="n">
        <v>0.8</v>
      </c>
      <c r="V170" t="n">
        <v>0.88</v>
      </c>
      <c r="W170" t="n">
        <v>2.98</v>
      </c>
      <c r="X170" t="n">
        <v>0.21</v>
      </c>
      <c r="Y170" t="n">
        <v>1</v>
      </c>
      <c r="Z170" t="n">
        <v>10</v>
      </c>
    </row>
    <row r="171">
      <c r="A171" t="n">
        <v>47</v>
      </c>
      <c r="B171" t="n">
        <v>125</v>
      </c>
      <c r="C171" t="inlineStr">
        <is>
          <t xml:space="preserve">CONCLUIDO	</t>
        </is>
      </c>
      <c r="D171" t="n">
        <v>6.1632</v>
      </c>
      <c r="E171" t="n">
        <v>16.23</v>
      </c>
      <c r="F171" t="n">
        <v>12.95</v>
      </c>
      <c r="G171" t="n">
        <v>70.63</v>
      </c>
      <c r="H171" t="n">
        <v>0.86</v>
      </c>
      <c r="I171" t="n">
        <v>11</v>
      </c>
      <c r="J171" t="n">
        <v>263.95</v>
      </c>
      <c r="K171" t="n">
        <v>58.47</v>
      </c>
      <c r="L171" t="n">
        <v>12.75</v>
      </c>
      <c r="M171" t="n">
        <v>9</v>
      </c>
      <c r="N171" t="n">
        <v>67.72</v>
      </c>
      <c r="O171" t="n">
        <v>32787.82</v>
      </c>
      <c r="P171" t="n">
        <v>171.43</v>
      </c>
      <c r="Q171" t="n">
        <v>988.08</v>
      </c>
      <c r="R171" t="n">
        <v>43.77</v>
      </c>
      <c r="S171" t="n">
        <v>35.43</v>
      </c>
      <c r="T171" t="n">
        <v>3142.82</v>
      </c>
      <c r="U171" t="n">
        <v>0.8100000000000001</v>
      </c>
      <c r="V171" t="n">
        <v>0.88</v>
      </c>
      <c r="W171" t="n">
        <v>2.98</v>
      </c>
      <c r="X171" t="n">
        <v>0.2</v>
      </c>
      <c r="Y171" t="n">
        <v>1</v>
      </c>
      <c r="Z171" t="n">
        <v>10</v>
      </c>
    </row>
    <row r="172">
      <c r="A172" t="n">
        <v>48</v>
      </c>
      <c r="B172" t="n">
        <v>125</v>
      </c>
      <c r="C172" t="inlineStr">
        <is>
          <t xml:space="preserve">CONCLUIDO	</t>
        </is>
      </c>
      <c r="D172" t="n">
        <v>6.1622</v>
      </c>
      <c r="E172" t="n">
        <v>16.23</v>
      </c>
      <c r="F172" t="n">
        <v>12.95</v>
      </c>
      <c r="G172" t="n">
        <v>70.65000000000001</v>
      </c>
      <c r="H172" t="n">
        <v>0.87</v>
      </c>
      <c r="I172" t="n">
        <v>11</v>
      </c>
      <c r="J172" t="n">
        <v>264.42</v>
      </c>
      <c r="K172" t="n">
        <v>58.47</v>
      </c>
      <c r="L172" t="n">
        <v>13</v>
      </c>
      <c r="M172" t="n">
        <v>9</v>
      </c>
      <c r="N172" t="n">
        <v>67.94</v>
      </c>
      <c r="O172" t="n">
        <v>32845.58</v>
      </c>
      <c r="P172" t="n">
        <v>170.39</v>
      </c>
      <c r="Q172" t="n">
        <v>988.09</v>
      </c>
      <c r="R172" t="n">
        <v>43.91</v>
      </c>
      <c r="S172" t="n">
        <v>35.43</v>
      </c>
      <c r="T172" t="n">
        <v>3210.74</v>
      </c>
      <c r="U172" t="n">
        <v>0.8100000000000001</v>
      </c>
      <c r="V172" t="n">
        <v>0.88</v>
      </c>
      <c r="W172" t="n">
        <v>2.98</v>
      </c>
      <c r="X172" t="n">
        <v>0.2</v>
      </c>
      <c r="Y172" t="n">
        <v>1</v>
      </c>
      <c r="Z172" t="n">
        <v>10</v>
      </c>
    </row>
    <row r="173">
      <c r="A173" t="n">
        <v>49</v>
      </c>
      <c r="B173" t="n">
        <v>125</v>
      </c>
      <c r="C173" t="inlineStr">
        <is>
          <t xml:space="preserve">CONCLUIDO	</t>
        </is>
      </c>
      <c r="D173" t="n">
        <v>6.164</v>
      </c>
      <c r="E173" t="n">
        <v>16.22</v>
      </c>
      <c r="F173" t="n">
        <v>12.95</v>
      </c>
      <c r="G173" t="n">
        <v>70.62</v>
      </c>
      <c r="H173" t="n">
        <v>0.89</v>
      </c>
      <c r="I173" t="n">
        <v>11</v>
      </c>
      <c r="J173" t="n">
        <v>264.89</v>
      </c>
      <c r="K173" t="n">
        <v>58.47</v>
      </c>
      <c r="L173" t="n">
        <v>13.25</v>
      </c>
      <c r="M173" t="n">
        <v>9</v>
      </c>
      <c r="N173" t="n">
        <v>68.16</v>
      </c>
      <c r="O173" t="n">
        <v>32903.43</v>
      </c>
      <c r="P173" t="n">
        <v>168.03</v>
      </c>
      <c r="Q173" t="n">
        <v>988.13</v>
      </c>
      <c r="R173" t="n">
        <v>43.78</v>
      </c>
      <c r="S173" t="n">
        <v>35.43</v>
      </c>
      <c r="T173" t="n">
        <v>3147.08</v>
      </c>
      <c r="U173" t="n">
        <v>0.8100000000000001</v>
      </c>
      <c r="V173" t="n">
        <v>0.88</v>
      </c>
      <c r="W173" t="n">
        <v>2.98</v>
      </c>
      <c r="X173" t="n">
        <v>0.19</v>
      </c>
      <c r="Y173" t="n">
        <v>1</v>
      </c>
      <c r="Z173" t="n">
        <v>10</v>
      </c>
    </row>
    <row r="174">
      <c r="A174" t="n">
        <v>50</v>
      </c>
      <c r="B174" t="n">
        <v>125</v>
      </c>
      <c r="C174" t="inlineStr">
        <is>
          <t xml:space="preserve">CONCLUIDO	</t>
        </is>
      </c>
      <c r="D174" t="n">
        <v>6.1923</v>
      </c>
      <c r="E174" t="n">
        <v>16.15</v>
      </c>
      <c r="F174" t="n">
        <v>12.92</v>
      </c>
      <c r="G174" t="n">
        <v>77.52</v>
      </c>
      <c r="H174" t="n">
        <v>0.91</v>
      </c>
      <c r="I174" t="n">
        <v>10</v>
      </c>
      <c r="J174" t="n">
        <v>265.36</v>
      </c>
      <c r="K174" t="n">
        <v>58.47</v>
      </c>
      <c r="L174" t="n">
        <v>13.5</v>
      </c>
      <c r="M174" t="n">
        <v>8</v>
      </c>
      <c r="N174" t="n">
        <v>68.38</v>
      </c>
      <c r="O174" t="n">
        <v>32961.36</v>
      </c>
      <c r="P174" t="n">
        <v>167.33</v>
      </c>
      <c r="Q174" t="n">
        <v>988.08</v>
      </c>
      <c r="R174" t="n">
        <v>43.01</v>
      </c>
      <c r="S174" t="n">
        <v>35.43</v>
      </c>
      <c r="T174" t="n">
        <v>2767.56</v>
      </c>
      <c r="U174" t="n">
        <v>0.82</v>
      </c>
      <c r="V174" t="n">
        <v>0.88</v>
      </c>
      <c r="W174" t="n">
        <v>2.98</v>
      </c>
      <c r="X174" t="n">
        <v>0.17</v>
      </c>
      <c r="Y174" t="n">
        <v>1</v>
      </c>
      <c r="Z174" t="n">
        <v>10</v>
      </c>
    </row>
    <row r="175">
      <c r="A175" t="n">
        <v>51</v>
      </c>
      <c r="B175" t="n">
        <v>125</v>
      </c>
      <c r="C175" t="inlineStr">
        <is>
          <t xml:space="preserve">CONCLUIDO	</t>
        </is>
      </c>
      <c r="D175" t="n">
        <v>6.1892</v>
      </c>
      <c r="E175" t="n">
        <v>16.16</v>
      </c>
      <c r="F175" t="n">
        <v>12.93</v>
      </c>
      <c r="G175" t="n">
        <v>77.56999999999999</v>
      </c>
      <c r="H175" t="n">
        <v>0.92</v>
      </c>
      <c r="I175" t="n">
        <v>10</v>
      </c>
      <c r="J175" t="n">
        <v>265.83</v>
      </c>
      <c r="K175" t="n">
        <v>58.47</v>
      </c>
      <c r="L175" t="n">
        <v>13.75</v>
      </c>
      <c r="M175" t="n">
        <v>7</v>
      </c>
      <c r="N175" t="n">
        <v>68.59999999999999</v>
      </c>
      <c r="O175" t="n">
        <v>33019.37</v>
      </c>
      <c r="P175" t="n">
        <v>165.66</v>
      </c>
      <c r="Q175" t="n">
        <v>988.1900000000001</v>
      </c>
      <c r="R175" t="n">
        <v>43.1</v>
      </c>
      <c r="S175" t="n">
        <v>35.43</v>
      </c>
      <c r="T175" t="n">
        <v>2813.49</v>
      </c>
      <c r="U175" t="n">
        <v>0.82</v>
      </c>
      <c r="V175" t="n">
        <v>0.88</v>
      </c>
      <c r="W175" t="n">
        <v>2.98</v>
      </c>
      <c r="X175" t="n">
        <v>0.17</v>
      </c>
      <c r="Y175" t="n">
        <v>1</v>
      </c>
      <c r="Z175" t="n">
        <v>10</v>
      </c>
    </row>
    <row r="176">
      <c r="A176" t="n">
        <v>52</v>
      </c>
      <c r="B176" t="n">
        <v>125</v>
      </c>
      <c r="C176" t="inlineStr">
        <is>
          <t xml:space="preserve">CONCLUIDO	</t>
        </is>
      </c>
      <c r="D176" t="n">
        <v>6.1863</v>
      </c>
      <c r="E176" t="n">
        <v>16.16</v>
      </c>
      <c r="F176" t="n">
        <v>12.94</v>
      </c>
      <c r="G176" t="n">
        <v>77.61</v>
      </c>
      <c r="H176" t="n">
        <v>0.9399999999999999</v>
      </c>
      <c r="I176" t="n">
        <v>10</v>
      </c>
      <c r="J176" t="n">
        <v>266.3</v>
      </c>
      <c r="K176" t="n">
        <v>58.47</v>
      </c>
      <c r="L176" t="n">
        <v>14</v>
      </c>
      <c r="M176" t="n">
        <v>6</v>
      </c>
      <c r="N176" t="n">
        <v>68.81999999999999</v>
      </c>
      <c r="O176" t="n">
        <v>33077.47</v>
      </c>
      <c r="P176" t="n">
        <v>165.68</v>
      </c>
      <c r="Q176" t="n">
        <v>988.15</v>
      </c>
      <c r="R176" t="n">
        <v>43.27</v>
      </c>
      <c r="S176" t="n">
        <v>35.43</v>
      </c>
      <c r="T176" t="n">
        <v>2896.97</v>
      </c>
      <c r="U176" t="n">
        <v>0.82</v>
      </c>
      <c r="V176" t="n">
        <v>0.88</v>
      </c>
      <c r="W176" t="n">
        <v>2.99</v>
      </c>
      <c r="X176" t="n">
        <v>0.18</v>
      </c>
      <c r="Y176" t="n">
        <v>1</v>
      </c>
      <c r="Z176" t="n">
        <v>10</v>
      </c>
    </row>
    <row r="177">
      <c r="A177" t="n">
        <v>53</v>
      </c>
      <c r="B177" t="n">
        <v>125</v>
      </c>
      <c r="C177" t="inlineStr">
        <is>
          <t xml:space="preserve">CONCLUIDO	</t>
        </is>
      </c>
      <c r="D177" t="n">
        <v>6.1884</v>
      </c>
      <c r="E177" t="n">
        <v>16.16</v>
      </c>
      <c r="F177" t="n">
        <v>12.93</v>
      </c>
      <c r="G177" t="n">
        <v>77.58</v>
      </c>
      <c r="H177" t="n">
        <v>0.95</v>
      </c>
      <c r="I177" t="n">
        <v>10</v>
      </c>
      <c r="J177" t="n">
        <v>266.77</v>
      </c>
      <c r="K177" t="n">
        <v>58.47</v>
      </c>
      <c r="L177" t="n">
        <v>14.25</v>
      </c>
      <c r="M177" t="n">
        <v>5</v>
      </c>
      <c r="N177" t="n">
        <v>69.04000000000001</v>
      </c>
      <c r="O177" t="n">
        <v>33135.65</v>
      </c>
      <c r="P177" t="n">
        <v>165.27</v>
      </c>
      <c r="Q177" t="n">
        <v>988.08</v>
      </c>
      <c r="R177" t="n">
        <v>43.13</v>
      </c>
      <c r="S177" t="n">
        <v>35.43</v>
      </c>
      <c r="T177" t="n">
        <v>2825.7</v>
      </c>
      <c r="U177" t="n">
        <v>0.82</v>
      </c>
      <c r="V177" t="n">
        <v>0.88</v>
      </c>
      <c r="W177" t="n">
        <v>2.98</v>
      </c>
      <c r="X177" t="n">
        <v>0.18</v>
      </c>
      <c r="Y177" t="n">
        <v>1</v>
      </c>
      <c r="Z177" t="n">
        <v>10</v>
      </c>
    </row>
    <row r="178">
      <c r="A178" t="n">
        <v>54</v>
      </c>
      <c r="B178" t="n">
        <v>125</v>
      </c>
      <c r="C178" t="inlineStr">
        <is>
          <t xml:space="preserve">CONCLUIDO	</t>
        </is>
      </c>
      <c r="D178" t="n">
        <v>6.1852</v>
      </c>
      <c r="E178" t="n">
        <v>16.17</v>
      </c>
      <c r="F178" t="n">
        <v>12.94</v>
      </c>
      <c r="G178" t="n">
        <v>77.63</v>
      </c>
      <c r="H178" t="n">
        <v>0.97</v>
      </c>
      <c r="I178" t="n">
        <v>10</v>
      </c>
      <c r="J178" t="n">
        <v>267.24</v>
      </c>
      <c r="K178" t="n">
        <v>58.47</v>
      </c>
      <c r="L178" t="n">
        <v>14.5</v>
      </c>
      <c r="M178" t="n">
        <v>5</v>
      </c>
      <c r="N178" t="n">
        <v>69.27</v>
      </c>
      <c r="O178" t="n">
        <v>33193.92</v>
      </c>
      <c r="P178" t="n">
        <v>164.71</v>
      </c>
      <c r="Q178" t="n">
        <v>988.09</v>
      </c>
      <c r="R178" t="n">
        <v>43.31</v>
      </c>
      <c r="S178" t="n">
        <v>35.43</v>
      </c>
      <c r="T178" t="n">
        <v>2916.8</v>
      </c>
      <c r="U178" t="n">
        <v>0.82</v>
      </c>
      <c r="V178" t="n">
        <v>0.88</v>
      </c>
      <c r="W178" t="n">
        <v>2.99</v>
      </c>
      <c r="X178" t="n">
        <v>0.18</v>
      </c>
      <c r="Y178" t="n">
        <v>1</v>
      </c>
      <c r="Z178" t="n">
        <v>10</v>
      </c>
    </row>
    <row r="179">
      <c r="A179" t="n">
        <v>55</v>
      </c>
      <c r="B179" t="n">
        <v>125</v>
      </c>
      <c r="C179" t="inlineStr">
        <is>
          <t xml:space="preserve">CONCLUIDO	</t>
        </is>
      </c>
      <c r="D179" t="n">
        <v>6.1861</v>
      </c>
      <c r="E179" t="n">
        <v>16.17</v>
      </c>
      <c r="F179" t="n">
        <v>12.94</v>
      </c>
      <c r="G179" t="n">
        <v>77.62</v>
      </c>
      <c r="H179" t="n">
        <v>0.98</v>
      </c>
      <c r="I179" t="n">
        <v>10</v>
      </c>
      <c r="J179" t="n">
        <v>267.71</v>
      </c>
      <c r="K179" t="n">
        <v>58.47</v>
      </c>
      <c r="L179" t="n">
        <v>14.75</v>
      </c>
      <c r="M179" t="n">
        <v>4</v>
      </c>
      <c r="N179" t="n">
        <v>69.48999999999999</v>
      </c>
      <c r="O179" t="n">
        <v>33252.27</v>
      </c>
      <c r="P179" t="n">
        <v>163.88</v>
      </c>
      <c r="Q179" t="n">
        <v>988.08</v>
      </c>
      <c r="R179" t="n">
        <v>43.22</v>
      </c>
      <c r="S179" t="n">
        <v>35.43</v>
      </c>
      <c r="T179" t="n">
        <v>2871.21</v>
      </c>
      <c r="U179" t="n">
        <v>0.82</v>
      </c>
      <c r="V179" t="n">
        <v>0.88</v>
      </c>
      <c r="W179" t="n">
        <v>2.99</v>
      </c>
      <c r="X179" t="n">
        <v>0.18</v>
      </c>
      <c r="Y179" t="n">
        <v>1</v>
      </c>
      <c r="Z179" t="n">
        <v>10</v>
      </c>
    </row>
    <row r="180">
      <c r="A180" t="n">
        <v>56</v>
      </c>
      <c r="B180" t="n">
        <v>125</v>
      </c>
      <c r="C180" t="inlineStr">
        <is>
          <t xml:space="preserve">CONCLUIDO	</t>
        </is>
      </c>
      <c r="D180" t="n">
        <v>6.213</v>
      </c>
      <c r="E180" t="n">
        <v>16.1</v>
      </c>
      <c r="F180" t="n">
        <v>12.91</v>
      </c>
      <c r="G180" t="n">
        <v>86.09</v>
      </c>
      <c r="H180" t="n">
        <v>1</v>
      </c>
      <c r="I180" t="n">
        <v>9</v>
      </c>
      <c r="J180" t="n">
        <v>268.19</v>
      </c>
      <c r="K180" t="n">
        <v>58.47</v>
      </c>
      <c r="L180" t="n">
        <v>15</v>
      </c>
      <c r="M180" t="n">
        <v>1</v>
      </c>
      <c r="N180" t="n">
        <v>69.70999999999999</v>
      </c>
      <c r="O180" t="n">
        <v>33310.7</v>
      </c>
      <c r="P180" t="n">
        <v>162.89</v>
      </c>
      <c r="Q180" t="n">
        <v>988.12</v>
      </c>
      <c r="R180" t="n">
        <v>42.52</v>
      </c>
      <c r="S180" t="n">
        <v>35.43</v>
      </c>
      <c r="T180" t="n">
        <v>2525.49</v>
      </c>
      <c r="U180" t="n">
        <v>0.83</v>
      </c>
      <c r="V180" t="n">
        <v>0.88</v>
      </c>
      <c r="W180" t="n">
        <v>2.98</v>
      </c>
      <c r="X180" t="n">
        <v>0.16</v>
      </c>
      <c r="Y180" t="n">
        <v>1</v>
      </c>
      <c r="Z180" t="n">
        <v>10</v>
      </c>
    </row>
    <row r="181">
      <c r="A181" t="n">
        <v>57</v>
      </c>
      <c r="B181" t="n">
        <v>125</v>
      </c>
      <c r="C181" t="inlineStr">
        <is>
          <t xml:space="preserve">CONCLUIDO	</t>
        </is>
      </c>
      <c r="D181" t="n">
        <v>6.2103</v>
      </c>
      <c r="E181" t="n">
        <v>16.1</v>
      </c>
      <c r="F181" t="n">
        <v>12.92</v>
      </c>
      <c r="G181" t="n">
        <v>86.14</v>
      </c>
      <c r="H181" t="n">
        <v>1.01</v>
      </c>
      <c r="I181" t="n">
        <v>9</v>
      </c>
      <c r="J181" t="n">
        <v>268.66</v>
      </c>
      <c r="K181" t="n">
        <v>58.47</v>
      </c>
      <c r="L181" t="n">
        <v>15.25</v>
      </c>
      <c r="M181" t="n">
        <v>0</v>
      </c>
      <c r="N181" t="n">
        <v>69.94</v>
      </c>
      <c r="O181" t="n">
        <v>33369.22</v>
      </c>
      <c r="P181" t="n">
        <v>162.99</v>
      </c>
      <c r="Q181" t="n">
        <v>988.08</v>
      </c>
      <c r="R181" t="n">
        <v>42.67</v>
      </c>
      <c r="S181" t="n">
        <v>35.43</v>
      </c>
      <c r="T181" t="n">
        <v>2599.11</v>
      </c>
      <c r="U181" t="n">
        <v>0.83</v>
      </c>
      <c r="V181" t="n">
        <v>0.88</v>
      </c>
      <c r="W181" t="n">
        <v>2.99</v>
      </c>
      <c r="X181" t="n">
        <v>0.17</v>
      </c>
      <c r="Y181" t="n">
        <v>1</v>
      </c>
      <c r="Z181" t="n">
        <v>10</v>
      </c>
    </row>
    <row r="182">
      <c r="A182" t="n">
        <v>0</v>
      </c>
      <c r="B182" t="n">
        <v>30</v>
      </c>
      <c r="C182" t="inlineStr">
        <is>
          <t xml:space="preserve">CONCLUIDO	</t>
        </is>
      </c>
      <c r="D182" t="n">
        <v>5.8789</v>
      </c>
      <c r="E182" t="n">
        <v>17.01</v>
      </c>
      <c r="F182" t="n">
        <v>14.11</v>
      </c>
      <c r="G182" t="n">
        <v>12.45</v>
      </c>
      <c r="H182" t="n">
        <v>0.24</v>
      </c>
      <c r="I182" t="n">
        <v>68</v>
      </c>
      <c r="J182" t="n">
        <v>71.52</v>
      </c>
      <c r="K182" t="n">
        <v>32.27</v>
      </c>
      <c r="L182" t="n">
        <v>1</v>
      </c>
      <c r="M182" t="n">
        <v>66</v>
      </c>
      <c r="N182" t="n">
        <v>8.25</v>
      </c>
      <c r="O182" t="n">
        <v>9054.6</v>
      </c>
      <c r="P182" t="n">
        <v>92.47</v>
      </c>
      <c r="Q182" t="n">
        <v>988.22</v>
      </c>
      <c r="R182" t="n">
        <v>79.95</v>
      </c>
      <c r="S182" t="n">
        <v>35.43</v>
      </c>
      <c r="T182" t="n">
        <v>20944.2</v>
      </c>
      <c r="U182" t="n">
        <v>0.44</v>
      </c>
      <c r="V182" t="n">
        <v>0.8100000000000001</v>
      </c>
      <c r="W182" t="n">
        <v>3.07</v>
      </c>
      <c r="X182" t="n">
        <v>1.35</v>
      </c>
      <c r="Y182" t="n">
        <v>1</v>
      </c>
      <c r="Z182" t="n">
        <v>10</v>
      </c>
    </row>
    <row r="183">
      <c r="A183" t="n">
        <v>1</v>
      </c>
      <c r="B183" t="n">
        <v>30</v>
      </c>
      <c r="C183" t="inlineStr">
        <is>
          <t xml:space="preserve">CONCLUIDO	</t>
        </is>
      </c>
      <c r="D183" t="n">
        <v>6.0917</v>
      </c>
      <c r="E183" t="n">
        <v>16.42</v>
      </c>
      <c r="F183" t="n">
        <v>13.78</v>
      </c>
      <c r="G183" t="n">
        <v>16.21</v>
      </c>
      <c r="H183" t="n">
        <v>0.3</v>
      </c>
      <c r="I183" t="n">
        <v>51</v>
      </c>
      <c r="J183" t="n">
        <v>71.81</v>
      </c>
      <c r="K183" t="n">
        <v>32.27</v>
      </c>
      <c r="L183" t="n">
        <v>1.25</v>
      </c>
      <c r="M183" t="n">
        <v>49</v>
      </c>
      <c r="N183" t="n">
        <v>8.289999999999999</v>
      </c>
      <c r="O183" t="n">
        <v>9090.98</v>
      </c>
      <c r="P183" t="n">
        <v>86.77</v>
      </c>
      <c r="Q183" t="n">
        <v>988.1799999999999</v>
      </c>
      <c r="R183" t="n">
        <v>69.70999999999999</v>
      </c>
      <c r="S183" t="n">
        <v>35.43</v>
      </c>
      <c r="T183" t="n">
        <v>15911.22</v>
      </c>
      <c r="U183" t="n">
        <v>0.51</v>
      </c>
      <c r="V183" t="n">
        <v>0.83</v>
      </c>
      <c r="W183" t="n">
        <v>3.05</v>
      </c>
      <c r="X183" t="n">
        <v>1.02</v>
      </c>
      <c r="Y183" t="n">
        <v>1</v>
      </c>
      <c r="Z183" t="n">
        <v>10</v>
      </c>
    </row>
    <row r="184">
      <c r="A184" t="n">
        <v>2</v>
      </c>
      <c r="B184" t="n">
        <v>30</v>
      </c>
      <c r="C184" t="inlineStr">
        <is>
          <t xml:space="preserve">CONCLUIDO	</t>
        </is>
      </c>
      <c r="D184" t="n">
        <v>6.2343</v>
      </c>
      <c r="E184" t="n">
        <v>16.04</v>
      </c>
      <c r="F184" t="n">
        <v>13.56</v>
      </c>
      <c r="G184" t="n">
        <v>19.84</v>
      </c>
      <c r="H184" t="n">
        <v>0.36</v>
      </c>
      <c r="I184" t="n">
        <v>41</v>
      </c>
      <c r="J184" t="n">
        <v>72.11</v>
      </c>
      <c r="K184" t="n">
        <v>32.27</v>
      </c>
      <c r="L184" t="n">
        <v>1.5</v>
      </c>
      <c r="M184" t="n">
        <v>35</v>
      </c>
      <c r="N184" t="n">
        <v>8.34</v>
      </c>
      <c r="O184" t="n">
        <v>9127.379999999999</v>
      </c>
      <c r="P184" t="n">
        <v>82.16</v>
      </c>
      <c r="Q184" t="n">
        <v>988.17</v>
      </c>
      <c r="R184" t="n">
        <v>62.66</v>
      </c>
      <c r="S184" t="n">
        <v>35.43</v>
      </c>
      <c r="T184" t="n">
        <v>12434.02</v>
      </c>
      <c r="U184" t="n">
        <v>0.57</v>
      </c>
      <c r="V184" t="n">
        <v>0.84</v>
      </c>
      <c r="W184" t="n">
        <v>3.03</v>
      </c>
      <c r="X184" t="n">
        <v>0.8</v>
      </c>
      <c r="Y184" t="n">
        <v>1</v>
      </c>
      <c r="Z184" t="n">
        <v>10</v>
      </c>
    </row>
    <row r="185">
      <c r="A185" t="n">
        <v>3</v>
      </c>
      <c r="B185" t="n">
        <v>30</v>
      </c>
      <c r="C185" t="inlineStr">
        <is>
          <t xml:space="preserve">CONCLUIDO	</t>
        </is>
      </c>
      <c r="D185" t="n">
        <v>6.3097</v>
      </c>
      <c r="E185" t="n">
        <v>15.85</v>
      </c>
      <c r="F185" t="n">
        <v>13.46</v>
      </c>
      <c r="G185" t="n">
        <v>23.07</v>
      </c>
      <c r="H185" t="n">
        <v>0.42</v>
      </c>
      <c r="I185" t="n">
        <v>35</v>
      </c>
      <c r="J185" t="n">
        <v>72.40000000000001</v>
      </c>
      <c r="K185" t="n">
        <v>32.27</v>
      </c>
      <c r="L185" t="n">
        <v>1.75</v>
      </c>
      <c r="M185" t="n">
        <v>12</v>
      </c>
      <c r="N185" t="n">
        <v>8.380000000000001</v>
      </c>
      <c r="O185" t="n">
        <v>9163.799999999999</v>
      </c>
      <c r="P185" t="n">
        <v>79.05</v>
      </c>
      <c r="Q185" t="n">
        <v>988.4400000000001</v>
      </c>
      <c r="R185" t="n">
        <v>58.85</v>
      </c>
      <c r="S185" t="n">
        <v>35.43</v>
      </c>
      <c r="T185" t="n">
        <v>10562.98</v>
      </c>
      <c r="U185" t="n">
        <v>0.6</v>
      </c>
      <c r="V185" t="n">
        <v>0.85</v>
      </c>
      <c r="W185" t="n">
        <v>3.05</v>
      </c>
      <c r="X185" t="n">
        <v>0.7</v>
      </c>
      <c r="Y185" t="n">
        <v>1</v>
      </c>
      <c r="Z185" t="n">
        <v>10</v>
      </c>
    </row>
    <row r="186">
      <c r="A186" t="n">
        <v>4</v>
      </c>
      <c r="B186" t="n">
        <v>30</v>
      </c>
      <c r="C186" t="inlineStr">
        <is>
          <t xml:space="preserve">CONCLUIDO	</t>
        </is>
      </c>
      <c r="D186" t="n">
        <v>6.3223</v>
      </c>
      <c r="E186" t="n">
        <v>15.82</v>
      </c>
      <c r="F186" t="n">
        <v>13.44</v>
      </c>
      <c r="G186" t="n">
        <v>23.73</v>
      </c>
      <c r="H186" t="n">
        <v>0.48</v>
      </c>
      <c r="I186" t="n">
        <v>34</v>
      </c>
      <c r="J186" t="n">
        <v>72.7</v>
      </c>
      <c r="K186" t="n">
        <v>32.27</v>
      </c>
      <c r="L186" t="n">
        <v>2</v>
      </c>
      <c r="M186" t="n">
        <v>2</v>
      </c>
      <c r="N186" t="n">
        <v>8.43</v>
      </c>
      <c r="O186" t="n">
        <v>9200.25</v>
      </c>
      <c r="P186" t="n">
        <v>78.45999999999999</v>
      </c>
      <c r="Q186" t="n">
        <v>988.3</v>
      </c>
      <c r="R186" t="n">
        <v>58.07</v>
      </c>
      <c r="S186" t="n">
        <v>35.43</v>
      </c>
      <c r="T186" t="n">
        <v>10174.22</v>
      </c>
      <c r="U186" t="n">
        <v>0.61</v>
      </c>
      <c r="V186" t="n">
        <v>0.85</v>
      </c>
      <c r="W186" t="n">
        <v>3.06</v>
      </c>
      <c r="X186" t="n">
        <v>0.6899999999999999</v>
      </c>
      <c r="Y186" t="n">
        <v>1</v>
      </c>
      <c r="Z186" t="n">
        <v>10</v>
      </c>
    </row>
    <row r="187">
      <c r="A187" t="n">
        <v>5</v>
      </c>
      <c r="B187" t="n">
        <v>30</v>
      </c>
      <c r="C187" t="inlineStr">
        <is>
          <t xml:space="preserve">CONCLUIDO	</t>
        </is>
      </c>
      <c r="D187" t="n">
        <v>6.3228</v>
      </c>
      <c r="E187" t="n">
        <v>15.82</v>
      </c>
      <c r="F187" t="n">
        <v>13.44</v>
      </c>
      <c r="G187" t="n">
        <v>23.72</v>
      </c>
      <c r="H187" t="n">
        <v>0.54</v>
      </c>
      <c r="I187" t="n">
        <v>34</v>
      </c>
      <c r="J187" t="n">
        <v>73</v>
      </c>
      <c r="K187" t="n">
        <v>32.27</v>
      </c>
      <c r="L187" t="n">
        <v>2.25</v>
      </c>
      <c r="M187" t="n">
        <v>0</v>
      </c>
      <c r="N187" t="n">
        <v>8.48</v>
      </c>
      <c r="O187" t="n">
        <v>9236.709999999999</v>
      </c>
      <c r="P187" t="n">
        <v>78.77</v>
      </c>
      <c r="Q187" t="n">
        <v>988.29</v>
      </c>
      <c r="R187" t="n">
        <v>58.08</v>
      </c>
      <c r="S187" t="n">
        <v>35.43</v>
      </c>
      <c r="T187" t="n">
        <v>10183.37</v>
      </c>
      <c r="U187" t="n">
        <v>0.61</v>
      </c>
      <c r="V187" t="n">
        <v>0.85</v>
      </c>
      <c r="W187" t="n">
        <v>3.06</v>
      </c>
      <c r="X187" t="n">
        <v>0.6899999999999999</v>
      </c>
      <c r="Y187" t="n">
        <v>1</v>
      </c>
      <c r="Z187" t="n">
        <v>10</v>
      </c>
    </row>
    <row r="188">
      <c r="A188" t="n">
        <v>0</v>
      </c>
      <c r="B188" t="n">
        <v>15</v>
      </c>
      <c r="C188" t="inlineStr">
        <is>
          <t xml:space="preserve">CONCLUIDO	</t>
        </is>
      </c>
      <c r="D188" t="n">
        <v>6.0269</v>
      </c>
      <c r="E188" t="n">
        <v>16.59</v>
      </c>
      <c r="F188" t="n">
        <v>14.15</v>
      </c>
      <c r="G188" t="n">
        <v>12.67</v>
      </c>
      <c r="H188" t="n">
        <v>0.43</v>
      </c>
      <c r="I188" t="n">
        <v>67</v>
      </c>
      <c r="J188" t="n">
        <v>39.78</v>
      </c>
      <c r="K188" t="n">
        <v>19.54</v>
      </c>
      <c r="L188" t="n">
        <v>1</v>
      </c>
      <c r="M188" t="n">
        <v>0</v>
      </c>
      <c r="N188" t="n">
        <v>4.24</v>
      </c>
      <c r="O188" t="n">
        <v>5140</v>
      </c>
      <c r="P188" t="n">
        <v>56.04</v>
      </c>
      <c r="Q188" t="n">
        <v>988.4</v>
      </c>
      <c r="R188" t="n">
        <v>78.67</v>
      </c>
      <c r="S188" t="n">
        <v>35.43</v>
      </c>
      <c r="T188" t="n">
        <v>20311.91</v>
      </c>
      <c r="U188" t="n">
        <v>0.45</v>
      </c>
      <c r="V188" t="n">
        <v>0.8100000000000001</v>
      </c>
      <c r="W188" t="n">
        <v>3.15</v>
      </c>
      <c r="X188" t="n">
        <v>1.39</v>
      </c>
      <c r="Y188" t="n">
        <v>1</v>
      </c>
      <c r="Z188" t="n">
        <v>10</v>
      </c>
    </row>
    <row r="189">
      <c r="A189" t="n">
        <v>0</v>
      </c>
      <c r="B189" t="n">
        <v>70</v>
      </c>
      <c r="C189" t="inlineStr">
        <is>
          <t xml:space="preserve">CONCLUIDO	</t>
        </is>
      </c>
      <c r="D189" t="n">
        <v>4.7598</v>
      </c>
      <c r="E189" t="n">
        <v>21.01</v>
      </c>
      <c r="F189" t="n">
        <v>15.23</v>
      </c>
      <c r="G189" t="n">
        <v>7.43</v>
      </c>
      <c r="H189" t="n">
        <v>0.12</v>
      </c>
      <c r="I189" t="n">
        <v>123</v>
      </c>
      <c r="J189" t="n">
        <v>141.81</v>
      </c>
      <c r="K189" t="n">
        <v>47.83</v>
      </c>
      <c r="L189" t="n">
        <v>1</v>
      </c>
      <c r="M189" t="n">
        <v>121</v>
      </c>
      <c r="N189" t="n">
        <v>22.98</v>
      </c>
      <c r="O189" t="n">
        <v>17723.39</v>
      </c>
      <c r="P189" t="n">
        <v>170.38</v>
      </c>
      <c r="Q189" t="n">
        <v>988.39</v>
      </c>
      <c r="R189" t="n">
        <v>115.01</v>
      </c>
      <c r="S189" t="n">
        <v>35.43</v>
      </c>
      <c r="T189" t="n">
        <v>38200.59</v>
      </c>
      <c r="U189" t="n">
        <v>0.31</v>
      </c>
      <c r="V189" t="n">
        <v>0.75</v>
      </c>
      <c r="W189" t="n">
        <v>3.16</v>
      </c>
      <c r="X189" t="n">
        <v>2.47</v>
      </c>
      <c r="Y189" t="n">
        <v>1</v>
      </c>
      <c r="Z189" t="n">
        <v>10</v>
      </c>
    </row>
    <row r="190">
      <c r="A190" t="n">
        <v>1</v>
      </c>
      <c r="B190" t="n">
        <v>70</v>
      </c>
      <c r="C190" t="inlineStr">
        <is>
          <t xml:space="preserve">CONCLUIDO	</t>
        </is>
      </c>
      <c r="D190" t="n">
        <v>5.0925</v>
      </c>
      <c r="E190" t="n">
        <v>19.64</v>
      </c>
      <c r="F190" t="n">
        <v>14.66</v>
      </c>
      <c r="G190" t="n">
        <v>9.26</v>
      </c>
      <c r="H190" t="n">
        <v>0.16</v>
      </c>
      <c r="I190" t="n">
        <v>95</v>
      </c>
      <c r="J190" t="n">
        <v>142.15</v>
      </c>
      <c r="K190" t="n">
        <v>47.83</v>
      </c>
      <c r="L190" t="n">
        <v>1.25</v>
      </c>
      <c r="M190" t="n">
        <v>93</v>
      </c>
      <c r="N190" t="n">
        <v>23.07</v>
      </c>
      <c r="O190" t="n">
        <v>17765.46</v>
      </c>
      <c r="P190" t="n">
        <v>162.75</v>
      </c>
      <c r="Q190" t="n">
        <v>988.42</v>
      </c>
      <c r="R190" t="n">
        <v>97.05</v>
      </c>
      <c r="S190" t="n">
        <v>35.43</v>
      </c>
      <c r="T190" t="n">
        <v>29361.1</v>
      </c>
      <c r="U190" t="n">
        <v>0.37</v>
      </c>
      <c r="V190" t="n">
        <v>0.78</v>
      </c>
      <c r="W190" t="n">
        <v>3.12</v>
      </c>
      <c r="X190" t="n">
        <v>1.91</v>
      </c>
      <c r="Y190" t="n">
        <v>1</v>
      </c>
      <c r="Z190" t="n">
        <v>10</v>
      </c>
    </row>
    <row r="191">
      <c r="A191" t="n">
        <v>2</v>
      </c>
      <c r="B191" t="n">
        <v>70</v>
      </c>
      <c r="C191" t="inlineStr">
        <is>
          <t xml:space="preserve">CONCLUIDO	</t>
        </is>
      </c>
      <c r="D191" t="n">
        <v>5.3462</v>
      </c>
      <c r="E191" t="n">
        <v>18.7</v>
      </c>
      <c r="F191" t="n">
        <v>14.28</v>
      </c>
      <c r="G191" t="n">
        <v>11.27</v>
      </c>
      <c r="H191" t="n">
        <v>0.19</v>
      </c>
      <c r="I191" t="n">
        <v>76</v>
      </c>
      <c r="J191" t="n">
        <v>142.49</v>
      </c>
      <c r="K191" t="n">
        <v>47.83</v>
      </c>
      <c r="L191" t="n">
        <v>1.5</v>
      </c>
      <c r="M191" t="n">
        <v>74</v>
      </c>
      <c r="N191" t="n">
        <v>23.16</v>
      </c>
      <c r="O191" t="n">
        <v>17807.56</v>
      </c>
      <c r="P191" t="n">
        <v>156.98</v>
      </c>
      <c r="Q191" t="n">
        <v>988.23</v>
      </c>
      <c r="R191" t="n">
        <v>85.15000000000001</v>
      </c>
      <c r="S191" t="n">
        <v>35.43</v>
      </c>
      <c r="T191" t="n">
        <v>23507.29</v>
      </c>
      <c r="U191" t="n">
        <v>0.42</v>
      </c>
      <c r="V191" t="n">
        <v>0.8</v>
      </c>
      <c r="W191" t="n">
        <v>3.09</v>
      </c>
      <c r="X191" t="n">
        <v>1.53</v>
      </c>
      <c r="Y191" t="n">
        <v>1</v>
      </c>
      <c r="Z191" t="n">
        <v>10</v>
      </c>
    </row>
    <row r="192">
      <c r="A192" t="n">
        <v>3</v>
      </c>
      <c r="B192" t="n">
        <v>70</v>
      </c>
      <c r="C192" t="inlineStr">
        <is>
          <t xml:space="preserve">CONCLUIDO	</t>
        </is>
      </c>
      <c r="D192" t="n">
        <v>5.5239</v>
      </c>
      <c r="E192" t="n">
        <v>18.1</v>
      </c>
      <c r="F192" t="n">
        <v>14.03</v>
      </c>
      <c r="G192" t="n">
        <v>13.15</v>
      </c>
      <c r="H192" t="n">
        <v>0.22</v>
      </c>
      <c r="I192" t="n">
        <v>64</v>
      </c>
      <c r="J192" t="n">
        <v>142.83</v>
      </c>
      <c r="K192" t="n">
        <v>47.83</v>
      </c>
      <c r="L192" t="n">
        <v>1.75</v>
      </c>
      <c r="M192" t="n">
        <v>62</v>
      </c>
      <c r="N192" t="n">
        <v>23.25</v>
      </c>
      <c r="O192" t="n">
        <v>17849.7</v>
      </c>
      <c r="P192" t="n">
        <v>152.85</v>
      </c>
      <c r="Q192" t="n">
        <v>988.33</v>
      </c>
      <c r="R192" t="n">
        <v>77.37</v>
      </c>
      <c r="S192" t="n">
        <v>35.43</v>
      </c>
      <c r="T192" t="n">
        <v>19675.18</v>
      </c>
      <c r="U192" t="n">
        <v>0.46</v>
      </c>
      <c r="V192" t="n">
        <v>0.8100000000000001</v>
      </c>
      <c r="W192" t="n">
        <v>3.07</v>
      </c>
      <c r="X192" t="n">
        <v>1.27</v>
      </c>
      <c r="Y192" t="n">
        <v>1</v>
      </c>
      <c r="Z192" t="n">
        <v>10</v>
      </c>
    </row>
    <row r="193">
      <c r="A193" t="n">
        <v>4</v>
      </c>
      <c r="B193" t="n">
        <v>70</v>
      </c>
      <c r="C193" t="inlineStr">
        <is>
          <t xml:space="preserve">CONCLUIDO	</t>
        </is>
      </c>
      <c r="D193" t="n">
        <v>5.6658</v>
      </c>
      <c r="E193" t="n">
        <v>17.65</v>
      </c>
      <c r="F193" t="n">
        <v>13.83</v>
      </c>
      <c r="G193" t="n">
        <v>15.09</v>
      </c>
      <c r="H193" t="n">
        <v>0.25</v>
      </c>
      <c r="I193" t="n">
        <v>55</v>
      </c>
      <c r="J193" t="n">
        <v>143.17</v>
      </c>
      <c r="K193" t="n">
        <v>47.83</v>
      </c>
      <c r="L193" t="n">
        <v>2</v>
      </c>
      <c r="M193" t="n">
        <v>53</v>
      </c>
      <c r="N193" t="n">
        <v>23.34</v>
      </c>
      <c r="O193" t="n">
        <v>17891.86</v>
      </c>
      <c r="P193" t="n">
        <v>149.29</v>
      </c>
      <c r="Q193" t="n">
        <v>988.14</v>
      </c>
      <c r="R193" t="n">
        <v>71.23</v>
      </c>
      <c r="S193" t="n">
        <v>35.43</v>
      </c>
      <c r="T193" t="n">
        <v>16652.96</v>
      </c>
      <c r="U193" t="n">
        <v>0.5</v>
      </c>
      <c r="V193" t="n">
        <v>0.82</v>
      </c>
      <c r="W193" t="n">
        <v>3.05</v>
      </c>
      <c r="X193" t="n">
        <v>1.08</v>
      </c>
      <c r="Y193" t="n">
        <v>1</v>
      </c>
      <c r="Z193" t="n">
        <v>10</v>
      </c>
    </row>
    <row r="194">
      <c r="A194" t="n">
        <v>5</v>
      </c>
      <c r="B194" t="n">
        <v>70</v>
      </c>
      <c r="C194" t="inlineStr">
        <is>
          <t xml:space="preserve">CONCLUIDO	</t>
        </is>
      </c>
      <c r="D194" t="n">
        <v>5.777</v>
      </c>
      <c r="E194" t="n">
        <v>17.31</v>
      </c>
      <c r="F194" t="n">
        <v>13.7</v>
      </c>
      <c r="G194" t="n">
        <v>17.12</v>
      </c>
      <c r="H194" t="n">
        <v>0.28</v>
      </c>
      <c r="I194" t="n">
        <v>48</v>
      </c>
      <c r="J194" t="n">
        <v>143.51</v>
      </c>
      <c r="K194" t="n">
        <v>47.83</v>
      </c>
      <c r="L194" t="n">
        <v>2.25</v>
      </c>
      <c r="M194" t="n">
        <v>46</v>
      </c>
      <c r="N194" t="n">
        <v>23.44</v>
      </c>
      <c r="O194" t="n">
        <v>17934.06</v>
      </c>
      <c r="P194" t="n">
        <v>146.25</v>
      </c>
      <c r="Q194" t="n">
        <v>988.27</v>
      </c>
      <c r="R194" t="n">
        <v>67.05</v>
      </c>
      <c r="S194" t="n">
        <v>35.43</v>
      </c>
      <c r="T194" t="n">
        <v>14596.83</v>
      </c>
      <c r="U194" t="n">
        <v>0.53</v>
      </c>
      <c r="V194" t="n">
        <v>0.83</v>
      </c>
      <c r="W194" t="n">
        <v>3.04</v>
      </c>
      <c r="X194" t="n">
        <v>0.9399999999999999</v>
      </c>
      <c r="Y194" t="n">
        <v>1</v>
      </c>
      <c r="Z194" t="n">
        <v>10</v>
      </c>
    </row>
    <row r="195">
      <c r="A195" t="n">
        <v>6</v>
      </c>
      <c r="B195" t="n">
        <v>70</v>
      </c>
      <c r="C195" t="inlineStr">
        <is>
          <t xml:space="preserve">CONCLUIDO	</t>
        </is>
      </c>
      <c r="D195" t="n">
        <v>5.8806</v>
      </c>
      <c r="E195" t="n">
        <v>17</v>
      </c>
      <c r="F195" t="n">
        <v>13.56</v>
      </c>
      <c r="G195" t="n">
        <v>19.38</v>
      </c>
      <c r="H195" t="n">
        <v>0.31</v>
      </c>
      <c r="I195" t="n">
        <v>42</v>
      </c>
      <c r="J195" t="n">
        <v>143.86</v>
      </c>
      <c r="K195" t="n">
        <v>47.83</v>
      </c>
      <c r="L195" t="n">
        <v>2.5</v>
      </c>
      <c r="M195" t="n">
        <v>40</v>
      </c>
      <c r="N195" t="n">
        <v>23.53</v>
      </c>
      <c r="O195" t="n">
        <v>17976.29</v>
      </c>
      <c r="P195" t="n">
        <v>143.08</v>
      </c>
      <c r="Q195" t="n">
        <v>988.12</v>
      </c>
      <c r="R195" t="n">
        <v>63.28</v>
      </c>
      <c r="S195" t="n">
        <v>35.43</v>
      </c>
      <c r="T195" t="n">
        <v>12740.6</v>
      </c>
      <c r="U195" t="n">
        <v>0.5600000000000001</v>
      </c>
      <c r="V195" t="n">
        <v>0.84</v>
      </c>
      <c r="W195" t="n">
        <v>3.02</v>
      </c>
      <c r="X195" t="n">
        <v>0.8100000000000001</v>
      </c>
      <c r="Y195" t="n">
        <v>1</v>
      </c>
      <c r="Z195" t="n">
        <v>10</v>
      </c>
    </row>
    <row r="196">
      <c r="A196" t="n">
        <v>7</v>
      </c>
      <c r="B196" t="n">
        <v>70</v>
      </c>
      <c r="C196" t="inlineStr">
        <is>
          <t xml:space="preserve">CONCLUIDO	</t>
        </is>
      </c>
      <c r="D196" t="n">
        <v>5.9463</v>
      </c>
      <c r="E196" t="n">
        <v>16.82</v>
      </c>
      <c r="F196" t="n">
        <v>13.49</v>
      </c>
      <c r="G196" t="n">
        <v>21.3</v>
      </c>
      <c r="H196" t="n">
        <v>0.34</v>
      </c>
      <c r="I196" t="n">
        <v>38</v>
      </c>
      <c r="J196" t="n">
        <v>144.2</v>
      </c>
      <c r="K196" t="n">
        <v>47.83</v>
      </c>
      <c r="L196" t="n">
        <v>2.75</v>
      </c>
      <c r="M196" t="n">
        <v>36</v>
      </c>
      <c r="N196" t="n">
        <v>23.62</v>
      </c>
      <c r="O196" t="n">
        <v>18018.55</v>
      </c>
      <c r="P196" t="n">
        <v>141.2</v>
      </c>
      <c r="Q196" t="n">
        <v>988.14</v>
      </c>
      <c r="R196" t="n">
        <v>60.53</v>
      </c>
      <c r="S196" t="n">
        <v>35.43</v>
      </c>
      <c r="T196" t="n">
        <v>11388.32</v>
      </c>
      <c r="U196" t="n">
        <v>0.59</v>
      </c>
      <c r="V196" t="n">
        <v>0.84</v>
      </c>
      <c r="W196" t="n">
        <v>3.03</v>
      </c>
      <c r="X196" t="n">
        <v>0.74</v>
      </c>
      <c r="Y196" t="n">
        <v>1</v>
      </c>
      <c r="Z196" t="n">
        <v>10</v>
      </c>
    </row>
    <row r="197">
      <c r="A197" t="n">
        <v>8</v>
      </c>
      <c r="B197" t="n">
        <v>70</v>
      </c>
      <c r="C197" t="inlineStr">
        <is>
          <t xml:space="preserve">CONCLUIDO	</t>
        </is>
      </c>
      <c r="D197" t="n">
        <v>5.9979</v>
      </c>
      <c r="E197" t="n">
        <v>16.67</v>
      </c>
      <c r="F197" t="n">
        <v>13.43</v>
      </c>
      <c r="G197" t="n">
        <v>23.03</v>
      </c>
      <c r="H197" t="n">
        <v>0.37</v>
      </c>
      <c r="I197" t="n">
        <v>35</v>
      </c>
      <c r="J197" t="n">
        <v>144.54</v>
      </c>
      <c r="K197" t="n">
        <v>47.83</v>
      </c>
      <c r="L197" t="n">
        <v>3</v>
      </c>
      <c r="M197" t="n">
        <v>33</v>
      </c>
      <c r="N197" t="n">
        <v>23.71</v>
      </c>
      <c r="O197" t="n">
        <v>18060.85</v>
      </c>
      <c r="P197" t="n">
        <v>138.99</v>
      </c>
      <c r="Q197" t="n">
        <v>988.28</v>
      </c>
      <c r="R197" t="n">
        <v>58.86</v>
      </c>
      <c r="S197" t="n">
        <v>35.43</v>
      </c>
      <c r="T197" t="n">
        <v>10564.85</v>
      </c>
      <c r="U197" t="n">
        <v>0.6</v>
      </c>
      <c r="V197" t="n">
        <v>0.85</v>
      </c>
      <c r="W197" t="n">
        <v>3.02</v>
      </c>
      <c r="X197" t="n">
        <v>0.68</v>
      </c>
      <c r="Y197" t="n">
        <v>1</v>
      </c>
      <c r="Z197" t="n">
        <v>10</v>
      </c>
    </row>
    <row r="198">
      <c r="A198" t="n">
        <v>9</v>
      </c>
      <c r="B198" t="n">
        <v>70</v>
      </c>
      <c r="C198" t="inlineStr">
        <is>
          <t xml:space="preserve">CONCLUIDO	</t>
        </is>
      </c>
      <c r="D198" t="n">
        <v>6.0512</v>
      </c>
      <c r="E198" t="n">
        <v>16.53</v>
      </c>
      <c r="F198" t="n">
        <v>13.37</v>
      </c>
      <c r="G198" t="n">
        <v>25.07</v>
      </c>
      <c r="H198" t="n">
        <v>0.4</v>
      </c>
      <c r="I198" t="n">
        <v>32</v>
      </c>
      <c r="J198" t="n">
        <v>144.89</v>
      </c>
      <c r="K198" t="n">
        <v>47.83</v>
      </c>
      <c r="L198" t="n">
        <v>3.25</v>
      </c>
      <c r="M198" t="n">
        <v>30</v>
      </c>
      <c r="N198" t="n">
        <v>23.81</v>
      </c>
      <c r="O198" t="n">
        <v>18103.18</v>
      </c>
      <c r="P198" t="n">
        <v>136.63</v>
      </c>
      <c r="Q198" t="n">
        <v>988.1900000000001</v>
      </c>
      <c r="R198" t="n">
        <v>57.2</v>
      </c>
      <c r="S198" t="n">
        <v>35.43</v>
      </c>
      <c r="T198" t="n">
        <v>9749.02</v>
      </c>
      <c r="U198" t="n">
        <v>0.62</v>
      </c>
      <c r="V198" t="n">
        <v>0.85</v>
      </c>
      <c r="W198" t="n">
        <v>3.01</v>
      </c>
      <c r="X198" t="n">
        <v>0.62</v>
      </c>
      <c r="Y198" t="n">
        <v>1</v>
      </c>
      <c r="Z198" t="n">
        <v>10</v>
      </c>
    </row>
    <row r="199">
      <c r="A199" t="n">
        <v>10</v>
      </c>
      <c r="B199" t="n">
        <v>70</v>
      </c>
      <c r="C199" t="inlineStr">
        <is>
          <t xml:space="preserve">CONCLUIDO	</t>
        </is>
      </c>
      <c r="D199" t="n">
        <v>6.1046</v>
      </c>
      <c r="E199" t="n">
        <v>16.38</v>
      </c>
      <c r="F199" t="n">
        <v>13.31</v>
      </c>
      <c r="G199" t="n">
        <v>27.55</v>
      </c>
      <c r="H199" t="n">
        <v>0.43</v>
      </c>
      <c r="I199" t="n">
        <v>29</v>
      </c>
      <c r="J199" t="n">
        <v>145.23</v>
      </c>
      <c r="K199" t="n">
        <v>47.83</v>
      </c>
      <c r="L199" t="n">
        <v>3.5</v>
      </c>
      <c r="M199" t="n">
        <v>27</v>
      </c>
      <c r="N199" t="n">
        <v>23.9</v>
      </c>
      <c r="O199" t="n">
        <v>18145.54</v>
      </c>
      <c r="P199" t="n">
        <v>134.69</v>
      </c>
      <c r="Q199" t="n">
        <v>988.1900000000001</v>
      </c>
      <c r="R199" t="n">
        <v>55.21</v>
      </c>
      <c r="S199" t="n">
        <v>35.43</v>
      </c>
      <c r="T199" t="n">
        <v>8772.16</v>
      </c>
      <c r="U199" t="n">
        <v>0.64</v>
      </c>
      <c r="V199" t="n">
        <v>0.86</v>
      </c>
      <c r="W199" t="n">
        <v>3.01</v>
      </c>
      <c r="X199" t="n">
        <v>0.5600000000000001</v>
      </c>
      <c r="Y199" t="n">
        <v>1</v>
      </c>
      <c r="Z199" t="n">
        <v>10</v>
      </c>
    </row>
    <row r="200">
      <c r="A200" t="n">
        <v>11</v>
      </c>
      <c r="B200" t="n">
        <v>70</v>
      </c>
      <c r="C200" t="inlineStr">
        <is>
          <t xml:space="preserve">CONCLUIDO	</t>
        </is>
      </c>
      <c r="D200" t="n">
        <v>6.1427</v>
      </c>
      <c r="E200" t="n">
        <v>16.28</v>
      </c>
      <c r="F200" t="n">
        <v>13.27</v>
      </c>
      <c r="G200" t="n">
        <v>29.49</v>
      </c>
      <c r="H200" t="n">
        <v>0.46</v>
      </c>
      <c r="I200" t="n">
        <v>27</v>
      </c>
      <c r="J200" t="n">
        <v>145.57</v>
      </c>
      <c r="K200" t="n">
        <v>47.83</v>
      </c>
      <c r="L200" t="n">
        <v>3.75</v>
      </c>
      <c r="M200" t="n">
        <v>25</v>
      </c>
      <c r="N200" t="n">
        <v>23.99</v>
      </c>
      <c r="O200" t="n">
        <v>18187.93</v>
      </c>
      <c r="P200" t="n">
        <v>132.59</v>
      </c>
      <c r="Q200" t="n">
        <v>988.1799999999999</v>
      </c>
      <c r="R200" t="n">
        <v>53.59</v>
      </c>
      <c r="S200" t="n">
        <v>35.43</v>
      </c>
      <c r="T200" t="n">
        <v>7972.3</v>
      </c>
      <c r="U200" t="n">
        <v>0.66</v>
      </c>
      <c r="V200" t="n">
        <v>0.86</v>
      </c>
      <c r="W200" t="n">
        <v>3.01</v>
      </c>
      <c r="X200" t="n">
        <v>0.52</v>
      </c>
      <c r="Y200" t="n">
        <v>1</v>
      </c>
      <c r="Z200" t="n">
        <v>10</v>
      </c>
    </row>
    <row r="201">
      <c r="A201" t="n">
        <v>12</v>
      </c>
      <c r="B201" t="n">
        <v>70</v>
      </c>
      <c r="C201" t="inlineStr">
        <is>
          <t xml:space="preserve">CONCLUIDO	</t>
        </is>
      </c>
      <c r="D201" t="n">
        <v>6.1774</v>
      </c>
      <c r="E201" t="n">
        <v>16.19</v>
      </c>
      <c r="F201" t="n">
        <v>13.24</v>
      </c>
      <c r="G201" t="n">
        <v>31.77</v>
      </c>
      <c r="H201" t="n">
        <v>0.49</v>
      </c>
      <c r="I201" t="n">
        <v>25</v>
      </c>
      <c r="J201" t="n">
        <v>145.92</v>
      </c>
      <c r="K201" t="n">
        <v>47.83</v>
      </c>
      <c r="L201" t="n">
        <v>4</v>
      </c>
      <c r="M201" t="n">
        <v>23</v>
      </c>
      <c r="N201" t="n">
        <v>24.09</v>
      </c>
      <c r="O201" t="n">
        <v>18230.35</v>
      </c>
      <c r="P201" t="n">
        <v>130.52</v>
      </c>
      <c r="Q201" t="n">
        <v>988.14</v>
      </c>
      <c r="R201" t="n">
        <v>52.93</v>
      </c>
      <c r="S201" t="n">
        <v>35.43</v>
      </c>
      <c r="T201" t="n">
        <v>7648.86</v>
      </c>
      <c r="U201" t="n">
        <v>0.67</v>
      </c>
      <c r="V201" t="n">
        <v>0.86</v>
      </c>
      <c r="W201" t="n">
        <v>3</v>
      </c>
      <c r="X201" t="n">
        <v>0.48</v>
      </c>
      <c r="Y201" t="n">
        <v>1</v>
      </c>
      <c r="Z201" t="n">
        <v>10</v>
      </c>
    </row>
    <row r="202">
      <c r="A202" t="n">
        <v>13</v>
      </c>
      <c r="B202" t="n">
        <v>70</v>
      </c>
      <c r="C202" t="inlineStr">
        <is>
          <t xml:space="preserve">CONCLUIDO	</t>
        </is>
      </c>
      <c r="D202" t="n">
        <v>6.2183</v>
      </c>
      <c r="E202" t="n">
        <v>16.08</v>
      </c>
      <c r="F202" t="n">
        <v>13.19</v>
      </c>
      <c r="G202" t="n">
        <v>34.41</v>
      </c>
      <c r="H202" t="n">
        <v>0.51</v>
      </c>
      <c r="I202" t="n">
        <v>23</v>
      </c>
      <c r="J202" t="n">
        <v>146.26</v>
      </c>
      <c r="K202" t="n">
        <v>47.83</v>
      </c>
      <c r="L202" t="n">
        <v>4.25</v>
      </c>
      <c r="M202" t="n">
        <v>21</v>
      </c>
      <c r="N202" t="n">
        <v>24.18</v>
      </c>
      <c r="O202" t="n">
        <v>18272.81</v>
      </c>
      <c r="P202" t="n">
        <v>128.51</v>
      </c>
      <c r="Q202" t="n">
        <v>988.13</v>
      </c>
      <c r="R202" t="n">
        <v>51.36</v>
      </c>
      <c r="S202" t="n">
        <v>35.43</v>
      </c>
      <c r="T202" t="n">
        <v>6874.7</v>
      </c>
      <c r="U202" t="n">
        <v>0.6899999999999999</v>
      </c>
      <c r="V202" t="n">
        <v>0.86</v>
      </c>
      <c r="W202" t="n">
        <v>3</v>
      </c>
      <c r="X202" t="n">
        <v>0.43</v>
      </c>
      <c r="Y202" t="n">
        <v>1</v>
      </c>
      <c r="Z202" t="n">
        <v>10</v>
      </c>
    </row>
    <row r="203">
      <c r="A203" t="n">
        <v>14</v>
      </c>
      <c r="B203" t="n">
        <v>70</v>
      </c>
      <c r="C203" t="inlineStr">
        <is>
          <t xml:space="preserve">CONCLUIDO	</t>
        </is>
      </c>
      <c r="D203" t="n">
        <v>6.2371</v>
      </c>
      <c r="E203" t="n">
        <v>16.03</v>
      </c>
      <c r="F203" t="n">
        <v>13.17</v>
      </c>
      <c r="G203" t="n">
        <v>35.92</v>
      </c>
      <c r="H203" t="n">
        <v>0.54</v>
      </c>
      <c r="I203" t="n">
        <v>22</v>
      </c>
      <c r="J203" t="n">
        <v>146.61</v>
      </c>
      <c r="K203" t="n">
        <v>47.83</v>
      </c>
      <c r="L203" t="n">
        <v>4.5</v>
      </c>
      <c r="M203" t="n">
        <v>20</v>
      </c>
      <c r="N203" t="n">
        <v>24.28</v>
      </c>
      <c r="O203" t="n">
        <v>18315.3</v>
      </c>
      <c r="P203" t="n">
        <v>126.49</v>
      </c>
      <c r="Q203" t="n">
        <v>988.16</v>
      </c>
      <c r="R203" t="n">
        <v>50.71</v>
      </c>
      <c r="S203" t="n">
        <v>35.43</v>
      </c>
      <c r="T203" t="n">
        <v>6554.81</v>
      </c>
      <c r="U203" t="n">
        <v>0.7</v>
      </c>
      <c r="V203" t="n">
        <v>0.87</v>
      </c>
      <c r="W203" t="n">
        <v>3</v>
      </c>
      <c r="X203" t="n">
        <v>0.41</v>
      </c>
      <c r="Y203" t="n">
        <v>1</v>
      </c>
      <c r="Z203" t="n">
        <v>10</v>
      </c>
    </row>
    <row r="204">
      <c r="A204" t="n">
        <v>15</v>
      </c>
      <c r="B204" t="n">
        <v>70</v>
      </c>
      <c r="C204" t="inlineStr">
        <is>
          <t xml:space="preserve">CONCLUIDO	</t>
        </is>
      </c>
      <c r="D204" t="n">
        <v>6.2793</v>
      </c>
      <c r="E204" t="n">
        <v>15.93</v>
      </c>
      <c r="F204" t="n">
        <v>13.12</v>
      </c>
      <c r="G204" t="n">
        <v>39.36</v>
      </c>
      <c r="H204" t="n">
        <v>0.57</v>
      </c>
      <c r="I204" t="n">
        <v>20</v>
      </c>
      <c r="J204" t="n">
        <v>146.95</v>
      </c>
      <c r="K204" t="n">
        <v>47.83</v>
      </c>
      <c r="L204" t="n">
        <v>4.75</v>
      </c>
      <c r="M204" t="n">
        <v>18</v>
      </c>
      <c r="N204" t="n">
        <v>24.37</v>
      </c>
      <c r="O204" t="n">
        <v>18357.82</v>
      </c>
      <c r="P204" t="n">
        <v>124.59</v>
      </c>
      <c r="Q204" t="n">
        <v>988.1</v>
      </c>
      <c r="R204" t="n">
        <v>49.07</v>
      </c>
      <c r="S204" t="n">
        <v>35.43</v>
      </c>
      <c r="T204" t="n">
        <v>5745.18</v>
      </c>
      <c r="U204" t="n">
        <v>0.72</v>
      </c>
      <c r="V204" t="n">
        <v>0.87</v>
      </c>
      <c r="W204" t="n">
        <v>3</v>
      </c>
      <c r="X204" t="n">
        <v>0.37</v>
      </c>
      <c r="Y204" t="n">
        <v>1</v>
      </c>
      <c r="Z204" t="n">
        <v>10</v>
      </c>
    </row>
    <row r="205">
      <c r="A205" t="n">
        <v>16</v>
      </c>
      <c r="B205" t="n">
        <v>70</v>
      </c>
      <c r="C205" t="inlineStr">
        <is>
          <t xml:space="preserve">CONCLUIDO	</t>
        </is>
      </c>
      <c r="D205" t="n">
        <v>6.2945</v>
      </c>
      <c r="E205" t="n">
        <v>15.89</v>
      </c>
      <c r="F205" t="n">
        <v>13.11</v>
      </c>
      <c r="G205" t="n">
        <v>41.4</v>
      </c>
      <c r="H205" t="n">
        <v>0.6</v>
      </c>
      <c r="I205" t="n">
        <v>19</v>
      </c>
      <c r="J205" t="n">
        <v>147.3</v>
      </c>
      <c r="K205" t="n">
        <v>47.83</v>
      </c>
      <c r="L205" t="n">
        <v>5</v>
      </c>
      <c r="M205" t="n">
        <v>17</v>
      </c>
      <c r="N205" t="n">
        <v>24.47</v>
      </c>
      <c r="O205" t="n">
        <v>18400.38</v>
      </c>
      <c r="P205" t="n">
        <v>121.77</v>
      </c>
      <c r="Q205" t="n">
        <v>988.1799999999999</v>
      </c>
      <c r="R205" t="n">
        <v>48.94</v>
      </c>
      <c r="S205" t="n">
        <v>35.43</v>
      </c>
      <c r="T205" t="n">
        <v>5687.87</v>
      </c>
      <c r="U205" t="n">
        <v>0.72</v>
      </c>
      <c r="V205" t="n">
        <v>0.87</v>
      </c>
      <c r="W205" t="n">
        <v>2.99</v>
      </c>
      <c r="X205" t="n">
        <v>0.36</v>
      </c>
      <c r="Y205" t="n">
        <v>1</v>
      </c>
      <c r="Z205" t="n">
        <v>10</v>
      </c>
    </row>
    <row r="206">
      <c r="A206" t="n">
        <v>17</v>
      </c>
      <c r="B206" t="n">
        <v>70</v>
      </c>
      <c r="C206" t="inlineStr">
        <is>
          <t xml:space="preserve">CONCLUIDO	</t>
        </is>
      </c>
      <c r="D206" t="n">
        <v>6.3121</v>
      </c>
      <c r="E206" t="n">
        <v>15.84</v>
      </c>
      <c r="F206" t="n">
        <v>13.09</v>
      </c>
      <c r="G206" t="n">
        <v>43.65</v>
      </c>
      <c r="H206" t="n">
        <v>0.63</v>
      </c>
      <c r="I206" t="n">
        <v>18</v>
      </c>
      <c r="J206" t="n">
        <v>147.64</v>
      </c>
      <c r="K206" t="n">
        <v>47.83</v>
      </c>
      <c r="L206" t="n">
        <v>5.25</v>
      </c>
      <c r="M206" t="n">
        <v>16</v>
      </c>
      <c r="N206" t="n">
        <v>24.56</v>
      </c>
      <c r="O206" t="n">
        <v>18442.97</v>
      </c>
      <c r="P206" t="n">
        <v>120.25</v>
      </c>
      <c r="Q206" t="n">
        <v>988.08</v>
      </c>
      <c r="R206" t="n">
        <v>48.27</v>
      </c>
      <c r="S206" t="n">
        <v>35.43</v>
      </c>
      <c r="T206" t="n">
        <v>5356.05</v>
      </c>
      <c r="U206" t="n">
        <v>0.73</v>
      </c>
      <c r="V206" t="n">
        <v>0.87</v>
      </c>
      <c r="W206" t="n">
        <v>3</v>
      </c>
      <c r="X206" t="n">
        <v>0.34</v>
      </c>
      <c r="Y206" t="n">
        <v>1</v>
      </c>
      <c r="Z206" t="n">
        <v>10</v>
      </c>
    </row>
    <row r="207">
      <c r="A207" t="n">
        <v>18</v>
      </c>
      <c r="B207" t="n">
        <v>70</v>
      </c>
      <c r="C207" t="inlineStr">
        <is>
          <t xml:space="preserve">CONCLUIDO	</t>
        </is>
      </c>
      <c r="D207" t="n">
        <v>6.3293</v>
      </c>
      <c r="E207" t="n">
        <v>15.8</v>
      </c>
      <c r="F207" t="n">
        <v>13.08</v>
      </c>
      <c r="G207" t="n">
        <v>46.16</v>
      </c>
      <c r="H207" t="n">
        <v>0.66</v>
      </c>
      <c r="I207" t="n">
        <v>17</v>
      </c>
      <c r="J207" t="n">
        <v>147.99</v>
      </c>
      <c r="K207" t="n">
        <v>47.83</v>
      </c>
      <c r="L207" t="n">
        <v>5.5</v>
      </c>
      <c r="M207" t="n">
        <v>13</v>
      </c>
      <c r="N207" t="n">
        <v>24.66</v>
      </c>
      <c r="O207" t="n">
        <v>18485.59</v>
      </c>
      <c r="P207" t="n">
        <v>117.76</v>
      </c>
      <c r="Q207" t="n">
        <v>988.15</v>
      </c>
      <c r="R207" t="n">
        <v>47.98</v>
      </c>
      <c r="S207" t="n">
        <v>35.43</v>
      </c>
      <c r="T207" t="n">
        <v>5215.12</v>
      </c>
      <c r="U207" t="n">
        <v>0.74</v>
      </c>
      <c r="V207" t="n">
        <v>0.87</v>
      </c>
      <c r="W207" t="n">
        <v>2.99</v>
      </c>
      <c r="X207" t="n">
        <v>0.33</v>
      </c>
      <c r="Y207" t="n">
        <v>1</v>
      </c>
      <c r="Z207" t="n">
        <v>10</v>
      </c>
    </row>
    <row r="208">
      <c r="A208" t="n">
        <v>19</v>
      </c>
      <c r="B208" t="n">
        <v>70</v>
      </c>
      <c r="C208" t="inlineStr">
        <is>
          <t xml:space="preserve">CONCLUIDO	</t>
        </is>
      </c>
      <c r="D208" t="n">
        <v>6.3489</v>
      </c>
      <c r="E208" t="n">
        <v>15.75</v>
      </c>
      <c r="F208" t="n">
        <v>13.06</v>
      </c>
      <c r="G208" t="n">
        <v>48.98</v>
      </c>
      <c r="H208" t="n">
        <v>0.6899999999999999</v>
      </c>
      <c r="I208" t="n">
        <v>16</v>
      </c>
      <c r="J208" t="n">
        <v>148.33</v>
      </c>
      <c r="K208" t="n">
        <v>47.83</v>
      </c>
      <c r="L208" t="n">
        <v>5.75</v>
      </c>
      <c r="M208" t="n">
        <v>8</v>
      </c>
      <c r="N208" t="n">
        <v>24.75</v>
      </c>
      <c r="O208" t="n">
        <v>18528.25</v>
      </c>
      <c r="P208" t="n">
        <v>116.81</v>
      </c>
      <c r="Q208" t="n">
        <v>988.1</v>
      </c>
      <c r="R208" t="n">
        <v>46.97</v>
      </c>
      <c r="S208" t="n">
        <v>35.43</v>
      </c>
      <c r="T208" t="n">
        <v>4714.33</v>
      </c>
      <c r="U208" t="n">
        <v>0.75</v>
      </c>
      <c r="V208" t="n">
        <v>0.87</v>
      </c>
      <c r="W208" t="n">
        <v>3</v>
      </c>
      <c r="X208" t="n">
        <v>0.31</v>
      </c>
      <c r="Y208" t="n">
        <v>1</v>
      </c>
      <c r="Z208" t="n">
        <v>10</v>
      </c>
    </row>
    <row r="209">
      <c r="A209" t="n">
        <v>20</v>
      </c>
      <c r="B209" t="n">
        <v>70</v>
      </c>
      <c r="C209" t="inlineStr">
        <is>
          <t xml:space="preserve">CONCLUIDO	</t>
        </is>
      </c>
      <c r="D209" t="n">
        <v>6.3398</v>
      </c>
      <c r="E209" t="n">
        <v>15.77</v>
      </c>
      <c r="F209" t="n">
        <v>13.08</v>
      </c>
      <c r="G209" t="n">
        <v>49.06</v>
      </c>
      <c r="H209" t="n">
        <v>0.71</v>
      </c>
      <c r="I209" t="n">
        <v>16</v>
      </c>
      <c r="J209" t="n">
        <v>148.68</v>
      </c>
      <c r="K209" t="n">
        <v>47.83</v>
      </c>
      <c r="L209" t="n">
        <v>6</v>
      </c>
      <c r="M209" t="n">
        <v>3</v>
      </c>
      <c r="N209" t="n">
        <v>24.85</v>
      </c>
      <c r="O209" t="n">
        <v>18570.94</v>
      </c>
      <c r="P209" t="n">
        <v>115.97</v>
      </c>
      <c r="Q209" t="n">
        <v>988.09</v>
      </c>
      <c r="R209" t="n">
        <v>47.51</v>
      </c>
      <c r="S209" t="n">
        <v>35.43</v>
      </c>
      <c r="T209" t="n">
        <v>4986.78</v>
      </c>
      <c r="U209" t="n">
        <v>0.75</v>
      </c>
      <c r="V209" t="n">
        <v>0.87</v>
      </c>
      <c r="W209" t="n">
        <v>3.01</v>
      </c>
      <c r="X209" t="n">
        <v>0.33</v>
      </c>
      <c r="Y209" t="n">
        <v>1</v>
      </c>
      <c r="Z209" t="n">
        <v>10</v>
      </c>
    </row>
    <row r="210">
      <c r="A210" t="n">
        <v>21</v>
      </c>
      <c r="B210" t="n">
        <v>70</v>
      </c>
      <c r="C210" t="inlineStr">
        <is>
          <t xml:space="preserve">CONCLUIDO	</t>
        </is>
      </c>
      <c r="D210" t="n">
        <v>6.3426</v>
      </c>
      <c r="E210" t="n">
        <v>15.77</v>
      </c>
      <c r="F210" t="n">
        <v>13.08</v>
      </c>
      <c r="G210" t="n">
        <v>49.03</v>
      </c>
      <c r="H210" t="n">
        <v>0.74</v>
      </c>
      <c r="I210" t="n">
        <v>16</v>
      </c>
      <c r="J210" t="n">
        <v>149.02</v>
      </c>
      <c r="K210" t="n">
        <v>47.83</v>
      </c>
      <c r="L210" t="n">
        <v>6.25</v>
      </c>
      <c r="M210" t="n">
        <v>1</v>
      </c>
      <c r="N210" t="n">
        <v>24.95</v>
      </c>
      <c r="O210" t="n">
        <v>18613.66</v>
      </c>
      <c r="P210" t="n">
        <v>116.03</v>
      </c>
      <c r="Q210" t="n">
        <v>988.17</v>
      </c>
      <c r="R210" t="n">
        <v>47.29</v>
      </c>
      <c r="S210" t="n">
        <v>35.43</v>
      </c>
      <c r="T210" t="n">
        <v>4876.43</v>
      </c>
      <c r="U210" t="n">
        <v>0.75</v>
      </c>
      <c r="V210" t="n">
        <v>0.87</v>
      </c>
      <c r="W210" t="n">
        <v>3.01</v>
      </c>
      <c r="X210" t="n">
        <v>0.32</v>
      </c>
      <c r="Y210" t="n">
        <v>1</v>
      </c>
      <c r="Z210" t="n">
        <v>10</v>
      </c>
    </row>
    <row r="211">
      <c r="A211" t="n">
        <v>22</v>
      </c>
      <c r="B211" t="n">
        <v>70</v>
      </c>
      <c r="C211" t="inlineStr">
        <is>
          <t xml:space="preserve">CONCLUIDO	</t>
        </is>
      </c>
      <c r="D211" t="n">
        <v>6.3427</v>
      </c>
      <c r="E211" t="n">
        <v>15.77</v>
      </c>
      <c r="F211" t="n">
        <v>13.08</v>
      </c>
      <c r="G211" t="n">
        <v>49.03</v>
      </c>
      <c r="H211" t="n">
        <v>0.77</v>
      </c>
      <c r="I211" t="n">
        <v>16</v>
      </c>
      <c r="J211" t="n">
        <v>149.37</v>
      </c>
      <c r="K211" t="n">
        <v>47.83</v>
      </c>
      <c r="L211" t="n">
        <v>6.5</v>
      </c>
      <c r="M211" t="n">
        <v>1</v>
      </c>
      <c r="N211" t="n">
        <v>25.04</v>
      </c>
      <c r="O211" t="n">
        <v>18656.42</v>
      </c>
      <c r="P211" t="n">
        <v>116.07</v>
      </c>
      <c r="Q211" t="n">
        <v>988.17</v>
      </c>
      <c r="R211" t="n">
        <v>47.33</v>
      </c>
      <c r="S211" t="n">
        <v>35.43</v>
      </c>
      <c r="T211" t="n">
        <v>4898.13</v>
      </c>
      <c r="U211" t="n">
        <v>0.75</v>
      </c>
      <c r="V211" t="n">
        <v>0.87</v>
      </c>
      <c r="W211" t="n">
        <v>3.01</v>
      </c>
      <c r="X211" t="n">
        <v>0.32</v>
      </c>
      <c r="Y211" t="n">
        <v>1</v>
      </c>
      <c r="Z211" t="n">
        <v>10</v>
      </c>
    </row>
    <row r="212">
      <c r="A212" t="n">
        <v>23</v>
      </c>
      <c r="B212" t="n">
        <v>70</v>
      </c>
      <c r="C212" t="inlineStr">
        <is>
          <t xml:space="preserve">CONCLUIDO	</t>
        </is>
      </c>
      <c r="D212" t="n">
        <v>6.3416</v>
      </c>
      <c r="E212" t="n">
        <v>15.77</v>
      </c>
      <c r="F212" t="n">
        <v>13.08</v>
      </c>
      <c r="G212" t="n">
        <v>49.04</v>
      </c>
      <c r="H212" t="n">
        <v>0.8</v>
      </c>
      <c r="I212" t="n">
        <v>16</v>
      </c>
      <c r="J212" t="n">
        <v>149.72</v>
      </c>
      <c r="K212" t="n">
        <v>47.83</v>
      </c>
      <c r="L212" t="n">
        <v>6.75</v>
      </c>
      <c r="M212" t="n">
        <v>0</v>
      </c>
      <c r="N212" t="n">
        <v>25.14</v>
      </c>
      <c r="O212" t="n">
        <v>18699.2</v>
      </c>
      <c r="P212" t="n">
        <v>116.09</v>
      </c>
      <c r="Q212" t="n">
        <v>988.17</v>
      </c>
      <c r="R212" t="n">
        <v>47.37</v>
      </c>
      <c r="S212" t="n">
        <v>35.43</v>
      </c>
      <c r="T212" t="n">
        <v>4918.17</v>
      </c>
      <c r="U212" t="n">
        <v>0.75</v>
      </c>
      <c r="V212" t="n">
        <v>0.87</v>
      </c>
      <c r="W212" t="n">
        <v>3.01</v>
      </c>
      <c r="X212" t="n">
        <v>0.32</v>
      </c>
      <c r="Y212" t="n">
        <v>1</v>
      </c>
      <c r="Z212" t="n">
        <v>10</v>
      </c>
    </row>
    <row r="213">
      <c r="A213" t="n">
        <v>0</v>
      </c>
      <c r="B213" t="n">
        <v>90</v>
      </c>
      <c r="C213" t="inlineStr">
        <is>
          <t xml:space="preserve">CONCLUIDO	</t>
        </is>
      </c>
      <c r="D213" t="n">
        <v>4.2602</v>
      </c>
      <c r="E213" t="n">
        <v>23.47</v>
      </c>
      <c r="F213" t="n">
        <v>15.79</v>
      </c>
      <c r="G213" t="n">
        <v>6.4</v>
      </c>
      <c r="H213" t="n">
        <v>0.1</v>
      </c>
      <c r="I213" t="n">
        <v>148</v>
      </c>
      <c r="J213" t="n">
        <v>176.73</v>
      </c>
      <c r="K213" t="n">
        <v>52.44</v>
      </c>
      <c r="L213" t="n">
        <v>1</v>
      </c>
      <c r="M213" t="n">
        <v>146</v>
      </c>
      <c r="N213" t="n">
        <v>33.29</v>
      </c>
      <c r="O213" t="n">
        <v>22031.19</v>
      </c>
      <c r="P213" t="n">
        <v>205.44</v>
      </c>
      <c r="Q213" t="n">
        <v>988.72</v>
      </c>
      <c r="R213" t="n">
        <v>131.74</v>
      </c>
      <c r="S213" t="n">
        <v>35.43</v>
      </c>
      <c r="T213" t="n">
        <v>46441.94</v>
      </c>
      <c r="U213" t="n">
        <v>0.27</v>
      </c>
      <c r="V213" t="n">
        <v>0.72</v>
      </c>
      <c r="W213" t="n">
        <v>3.22</v>
      </c>
      <c r="X213" t="n">
        <v>3.03</v>
      </c>
      <c r="Y213" t="n">
        <v>1</v>
      </c>
      <c r="Z213" t="n">
        <v>10</v>
      </c>
    </row>
    <row r="214">
      <c r="A214" t="n">
        <v>1</v>
      </c>
      <c r="B214" t="n">
        <v>90</v>
      </c>
      <c r="C214" t="inlineStr">
        <is>
          <t xml:space="preserve">CONCLUIDO	</t>
        </is>
      </c>
      <c r="D214" t="n">
        <v>4.6593</v>
      </c>
      <c r="E214" t="n">
        <v>21.46</v>
      </c>
      <c r="F214" t="n">
        <v>15.02</v>
      </c>
      <c r="G214" t="n">
        <v>7.98</v>
      </c>
      <c r="H214" t="n">
        <v>0.13</v>
      </c>
      <c r="I214" t="n">
        <v>113</v>
      </c>
      <c r="J214" t="n">
        <v>177.1</v>
      </c>
      <c r="K214" t="n">
        <v>52.44</v>
      </c>
      <c r="L214" t="n">
        <v>1.25</v>
      </c>
      <c r="M214" t="n">
        <v>111</v>
      </c>
      <c r="N214" t="n">
        <v>33.41</v>
      </c>
      <c r="O214" t="n">
        <v>22076.81</v>
      </c>
      <c r="P214" t="n">
        <v>194.3</v>
      </c>
      <c r="Q214" t="n">
        <v>988.47</v>
      </c>
      <c r="R214" t="n">
        <v>108.49</v>
      </c>
      <c r="S214" t="n">
        <v>35.43</v>
      </c>
      <c r="T214" t="n">
        <v>34990.16</v>
      </c>
      <c r="U214" t="n">
        <v>0.33</v>
      </c>
      <c r="V214" t="n">
        <v>0.76</v>
      </c>
      <c r="W214" t="n">
        <v>3.14</v>
      </c>
      <c r="X214" t="n">
        <v>2.27</v>
      </c>
      <c r="Y214" t="n">
        <v>1</v>
      </c>
      <c r="Z214" t="n">
        <v>10</v>
      </c>
    </row>
    <row r="215">
      <c r="A215" t="n">
        <v>2</v>
      </c>
      <c r="B215" t="n">
        <v>90</v>
      </c>
      <c r="C215" t="inlineStr">
        <is>
          <t xml:space="preserve">CONCLUIDO	</t>
        </is>
      </c>
      <c r="D215" t="n">
        <v>4.9433</v>
      </c>
      <c r="E215" t="n">
        <v>20.23</v>
      </c>
      <c r="F215" t="n">
        <v>14.57</v>
      </c>
      <c r="G215" t="n">
        <v>9.609999999999999</v>
      </c>
      <c r="H215" t="n">
        <v>0.15</v>
      </c>
      <c r="I215" t="n">
        <v>91</v>
      </c>
      <c r="J215" t="n">
        <v>177.47</v>
      </c>
      <c r="K215" t="n">
        <v>52.44</v>
      </c>
      <c r="L215" t="n">
        <v>1.5</v>
      </c>
      <c r="M215" t="n">
        <v>89</v>
      </c>
      <c r="N215" t="n">
        <v>33.53</v>
      </c>
      <c r="O215" t="n">
        <v>22122.46</v>
      </c>
      <c r="P215" t="n">
        <v>187.47</v>
      </c>
      <c r="Q215" t="n">
        <v>988.38</v>
      </c>
      <c r="R215" t="n">
        <v>94.31</v>
      </c>
      <c r="S215" t="n">
        <v>35.43</v>
      </c>
      <c r="T215" t="n">
        <v>28012.12</v>
      </c>
      <c r="U215" t="n">
        <v>0.38</v>
      </c>
      <c r="V215" t="n">
        <v>0.78</v>
      </c>
      <c r="W215" t="n">
        <v>3.11</v>
      </c>
      <c r="X215" t="n">
        <v>1.82</v>
      </c>
      <c r="Y215" t="n">
        <v>1</v>
      </c>
      <c r="Z215" t="n">
        <v>10</v>
      </c>
    </row>
    <row r="216">
      <c r="A216" t="n">
        <v>3</v>
      </c>
      <c r="B216" t="n">
        <v>90</v>
      </c>
      <c r="C216" t="inlineStr">
        <is>
          <t xml:space="preserve">CONCLUIDO	</t>
        </is>
      </c>
      <c r="D216" t="n">
        <v>5.1529</v>
      </c>
      <c r="E216" t="n">
        <v>19.41</v>
      </c>
      <c r="F216" t="n">
        <v>14.28</v>
      </c>
      <c r="G216" t="n">
        <v>11.28</v>
      </c>
      <c r="H216" t="n">
        <v>0.17</v>
      </c>
      <c r="I216" t="n">
        <v>76</v>
      </c>
      <c r="J216" t="n">
        <v>177.84</v>
      </c>
      <c r="K216" t="n">
        <v>52.44</v>
      </c>
      <c r="L216" t="n">
        <v>1.75</v>
      </c>
      <c r="M216" t="n">
        <v>74</v>
      </c>
      <c r="N216" t="n">
        <v>33.65</v>
      </c>
      <c r="O216" t="n">
        <v>22168.15</v>
      </c>
      <c r="P216" t="n">
        <v>182.49</v>
      </c>
      <c r="Q216" t="n">
        <v>988.2</v>
      </c>
      <c r="R216" t="n">
        <v>85.14</v>
      </c>
      <c r="S216" t="n">
        <v>35.43</v>
      </c>
      <c r="T216" t="n">
        <v>23500.06</v>
      </c>
      <c r="U216" t="n">
        <v>0.42</v>
      </c>
      <c r="V216" t="n">
        <v>0.8</v>
      </c>
      <c r="W216" t="n">
        <v>3.09</v>
      </c>
      <c r="X216" t="n">
        <v>1.53</v>
      </c>
      <c r="Y216" t="n">
        <v>1</v>
      </c>
      <c r="Z216" t="n">
        <v>10</v>
      </c>
    </row>
    <row r="217">
      <c r="A217" t="n">
        <v>4</v>
      </c>
      <c r="B217" t="n">
        <v>90</v>
      </c>
      <c r="C217" t="inlineStr">
        <is>
          <t xml:space="preserve">CONCLUIDO	</t>
        </is>
      </c>
      <c r="D217" t="n">
        <v>5.3277</v>
      </c>
      <c r="E217" t="n">
        <v>18.77</v>
      </c>
      <c r="F217" t="n">
        <v>14.04</v>
      </c>
      <c r="G217" t="n">
        <v>12.96</v>
      </c>
      <c r="H217" t="n">
        <v>0.2</v>
      </c>
      <c r="I217" t="n">
        <v>65</v>
      </c>
      <c r="J217" t="n">
        <v>178.21</v>
      </c>
      <c r="K217" t="n">
        <v>52.44</v>
      </c>
      <c r="L217" t="n">
        <v>2</v>
      </c>
      <c r="M217" t="n">
        <v>63</v>
      </c>
      <c r="N217" t="n">
        <v>33.77</v>
      </c>
      <c r="O217" t="n">
        <v>22213.89</v>
      </c>
      <c r="P217" t="n">
        <v>178.4</v>
      </c>
      <c r="Q217" t="n">
        <v>988.27</v>
      </c>
      <c r="R217" t="n">
        <v>77.41</v>
      </c>
      <c r="S217" t="n">
        <v>35.43</v>
      </c>
      <c r="T217" t="n">
        <v>19690.27</v>
      </c>
      <c r="U217" t="n">
        <v>0.46</v>
      </c>
      <c r="V217" t="n">
        <v>0.8100000000000001</v>
      </c>
      <c r="W217" t="n">
        <v>3.08</v>
      </c>
      <c r="X217" t="n">
        <v>1.28</v>
      </c>
      <c r="Y217" t="n">
        <v>1</v>
      </c>
      <c r="Z217" t="n">
        <v>10</v>
      </c>
    </row>
    <row r="218">
      <c r="A218" t="n">
        <v>5</v>
      </c>
      <c r="B218" t="n">
        <v>90</v>
      </c>
      <c r="C218" t="inlineStr">
        <is>
          <t xml:space="preserve">CONCLUIDO	</t>
        </is>
      </c>
      <c r="D218" t="n">
        <v>5.4564</v>
      </c>
      <c r="E218" t="n">
        <v>18.33</v>
      </c>
      <c r="F218" t="n">
        <v>13.88</v>
      </c>
      <c r="G218" t="n">
        <v>14.61</v>
      </c>
      <c r="H218" t="n">
        <v>0.22</v>
      </c>
      <c r="I218" t="n">
        <v>57</v>
      </c>
      <c r="J218" t="n">
        <v>178.59</v>
      </c>
      <c r="K218" t="n">
        <v>52.44</v>
      </c>
      <c r="L218" t="n">
        <v>2.25</v>
      </c>
      <c r="M218" t="n">
        <v>55</v>
      </c>
      <c r="N218" t="n">
        <v>33.89</v>
      </c>
      <c r="O218" t="n">
        <v>22259.66</v>
      </c>
      <c r="P218" t="n">
        <v>175.25</v>
      </c>
      <c r="Q218" t="n">
        <v>988.29</v>
      </c>
      <c r="R218" t="n">
        <v>72.81</v>
      </c>
      <c r="S218" t="n">
        <v>35.43</v>
      </c>
      <c r="T218" t="n">
        <v>17430.48</v>
      </c>
      <c r="U218" t="n">
        <v>0.49</v>
      </c>
      <c r="V218" t="n">
        <v>0.82</v>
      </c>
      <c r="W218" t="n">
        <v>3.06</v>
      </c>
      <c r="X218" t="n">
        <v>1.12</v>
      </c>
      <c r="Y218" t="n">
        <v>1</v>
      </c>
      <c r="Z218" t="n">
        <v>10</v>
      </c>
    </row>
    <row r="219">
      <c r="A219" t="n">
        <v>6</v>
      </c>
      <c r="B219" t="n">
        <v>90</v>
      </c>
      <c r="C219" t="inlineStr">
        <is>
          <t xml:space="preserve">CONCLUIDO	</t>
        </is>
      </c>
      <c r="D219" t="n">
        <v>5.5526</v>
      </c>
      <c r="E219" t="n">
        <v>18.01</v>
      </c>
      <c r="F219" t="n">
        <v>13.78</v>
      </c>
      <c r="G219" t="n">
        <v>16.21</v>
      </c>
      <c r="H219" t="n">
        <v>0.25</v>
      </c>
      <c r="I219" t="n">
        <v>51</v>
      </c>
      <c r="J219" t="n">
        <v>178.96</v>
      </c>
      <c r="K219" t="n">
        <v>52.44</v>
      </c>
      <c r="L219" t="n">
        <v>2.5</v>
      </c>
      <c r="M219" t="n">
        <v>49</v>
      </c>
      <c r="N219" t="n">
        <v>34.02</v>
      </c>
      <c r="O219" t="n">
        <v>22305.48</v>
      </c>
      <c r="P219" t="n">
        <v>172.66</v>
      </c>
      <c r="Q219" t="n">
        <v>988.12</v>
      </c>
      <c r="R219" t="n">
        <v>69.62</v>
      </c>
      <c r="S219" t="n">
        <v>35.43</v>
      </c>
      <c r="T219" t="n">
        <v>15864.82</v>
      </c>
      <c r="U219" t="n">
        <v>0.51</v>
      </c>
      <c r="V219" t="n">
        <v>0.83</v>
      </c>
      <c r="W219" t="n">
        <v>3.05</v>
      </c>
      <c r="X219" t="n">
        <v>1.02</v>
      </c>
      <c r="Y219" t="n">
        <v>1</v>
      </c>
      <c r="Z219" t="n">
        <v>10</v>
      </c>
    </row>
    <row r="220">
      <c r="A220" t="n">
        <v>7</v>
      </c>
      <c r="B220" t="n">
        <v>90</v>
      </c>
      <c r="C220" t="inlineStr">
        <is>
          <t xml:space="preserve">CONCLUIDO	</t>
        </is>
      </c>
      <c r="D220" t="n">
        <v>5.6438</v>
      </c>
      <c r="E220" t="n">
        <v>17.72</v>
      </c>
      <c r="F220" t="n">
        <v>13.66</v>
      </c>
      <c r="G220" t="n">
        <v>17.82</v>
      </c>
      <c r="H220" t="n">
        <v>0.27</v>
      </c>
      <c r="I220" t="n">
        <v>46</v>
      </c>
      <c r="J220" t="n">
        <v>179.33</v>
      </c>
      <c r="K220" t="n">
        <v>52.44</v>
      </c>
      <c r="L220" t="n">
        <v>2.75</v>
      </c>
      <c r="M220" t="n">
        <v>44</v>
      </c>
      <c r="N220" t="n">
        <v>34.14</v>
      </c>
      <c r="O220" t="n">
        <v>22351.34</v>
      </c>
      <c r="P220" t="n">
        <v>170.31</v>
      </c>
      <c r="Q220" t="n">
        <v>988.28</v>
      </c>
      <c r="R220" t="n">
        <v>66</v>
      </c>
      <c r="S220" t="n">
        <v>35.43</v>
      </c>
      <c r="T220" t="n">
        <v>14082.12</v>
      </c>
      <c r="U220" t="n">
        <v>0.54</v>
      </c>
      <c r="V220" t="n">
        <v>0.83</v>
      </c>
      <c r="W220" t="n">
        <v>3.04</v>
      </c>
      <c r="X220" t="n">
        <v>0.91</v>
      </c>
      <c r="Y220" t="n">
        <v>1</v>
      </c>
      <c r="Z220" t="n">
        <v>10</v>
      </c>
    </row>
    <row r="221">
      <c r="A221" t="n">
        <v>8</v>
      </c>
      <c r="B221" t="n">
        <v>90</v>
      </c>
      <c r="C221" t="inlineStr">
        <is>
          <t xml:space="preserve">CONCLUIDO	</t>
        </is>
      </c>
      <c r="D221" t="n">
        <v>5.7176</v>
      </c>
      <c r="E221" t="n">
        <v>17.49</v>
      </c>
      <c r="F221" t="n">
        <v>13.58</v>
      </c>
      <c r="G221" t="n">
        <v>19.39</v>
      </c>
      <c r="H221" t="n">
        <v>0.3</v>
      </c>
      <c r="I221" t="n">
        <v>42</v>
      </c>
      <c r="J221" t="n">
        <v>179.7</v>
      </c>
      <c r="K221" t="n">
        <v>52.44</v>
      </c>
      <c r="L221" t="n">
        <v>3</v>
      </c>
      <c r="M221" t="n">
        <v>40</v>
      </c>
      <c r="N221" t="n">
        <v>34.26</v>
      </c>
      <c r="O221" t="n">
        <v>22397.24</v>
      </c>
      <c r="P221" t="n">
        <v>168.15</v>
      </c>
      <c r="Q221" t="n">
        <v>988.12</v>
      </c>
      <c r="R221" t="n">
        <v>63.35</v>
      </c>
      <c r="S221" t="n">
        <v>35.43</v>
      </c>
      <c r="T221" t="n">
        <v>12774.9</v>
      </c>
      <c r="U221" t="n">
        <v>0.5600000000000001</v>
      </c>
      <c r="V221" t="n">
        <v>0.84</v>
      </c>
      <c r="W221" t="n">
        <v>3.03</v>
      </c>
      <c r="X221" t="n">
        <v>0.82</v>
      </c>
      <c r="Y221" t="n">
        <v>1</v>
      </c>
      <c r="Z221" t="n">
        <v>10</v>
      </c>
    </row>
    <row r="222">
      <c r="A222" t="n">
        <v>9</v>
      </c>
      <c r="B222" t="n">
        <v>90</v>
      </c>
      <c r="C222" t="inlineStr">
        <is>
          <t xml:space="preserve">CONCLUIDO	</t>
        </is>
      </c>
      <c r="D222" t="n">
        <v>5.7925</v>
      </c>
      <c r="E222" t="n">
        <v>17.26</v>
      </c>
      <c r="F222" t="n">
        <v>13.49</v>
      </c>
      <c r="G222" t="n">
        <v>21.3</v>
      </c>
      <c r="H222" t="n">
        <v>0.32</v>
      </c>
      <c r="I222" t="n">
        <v>38</v>
      </c>
      <c r="J222" t="n">
        <v>180.07</v>
      </c>
      <c r="K222" t="n">
        <v>52.44</v>
      </c>
      <c r="L222" t="n">
        <v>3.25</v>
      </c>
      <c r="M222" t="n">
        <v>36</v>
      </c>
      <c r="N222" t="n">
        <v>34.38</v>
      </c>
      <c r="O222" t="n">
        <v>22443.18</v>
      </c>
      <c r="P222" t="n">
        <v>165.95</v>
      </c>
      <c r="Q222" t="n">
        <v>988.1900000000001</v>
      </c>
      <c r="R222" t="n">
        <v>60.66</v>
      </c>
      <c r="S222" t="n">
        <v>35.43</v>
      </c>
      <c r="T222" t="n">
        <v>11453.54</v>
      </c>
      <c r="U222" t="n">
        <v>0.58</v>
      </c>
      <c r="V222" t="n">
        <v>0.84</v>
      </c>
      <c r="W222" t="n">
        <v>3.03</v>
      </c>
      <c r="X222" t="n">
        <v>0.74</v>
      </c>
      <c r="Y222" t="n">
        <v>1</v>
      </c>
      <c r="Z222" t="n">
        <v>10</v>
      </c>
    </row>
    <row r="223">
      <c r="A223" t="n">
        <v>10</v>
      </c>
      <c r="B223" t="n">
        <v>90</v>
      </c>
      <c r="C223" t="inlineStr">
        <is>
          <t xml:space="preserve">CONCLUIDO	</t>
        </is>
      </c>
      <c r="D223" t="n">
        <v>5.8482</v>
      </c>
      <c r="E223" t="n">
        <v>17.1</v>
      </c>
      <c r="F223" t="n">
        <v>13.43</v>
      </c>
      <c r="G223" t="n">
        <v>23.03</v>
      </c>
      <c r="H223" t="n">
        <v>0.34</v>
      </c>
      <c r="I223" t="n">
        <v>35</v>
      </c>
      <c r="J223" t="n">
        <v>180.45</v>
      </c>
      <c r="K223" t="n">
        <v>52.44</v>
      </c>
      <c r="L223" t="n">
        <v>3.5</v>
      </c>
      <c r="M223" t="n">
        <v>33</v>
      </c>
      <c r="N223" t="n">
        <v>34.51</v>
      </c>
      <c r="O223" t="n">
        <v>22489.16</v>
      </c>
      <c r="P223" t="n">
        <v>164.05</v>
      </c>
      <c r="Q223" t="n">
        <v>988.27</v>
      </c>
      <c r="R223" t="n">
        <v>58.78</v>
      </c>
      <c r="S223" t="n">
        <v>35.43</v>
      </c>
      <c r="T223" t="n">
        <v>10525.6</v>
      </c>
      <c r="U223" t="n">
        <v>0.6</v>
      </c>
      <c r="V223" t="n">
        <v>0.85</v>
      </c>
      <c r="W223" t="n">
        <v>3.02</v>
      </c>
      <c r="X223" t="n">
        <v>0.68</v>
      </c>
      <c r="Y223" t="n">
        <v>1</v>
      </c>
      <c r="Z223" t="n">
        <v>10</v>
      </c>
    </row>
    <row r="224">
      <c r="A224" t="n">
        <v>11</v>
      </c>
      <c r="B224" t="n">
        <v>90</v>
      </c>
      <c r="C224" t="inlineStr">
        <is>
          <t xml:space="preserve">CONCLUIDO	</t>
        </is>
      </c>
      <c r="D224" t="n">
        <v>5.9069</v>
      </c>
      <c r="E224" t="n">
        <v>16.93</v>
      </c>
      <c r="F224" t="n">
        <v>13.37</v>
      </c>
      <c r="G224" t="n">
        <v>25.07</v>
      </c>
      <c r="H224" t="n">
        <v>0.37</v>
      </c>
      <c r="I224" t="n">
        <v>32</v>
      </c>
      <c r="J224" t="n">
        <v>180.82</v>
      </c>
      <c r="K224" t="n">
        <v>52.44</v>
      </c>
      <c r="L224" t="n">
        <v>3.75</v>
      </c>
      <c r="M224" t="n">
        <v>30</v>
      </c>
      <c r="N224" t="n">
        <v>34.63</v>
      </c>
      <c r="O224" t="n">
        <v>22535.19</v>
      </c>
      <c r="P224" t="n">
        <v>162.07</v>
      </c>
      <c r="Q224" t="n">
        <v>988.12</v>
      </c>
      <c r="R224" t="n">
        <v>56.89</v>
      </c>
      <c r="S224" t="n">
        <v>35.43</v>
      </c>
      <c r="T224" t="n">
        <v>9593.84</v>
      </c>
      <c r="U224" t="n">
        <v>0.62</v>
      </c>
      <c r="V224" t="n">
        <v>0.85</v>
      </c>
      <c r="W224" t="n">
        <v>3.02</v>
      </c>
      <c r="X224" t="n">
        <v>0.62</v>
      </c>
      <c r="Y224" t="n">
        <v>1</v>
      </c>
      <c r="Z224" t="n">
        <v>10</v>
      </c>
    </row>
    <row r="225">
      <c r="A225" t="n">
        <v>12</v>
      </c>
      <c r="B225" t="n">
        <v>90</v>
      </c>
      <c r="C225" t="inlineStr">
        <is>
          <t xml:space="preserve">CONCLUIDO	</t>
        </is>
      </c>
      <c r="D225" t="n">
        <v>5.946</v>
      </c>
      <c r="E225" t="n">
        <v>16.82</v>
      </c>
      <c r="F225" t="n">
        <v>13.33</v>
      </c>
      <c r="G225" t="n">
        <v>26.66</v>
      </c>
      <c r="H225" t="n">
        <v>0.39</v>
      </c>
      <c r="I225" t="n">
        <v>30</v>
      </c>
      <c r="J225" t="n">
        <v>181.19</v>
      </c>
      <c r="K225" t="n">
        <v>52.44</v>
      </c>
      <c r="L225" t="n">
        <v>4</v>
      </c>
      <c r="M225" t="n">
        <v>28</v>
      </c>
      <c r="N225" t="n">
        <v>34.75</v>
      </c>
      <c r="O225" t="n">
        <v>22581.25</v>
      </c>
      <c r="P225" t="n">
        <v>160.56</v>
      </c>
      <c r="Q225" t="n">
        <v>988.23</v>
      </c>
      <c r="R225" t="n">
        <v>55.75</v>
      </c>
      <c r="S225" t="n">
        <v>35.43</v>
      </c>
      <c r="T225" t="n">
        <v>9038.389999999999</v>
      </c>
      <c r="U225" t="n">
        <v>0.64</v>
      </c>
      <c r="V225" t="n">
        <v>0.85</v>
      </c>
      <c r="W225" t="n">
        <v>3.01</v>
      </c>
      <c r="X225" t="n">
        <v>0.58</v>
      </c>
      <c r="Y225" t="n">
        <v>1</v>
      </c>
      <c r="Z225" t="n">
        <v>10</v>
      </c>
    </row>
    <row r="226">
      <c r="A226" t="n">
        <v>13</v>
      </c>
      <c r="B226" t="n">
        <v>90</v>
      </c>
      <c r="C226" t="inlineStr">
        <is>
          <t xml:space="preserve">CONCLUIDO	</t>
        </is>
      </c>
      <c r="D226" t="n">
        <v>5.9823</v>
      </c>
      <c r="E226" t="n">
        <v>16.72</v>
      </c>
      <c r="F226" t="n">
        <v>13.3</v>
      </c>
      <c r="G226" t="n">
        <v>28.5</v>
      </c>
      <c r="H226" t="n">
        <v>0.42</v>
      </c>
      <c r="I226" t="n">
        <v>28</v>
      </c>
      <c r="J226" t="n">
        <v>181.57</v>
      </c>
      <c r="K226" t="n">
        <v>52.44</v>
      </c>
      <c r="L226" t="n">
        <v>4.25</v>
      </c>
      <c r="M226" t="n">
        <v>26</v>
      </c>
      <c r="N226" t="n">
        <v>34.88</v>
      </c>
      <c r="O226" t="n">
        <v>22627.36</v>
      </c>
      <c r="P226" t="n">
        <v>158.73</v>
      </c>
      <c r="Q226" t="n">
        <v>988.3200000000001</v>
      </c>
      <c r="R226" t="n">
        <v>54.52</v>
      </c>
      <c r="S226" t="n">
        <v>35.43</v>
      </c>
      <c r="T226" t="n">
        <v>8430.24</v>
      </c>
      <c r="U226" t="n">
        <v>0.65</v>
      </c>
      <c r="V226" t="n">
        <v>0.86</v>
      </c>
      <c r="W226" t="n">
        <v>3.01</v>
      </c>
      <c r="X226" t="n">
        <v>0.54</v>
      </c>
      <c r="Y226" t="n">
        <v>1</v>
      </c>
      <c r="Z226" t="n">
        <v>10</v>
      </c>
    </row>
    <row r="227">
      <c r="A227" t="n">
        <v>14</v>
      </c>
      <c r="B227" t="n">
        <v>90</v>
      </c>
      <c r="C227" t="inlineStr">
        <is>
          <t xml:space="preserve">CONCLUIDO	</t>
        </is>
      </c>
      <c r="D227" t="n">
        <v>6.0226</v>
      </c>
      <c r="E227" t="n">
        <v>16.6</v>
      </c>
      <c r="F227" t="n">
        <v>13.26</v>
      </c>
      <c r="G227" t="n">
        <v>30.6</v>
      </c>
      <c r="H227" t="n">
        <v>0.44</v>
      </c>
      <c r="I227" t="n">
        <v>26</v>
      </c>
      <c r="J227" t="n">
        <v>181.94</v>
      </c>
      <c r="K227" t="n">
        <v>52.44</v>
      </c>
      <c r="L227" t="n">
        <v>4.5</v>
      </c>
      <c r="M227" t="n">
        <v>24</v>
      </c>
      <c r="N227" t="n">
        <v>35</v>
      </c>
      <c r="O227" t="n">
        <v>22673.63</v>
      </c>
      <c r="P227" t="n">
        <v>157.07</v>
      </c>
      <c r="Q227" t="n">
        <v>988.21</v>
      </c>
      <c r="R227" t="n">
        <v>53.3</v>
      </c>
      <c r="S227" t="n">
        <v>35.43</v>
      </c>
      <c r="T227" t="n">
        <v>7831.72</v>
      </c>
      <c r="U227" t="n">
        <v>0.66</v>
      </c>
      <c r="V227" t="n">
        <v>0.86</v>
      </c>
      <c r="W227" t="n">
        <v>3.01</v>
      </c>
      <c r="X227" t="n">
        <v>0.51</v>
      </c>
      <c r="Y227" t="n">
        <v>1</v>
      </c>
      <c r="Z227" t="n">
        <v>10</v>
      </c>
    </row>
    <row r="228">
      <c r="A228" t="n">
        <v>15</v>
      </c>
      <c r="B228" t="n">
        <v>90</v>
      </c>
      <c r="C228" t="inlineStr">
        <is>
          <t xml:space="preserve">CONCLUIDO	</t>
        </is>
      </c>
      <c r="D228" t="n">
        <v>6.0438</v>
      </c>
      <c r="E228" t="n">
        <v>16.55</v>
      </c>
      <c r="F228" t="n">
        <v>13.24</v>
      </c>
      <c r="G228" t="n">
        <v>31.77</v>
      </c>
      <c r="H228" t="n">
        <v>0.46</v>
      </c>
      <c r="I228" t="n">
        <v>25</v>
      </c>
      <c r="J228" t="n">
        <v>182.32</v>
      </c>
      <c r="K228" t="n">
        <v>52.44</v>
      </c>
      <c r="L228" t="n">
        <v>4.75</v>
      </c>
      <c r="M228" t="n">
        <v>23</v>
      </c>
      <c r="N228" t="n">
        <v>35.12</v>
      </c>
      <c r="O228" t="n">
        <v>22719.83</v>
      </c>
      <c r="P228" t="n">
        <v>155.84</v>
      </c>
      <c r="Q228" t="n">
        <v>988.27</v>
      </c>
      <c r="R228" t="n">
        <v>52.59</v>
      </c>
      <c r="S228" t="n">
        <v>35.43</v>
      </c>
      <c r="T228" t="n">
        <v>7481.44</v>
      </c>
      <c r="U228" t="n">
        <v>0.67</v>
      </c>
      <c r="V228" t="n">
        <v>0.86</v>
      </c>
      <c r="W228" t="n">
        <v>3.01</v>
      </c>
      <c r="X228" t="n">
        <v>0.48</v>
      </c>
      <c r="Y228" t="n">
        <v>1</v>
      </c>
      <c r="Z228" t="n">
        <v>10</v>
      </c>
    </row>
    <row r="229">
      <c r="A229" t="n">
        <v>16</v>
      </c>
      <c r="B229" t="n">
        <v>90</v>
      </c>
      <c r="C229" t="inlineStr">
        <is>
          <t xml:space="preserve">CONCLUIDO	</t>
        </is>
      </c>
      <c r="D229" t="n">
        <v>6.0656</v>
      </c>
      <c r="E229" t="n">
        <v>16.49</v>
      </c>
      <c r="F229" t="n">
        <v>13.21</v>
      </c>
      <c r="G229" t="n">
        <v>33.03</v>
      </c>
      <c r="H229" t="n">
        <v>0.49</v>
      </c>
      <c r="I229" t="n">
        <v>24</v>
      </c>
      <c r="J229" t="n">
        <v>182.69</v>
      </c>
      <c r="K229" t="n">
        <v>52.44</v>
      </c>
      <c r="L229" t="n">
        <v>5</v>
      </c>
      <c r="M229" t="n">
        <v>22</v>
      </c>
      <c r="N229" t="n">
        <v>35.25</v>
      </c>
      <c r="O229" t="n">
        <v>22766.06</v>
      </c>
      <c r="P229" t="n">
        <v>154.23</v>
      </c>
      <c r="Q229" t="n">
        <v>988.15</v>
      </c>
      <c r="R229" t="n">
        <v>52.01</v>
      </c>
      <c r="S229" t="n">
        <v>35.43</v>
      </c>
      <c r="T229" t="n">
        <v>7194.73</v>
      </c>
      <c r="U229" t="n">
        <v>0.68</v>
      </c>
      <c r="V229" t="n">
        <v>0.86</v>
      </c>
      <c r="W229" t="n">
        <v>3</v>
      </c>
      <c r="X229" t="n">
        <v>0.46</v>
      </c>
      <c r="Y229" t="n">
        <v>1</v>
      </c>
      <c r="Z229" t="n">
        <v>10</v>
      </c>
    </row>
    <row r="230">
      <c r="A230" t="n">
        <v>17</v>
      </c>
      <c r="B230" t="n">
        <v>90</v>
      </c>
      <c r="C230" t="inlineStr">
        <is>
          <t xml:space="preserve">CONCLUIDO	</t>
        </is>
      </c>
      <c r="D230" t="n">
        <v>6.1078</v>
      </c>
      <c r="E230" t="n">
        <v>16.37</v>
      </c>
      <c r="F230" t="n">
        <v>13.17</v>
      </c>
      <c r="G230" t="n">
        <v>35.92</v>
      </c>
      <c r="H230" t="n">
        <v>0.51</v>
      </c>
      <c r="I230" t="n">
        <v>22</v>
      </c>
      <c r="J230" t="n">
        <v>183.07</v>
      </c>
      <c r="K230" t="n">
        <v>52.44</v>
      </c>
      <c r="L230" t="n">
        <v>5.25</v>
      </c>
      <c r="M230" t="n">
        <v>20</v>
      </c>
      <c r="N230" t="n">
        <v>35.37</v>
      </c>
      <c r="O230" t="n">
        <v>22812.34</v>
      </c>
      <c r="P230" t="n">
        <v>152.53</v>
      </c>
      <c r="Q230" t="n">
        <v>988.16</v>
      </c>
      <c r="R230" t="n">
        <v>50.64</v>
      </c>
      <c r="S230" t="n">
        <v>35.43</v>
      </c>
      <c r="T230" t="n">
        <v>6520.69</v>
      </c>
      <c r="U230" t="n">
        <v>0.7</v>
      </c>
      <c r="V230" t="n">
        <v>0.87</v>
      </c>
      <c r="W230" t="n">
        <v>3</v>
      </c>
      <c r="X230" t="n">
        <v>0.42</v>
      </c>
      <c r="Y230" t="n">
        <v>1</v>
      </c>
      <c r="Z230" t="n">
        <v>10</v>
      </c>
    </row>
    <row r="231">
      <c r="A231" t="n">
        <v>18</v>
      </c>
      <c r="B231" t="n">
        <v>90</v>
      </c>
      <c r="C231" t="inlineStr">
        <is>
          <t xml:space="preserve">CONCLUIDO	</t>
        </is>
      </c>
      <c r="D231" t="n">
        <v>6.1233</v>
      </c>
      <c r="E231" t="n">
        <v>16.33</v>
      </c>
      <c r="F231" t="n">
        <v>13.16</v>
      </c>
      <c r="G231" t="n">
        <v>37.61</v>
      </c>
      <c r="H231" t="n">
        <v>0.53</v>
      </c>
      <c r="I231" t="n">
        <v>21</v>
      </c>
      <c r="J231" t="n">
        <v>183.44</v>
      </c>
      <c r="K231" t="n">
        <v>52.44</v>
      </c>
      <c r="L231" t="n">
        <v>5.5</v>
      </c>
      <c r="M231" t="n">
        <v>19</v>
      </c>
      <c r="N231" t="n">
        <v>35.5</v>
      </c>
      <c r="O231" t="n">
        <v>22858.66</v>
      </c>
      <c r="P231" t="n">
        <v>151.1</v>
      </c>
      <c r="Q231" t="n">
        <v>988.1</v>
      </c>
      <c r="R231" t="n">
        <v>50.55</v>
      </c>
      <c r="S231" t="n">
        <v>35.43</v>
      </c>
      <c r="T231" t="n">
        <v>6479.82</v>
      </c>
      <c r="U231" t="n">
        <v>0.7</v>
      </c>
      <c r="V231" t="n">
        <v>0.87</v>
      </c>
      <c r="W231" t="n">
        <v>3</v>
      </c>
      <c r="X231" t="n">
        <v>0.41</v>
      </c>
      <c r="Y231" t="n">
        <v>1</v>
      </c>
      <c r="Z231" t="n">
        <v>10</v>
      </c>
    </row>
    <row r="232">
      <c r="A232" t="n">
        <v>19</v>
      </c>
      <c r="B232" t="n">
        <v>90</v>
      </c>
      <c r="C232" t="inlineStr">
        <is>
          <t xml:space="preserve">CONCLUIDO	</t>
        </is>
      </c>
      <c r="D232" t="n">
        <v>6.1529</v>
      </c>
      <c r="E232" t="n">
        <v>16.25</v>
      </c>
      <c r="F232" t="n">
        <v>13.12</v>
      </c>
      <c r="G232" t="n">
        <v>39.36</v>
      </c>
      <c r="H232" t="n">
        <v>0.55</v>
      </c>
      <c r="I232" t="n">
        <v>20</v>
      </c>
      <c r="J232" t="n">
        <v>183.82</v>
      </c>
      <c r="K232" t="n">
        <v>52.44</v>
      </c>
      <c r="L232" t="n">
        <v>5.75</v>
      </c>
      <c r="M232" t="n">
        <v>18</v>
      </c>
      <c r="N232" t="n">
        <v>35.63</v>
      </c>
      <c r="O232" t="n">
        <v>22905.03</v>
      </c>
      <c r="P232" t="n">
        <v>149.61</v>
      </c>
      <c r="Q232" t="n">
        <v>988.13</v>
      </c>
      <c r="R232" t="n">
        <v>49.22</v>
      </c>
      <c r="S232" t="n">
        <v>35.43</v>
      </c>
      <c r="T232" t="n">
        <v>5820.92</v>
      </c>
      <c r="U232" t="n">
        <v>0.72</v>
      </c>
      <c r="V232" t="n">
        <v>0.87</v>
      </c>
      <c r="W232" t="n">
        <v>2.99</v>
      </c>
      <c r="X232" t="n">
        <v>0.37</v>
      </c>
      <c r="Y232" t="n">
        <v>1</v>
      </c>
      <c r="Z232" t="n">
        <v>10</v>
      </c>
    </row>
    <row r="233">
      <c r="A233" t="n">
        <v>20</v>
      </c>
      <c r="B233" t="n">
        <v>90</v>
      </c>
      <c r="C233" t="inlineStr">
        <is>
          <t xml:space="preserve">CONCLUIDO	</t>
        </is>
      </c>
      <c r="D233" t="n">
        <v>6.1738</v>
      </c>
      <c r="E233" t="n">
        <v>16.2</v>
      </c>
      <c r="F233" t="n">
        <v>13.1</v>
      </c>
      <c r="G233" t="n">
        <v>41.37</v>
      </c>
      <c r="H233" t="n">
        <v>0.58</v>
      </c>
      <c r="I233" t="n">
        <v>19</v>
      </c>
      <c r="J233" t="n">
        <v>184.19</v>
      </c>
      <c r="K233" t="n">
        <v>52.44</v>
      </c>
      <c r="L233" t="n">
        <v>6</v>
      </c>
      <c r="M233" t="n">
        <v>17</v>
      </c>
      <c r="N233" t="n">
        <v>35.75</v>
      </c>
      <c r="O233" t="n">
        <v>22951.43</v>
      </c>
      <c r="P233" t="n">
        <v>148.12</v>
      </c>
      <c r="Q233" t="n">
        <v>988.14</v>
      </c>
      <c r="R233" t="n">
        <v>48.61</v>
      </c>
      <c r="S233" t="n">
        <v>35.43</v>
      </c>
      <c r="T233" t="n">
        <v>5523.01</v>
      </c>
      <c r="U233" t="n">
        <v>0.73</v>
      </c>
      <c r="V233" t="n">
        <v>0.87</v>
      </c>
      <c r="W233" t="n">
        <v>2.99</v>
      </c>
      <c r="X233" t="n">
        <v>0.35</v>
      </c>
      <c r="Y233" t="n">
        <v>1</v>
      </c>
      <c r="Z233" t="n">
        <v>10</v>
      </c>
    </row>
    <row r="234">
      <c r="A234" t="n">
        <v>21</v>
      </c>
      <c r="B234" t="n">
        <v>90</v>
      </c>
      <c r="C234" t="inlineStr">
        <is>
          <t xml:space="preserve">CONCLUIDO	</t>
        </is>
      </c>
      <c r="D234" t="n">
        <v>6.1934</v>
      </c>
      <c r="E234" t="n">
        <v>16.15</v>
      </c>
      <c r="F234" t="n">
        <v>13.09</v>
      </c>
      <c r="G234" t="n">
        <v>43.62</v>
      </c>
      <c r="H234" t="n">
        <v>0.6</v>
      </c>
      <c r="I234" t="n">
        <v>18</v>
      </c>
      <c r="J234" t="n">
        <v>184.57</v>
      </c>
      <c r="K234" t="n">
        <v>52.44</v>
      </c>
      <c r="L234" t="n">
        <v>6.25</v>
      </c>
      <c r="M234" t="n">
        <v>16</v>
      </c>
      <c r="N234" t="n">
        <v>35.88</v>
      </c>
      <c r="O234" t="n">
        <v>22997.88</v>
      </c>
      <c r="P234" t="n">
        <v>146.8</v>
      </c>
      <c r="Q234" t="n">
        <v>988.09</v>
      </c>
      <c r="R234" t="n">
        <v>47.99</v>
      </c>
      <c r="S234" t="n">
        <v>35.43</v>
      </c>
      <c r="T234" t="n">
        <v>5217.53</v>
      </c>
      <c r="U234" t="n">
        <v>0.74</v>
      </c>
      <c r="V234" t="n">
        <v>0.87</v>
      </c>
      <c r="W234" t="n">
        <v>3</v>
      </c>
      <c r="X234" t="n">
        <v>0.33</v>
      </c>
      <c r="Y234" t="n">
        <v>1</v>
      </c>
      <c r="Z234" t="n">
        <v>10</v>
      </c>
    </row>
    <row r="235">
      <c r="A235" t="n">
        <v>22</v>
      </c>
      <c r="B235" t="n">
        <v>90</v>
      </c>
      <c r="C235" t="inlineStr">
        <is>
          <t xml:space="preserve">CONCLUIDO	</t>
        </is>
      </c>
      <c r="D235" t="n">
        <v>6.2127</v>
      </c>
      <c r="E235" t="n">
        <v>16.1</v>
      </c>
      <c r="F235" t="n">
        <v>13.07</v>
      </c>
      <c r="G235" t="n">
        <v>46.13</v>
      </c>
      <c r="H235" t="n">
        <v>0.62</v>
      </c>
      <c r="I235" t="n">
        <v>17</v>
      </c>
      <c r="J235" t="n">
        <v>184.95</v>
      </c>
      <c r="K235" t="n">
        <v>52.44</v>
      </c>
      <c r="L235" t="n">
        <v>6.5</v>
      </c>
      <c r="M235" t="n">
        <v>15</v>
      </c>
      <c r="N235" t="n">
        <v>36.01</v>
      </c>
      <c r="O235" t="n">
        <v>23044.38</v>
      </c>
      <c r="P235" t="n">
        <v>143.58</v>
      </c>
      <c r="Q235" t="n">
        <v>988.08</v>
      </c>
      <c r="R235" t="n">
        <v>47.63</v>
      </c>
      <c r="S235" t="n">
        <v>35.43</v>
      </c>
      <c r="T235" t="n">
        <v>5043.06</v>
      </c>
      <c r="U235" t="n">
        <v>0.74</v>
      </c>
      <c r="V235" t="n">
        <v>0.87</v>
      </c>
      <c r="W235" t="n">
        <v>2.99</v>
      </c>
      <c r="X235" t="n">
        <v>0.32</v>
      </c>
      <c r="Y235" t="n">
        <v>1</v>
      </c>
      <c r="Z235" t="n">
        <v>10</v>
      </c>
    </row>
    <row r="236">
      <c r="A236" t="n">
        <v>23</v>
      </c>
      <c r="B236" t="n">
        <v>90</v>
      </c>
      <c r="C236" t="inlineStr">
        <is>
          <t xml:space="preserve">CONCLUIDO	</t>
        </is>
      </c>
      <c r="D236" t="n">
        <v>6.2114</v>
      </c>
      <c r="E236" t="n">
        <v>16.1</v>
      </c>
      <c r="F236" t="n">
        <v>13.07</v>
      </c>
      <c r="G236" t="n">
        <v>46.15</v>
      </c>
      <c r="H236" t="n">
        <v>0.65</v>
      </c>
      <c r="I236" t="n">
        <v>17</v>
      </c>
      <c r="J236" t="n">
        <v>185.33</v>
      </c>
      <c r="K236" t="n">
        <v>52.44</v>
      </c>
      <c r="L236" t="n">
        <v>6.75</v>
      </c>
      <c r="M236" t="n">
        <v>15</v>
      </c>
      <c r="N236" t="n">
        <v>36.13</v>
      </c>
      <c r="O236" t="n">
        <v>23090.91</v>
      </c>
      <c r="P236" t="n">
        <v>142.87</v>
      </c>
      <c r="Q236" t="n">
        <v>988.17</v>
      </c>
      <c r="R236" t="n">
        <v>47.57</v>
      </c>
      <c r="S236" t="n">
        <v>35.43</v>
      </c>
      <c r="T236" t="n">
        <v>5013.35</v>
      </c>
      <c r="U236" t="n">
        <v>0.74</v>
      </c>
      <c r="V236" t="n">
        <v>0.87</v>
      </c>
      <c r="W236" t="n">
        <v>3</v>
      </c>
      <c r="X236" t="n">
        <v>0.32</v>
      </c>
      <c r="Y236" t="n">
        <v>1</v>
      </c>
      <c r="Z236" t="n">
        <v>10</v>
      </c>
    </row>
    <row r="237">
      <c r="A237" t="n">
        <v>24</v>
      </c>
      <c r="B237" t="n">
        <v>90</v>
      </c>
      <c r="C237" t="inlineStr">
        <is>
          <t xml:space="preserve">CONCLUIDO	</t>
        </is>
      </c>
      <c r="D237" t="n">
        <v>6.2343</v>
      </c>
      <c r="E237" t="n">
        <v>16.04</v>
      </c>
      <c r="F237" t="n">
        <v>13.05</v>
      </c>
      <c r="G237" t="n">
        <v>48.94</v>
      </c>
      <c r="H237" t="n">
        <v>0.67</v>
      </c>
      <c r="I237" t="n">
        <v>16</v>
      </c>
      <c r="J237" t="n">
        <v>185.7</v>
      </c>
      <c r="K237" t="n">
        <v>52.44</v>
      </c>
      <c r="L237" t="n">
        <v>7</v>
      </c>
      <c r="M237" t="n">
        <v>14</v>
      </c>
      <c r="N237" t="n">
        <v>36.26</v>
      </c>
      <c r="O237" t="n">
        <v>23137.49</v>
      </c>
      <c r="P237" t="n">
        <v>141.85</v>
      </c>
      <c r="Q237" t="n">
        <v>988.12</v>
      </c>
      <c r="R237" t="n">
        <v>46.98</v>
      </c>
      <c r="S237" t="n">
        <v>35.43</v>
      </c>
      <c r="T237" t="n">
        <v>4721.25</v>
      </c>
      <c r="U237" t="n">
        <v>0.75</v>
      </c>
      <c r="V237" t="n">
        <v>0.87</v>
      </c>
      <c r="W237" t="n">
        <v>2.99</v>
      </c>
      <c r="X237" t="n">
        <v>0.3</v>
      </c>
      <c r="Y237" t="n">
        <v>1</v>
      </c>
      <c r="Z237" t="n">
        <v>10</v>
      </c>
    </row>
    <row r="238">
      <c r="A238" t="n">
        <v>25</v>
      </c>
      <c r="B238" t="n">
        <v>90</v>
      </c>
      <c r="C238" t="inlineStr">
        <is>
          <t xml:space="preserve">CONCLUIDO	</t>
        </is>
      </c>
      <c r="D238" t="n">
        <v>6.2512</v>
      </c>
      <c r="E238" t="n">
        <v>16</v>
      </c>
      <c r="F238" t="n">
        <v>13.04</v>
      </c>
      <c r="G238" t="n">
        <v>52.17</v>
      </c>
      <c r="H238" t="n">
        <v>0.6899999999999999</v>
      </c>
      <c r="I238" t="n">
        <v>15</v>
      </c>
      <c r="J238" t="n">
        <v>186.08</v>
      </c>
      <c r="K238" t="n">
        <v>52.44</v>
      </c>
      <c r="L238" t="n">
        <v>7.25</v>
      </c>
      <c r="M238" t="n">
        <v>13</v>
      </c>
      <c r="N238" t="n">
        <v>36.39</v>
      </c>
      <c r="O238" t="n">
        <v>23184.11</v>
      </c>
      <c r="P238" t="n">
        <v>140.35</v>
      </c>
      <c r="Q238" t="n">
        <v>988.08</v>
      </c>
      <c r="R238" t="n">
        <v>46.87</v>
      </c>
      <c r="S238" t="n">
        <v>35.43</v>
      </c>
      <c r="T238" t="n">
        <v>4672.21</v>
      </c>
      <c r="U238" t="n">
        <v>0.76</v>
      </c>
      <c r="V238" t="n">
        <v>0.87</v>
      </c>
      <c r="W238" t="n">
        <v>2.99</v>
      </c>
      <c r="X238" t="n">
        <v>0.29</v>
      </c>
      <c r="Y238" t="n">
        <v>1</v>
      </c>
      <c r="Z238" t="n">
        <v>10</v>
      </c>
    </row>
    <row r="239">
      <c r="A239" t="n">
        <v>26</v>
      </c>
      <c r="B239" t="n">
        <v>90</v>
      </c>
      <c r="C239" t="inlineStr">
        <is>
          <t xml:space="preserve">CONCLUIDO	</t>
        </is>
      </c>
      <c r="D239" t="n">
        <v>6.2535</v>
      </c>
      <c r="E239" t="n">
        <v>15.99</v>
      </c>
      <c r="F239" t="n">
        <v>13.04</v>
      </c>
      <c r="G239" t="n">
        <v>52.15</v>
      </c>
      <c r="H239" t="n">
        <v>0.71</v>
      </c>
      <c r="I239" t="n">
        <v>15</v>
      </c>
      <c r="J239" t="n">
        <v>186.46</v>
      </c>
      <c r="K239" t="n">
        <v>52.44</v>
      </c>
      <c r="L239" t="n">
        <v>7.5</v>
      </c>
      <c r="M239" t="n">
        <v>13</v>
      </c>
      <c r="N239" t="n">
        <v>36.52</v>
      </c>
      <c r="O239" t="n">
        <v>23230.78</v>
      </c>
      <c r="P239" t="n">
        <v>139.03</v>
      </c>
      <c r="Q239" t="n">
        <v>988.08</v>
      </c>
      <c r="R239" t="n">
        <v>46.34</v>
      </c>
      <c r="S239" t="n">
        <v>35.43</v>
      </c>
      <c r="T239" t="n">
        <v>4405.24</v>
      </c>
      <c r="U239" t="n">
        <v>0.76</v>
      </c>
      <c r="V239" t="n">
        <v>0.87</v>
      </c>
      <c r="W239" t="n">
        <v>3</v>
      </c>
      <c r="X239" t="n">
        <v>0.28</v>
      </c>
      <c r="Y239" t="n">
        <v>1</v>
      </c>
      <c r="Z239" t="n">
        <v>10</v>
      </c>
    </row>
    <row r="240">
      <c r="A240" t="n">
        <v>27</v>
      </c>
      <c r="B240" t="n">
        <v>90</v>
      </c>
      <c r="C240" t="inlineStr">
        <is>
          <t xml:space="preserve">CONCLUIDO	</t>
        </is>
      </c>
      <c r="D240" t="n">
        <v>6.2809</v>
      </c>
      <c r="E240" t="n">
        <v>15.92</v>
      </c>
      <c r="F240" t="n">
        <v>13</v>
      </c>
      <c r="G240" t="n">
        <v>55.73</v>
      </c>
      <c r="H240" t="n">
        <v>0.74</v>
      </c>
      <c r="I240" t="n">
        <v>14</v>
      </c>
      <c r="J240" t="n">
        <v>186.84</v>
      </c>
      <c r="K240" t="n">
        <v>52.44</v>
      </c>
      <c r="L240" t="n">
        <v>7.75</v>
      </c>
      <c r="M240" t="n">
        <v>12</v>
      </c>
      <c r="N240" t="n">
        <v>36.65</v>
      </c>
      <c r="O240" t="n">
        <v>23277.49</v>
      </c>
      <c r="P240" t="n">
        <v>137.32</v>
      </c>
      <c r="Q240" t="n">
        <v>988.08</v>
      </c>
      <c r="R240" t="n">
        <v>45.51</v>
      </c>
      <c r="S240" t="n">
        <v>35.43</v>
      </c>
      <c r="T240" t="n">
        <v>3996.01</v>
      </c>
      <c r="U240" t="n">
        <v>0.78</v>
      </c>
      <c r="V240" t="n">
        <v>0.88</v>
      </c>
      <c r="W240" t="n">
        <v>2.99</v>
      </c>
      <c r="X240" t="n">
        <v>0.25</v>
      </c>
      <c r="Y240" t="n">
        <v>1</v>
      </c>
      <c r="Z240" t="n">
        <v>10</v>
      </c>
    </row>
    <row r="241">
      <c r="A241" t="n">
        <v>28</v>
      </c>
      <c r="B241" t="n">
        <v>90</v>
      </c>
      <c r="C241" t="inlineStr">
        <is>
          <t xml:space="preserve">CONCLUIDO	</t>
        </is>
      </c>
      <c r="D241" t="n">
        <v>6.2804</v>
      </c>
      <c r="E241" t="n">
        <v>15.92</v>
      </c>
      <c r="F241" t="n">
        <v>13</v>
      </c>
      <c r="G241" t="n">
        <v>55.73</v>
      </c>
      <c r="H241" t="n">
        <v>0.76</v>
      </c>
      <c r="I241" t="n">
        <v>14</v>
      </c>
      <c r="J241" t="n">
        <v>187.22</v>
      </c>
      <c r="K241" t="n">
        <v>52.44</v>
      </c>
      <c r="L241" t="n">
        <v>8</v>
      </c>
      <c r="M241" t="n">
        <v>11</v>
      </c>
      <c r="N241" t="n">
        <v>36.78</v>
      </c>
      <c r="O241" t="n">
        <v>23324.24</v>
      </c>
      <c r="P241" t="n">
        <v>134.59</v>
      </c>
      <c r="Q241" t="n">
        <v>988.13</v>
      </c>
      <c r="R241" t="n">
        <v>45.37</v>
      </c>
      <c r="S241" t="n">
        <v>35.43</v>
      </c>
      <c r="T241" t="n">
        <v>3926.39</v>
      </c>
      <c r="U241" t="n">
        <v>0.78</v>
      </c>
      <c r="V241" t="n">
        <v>0.88</v>
      </c>
      <c r="W241" t="n">
        <v>2.99</v>
      </c>
      <c r="X241" t="n">
        <v>0.25</v>
      </c>
      <c r="Y241" t="n">
        <v>1</v>
      </c>
      <c r="Z241" t="n">
        <v>10</v>
      </c>
    </row>
    <row r="242">
      <c r="A242" t="n">
        <v>29</v>
      </c>
      <c r="B242" t="n">
        <v>90</v>
      </c>
      <c r="C242" t="inlineStr">
        <is>
          <t xml:space="preserve">CONCLUIDO	</t>
        </is>
      </c>
      <c r="D242" t="n">
        <v>6.2957</v>
      </c>
      <c r="E242" t="n">
        <v>15.88</v>
      </c>
      <c r="F242" t="n">
        <v>13</v>
      </c>
      <c r="G242" t="n">
        <v>60.01</v>
      </c>
      <c r="H242" t="n">
        <v>0.78</v>
      </c>
      <c r="I242" t="n">
        <v>13</v>
      </c>
      <c r="J242" t="n">
        <v>187.6</v>
      </c>
      <c r="K242" t="n">
        <v>52.44</v>
      </c>
      <c r="L242" t="n">
        <v>8.25</v>
      </c>
      <c r="M242" t="n">
        <v>8</v>
      </c>
      <c r="N242" t="n">
        <v>36.9</v>
      </c>
      <c r="O242" t="n">
        <v>23371.04</v>
      </c>
      <c r="P242" t="n">
        <v>134.32</v>
      </c>
      <c r="Q242" t="n">
        <v>988.08</v>
      </c>
      <c r="R242" t="n">
        <v>45.4</v>
      </c>
      <c r="S242" t="n">
        <v>35.43</v>
      </c>
      <c r="T242" t="n">
        <v>3944.88</v>
      </c>
      <c r="U242" t="n">
        <v>0.78</v>
      </c>
      <c r="V242" t="n">
        <v>0.88</v>
      </c>
      <c r="W242" t="n">
        <v>2.99</v>
      </c>
      <c r="X242" t="n">
        <v>0.25</v>
      </c>
      <c r="Y242" t="n">
        <v>1</v>
      </c>
      <c r="Z242" t="n">
        <v>10</v>
      </c>
    </row>
    <row r="243">
      <c r="A243" t="n">
        <v>30</v>
      </c>
      <c r="B243" t="n">
        <v>90</v>
      </c>
      <c r="C243" t="inlineStr">
        <is>
          <t xml:space="preserve">CONCLUIDO	</t>
        </is>
      </c>
      <c r="D243" t="n">
        <v>6.2971</v>
      </c>
      <c r="E243" t="n">
        <v>15.88</v>
      </c>
      <c r="F243" t="n">
        <v>13</v>
      </c>
      <c r="G243" t="n">
        <v>59.99</v>
      </c>
      <c r="H243" t="n">
        <v>0.8</v>
      </c>
      <c r="I243" t="n">
        <v>13</v>
      </c>
      <c r="J243" t="n">
        <v>187.98</v>
      </c>
      <c r="K243" t="n">
        <v>52.44</v>
      </c>
      <c r="L243" t="n">
        <v>8.5</v>
      </c>
      <c r="M243" t="n">
        <v>6</v>
      </c>
      <c r="N243" t="n">
        <v>37.03</v>
      </c>
      <c r="O243" t="n">
        <v>23417.88</v>
      </c>
      <c r="P243" t="n">
        <v>133.71</v>
      </c>
      <c r="Q243" t="n">
        <v>988.09</v>
      </c>
      <c r="R243" t="n">
        <v>45.3</v>
      </c>
      <c r="S243" t="n">
        <v>35.43</v>
      </c>
      <c r="T243" t="n">
        <v>3894.2</v>
      </c>
      <c r="U243" t="n">
        <v>0.78</v>
      </c>
      <c r="V243" t="n">
        <v>0.88</v>
      </c>
      <c r="W243" t="n">
        <v>2.99</v>
      </c>
      <c r="X243" t="n">
        <v>0.24</v>
      </c>
      <c r="Y243" t="n">
        <v>1</v>
      </c>
      <c r="Z243" t="n">
        <v>10</v>
      </c>
    </row>
    <row r="244">
      <c r="A244" t="n">
        <v>31</v>
      </c>
      <c r="B244" t="n">
        <v>90</v>
      </c>
      <c r="C244" t="inlineStr">
        <is>
          <t xml:space="preserve">CONCLUIDO	</t>
        </is>
      </c>
      <c r="D244" t="n">
        <v>6.2969</v>
      </c>
      <c r="E244" t="n">
        <v>15.88</v>
      </c>
      <c r="F244" t="n">
        <v>13</v>
      </c>
      <c r="G244" t="n">
        <v>59.99</v>
      </c>
      <c r="H244" t="n">
        <v>0.82</v>
      </c>
      <c r="I244" t="n">
        <v>13</v>
      </c>
      <c r="J244" t="n">
        <v>188.36</v>
      </c>
      <c r="K244" t="n">
        <v>52.44</v>
      </c>
      <c r="L244" t="n">
        <v>8.75</v>
      </c>
      <c r="M244" t="n">
        <v>3</v>
      </c>
      <c r="N244" t="n">
        <v>37.16</v>
      </c>
      <c r="O244" t="n">
        <v>23464.76</v>
      </c>
      <c r="P244" t="n">
        <v>133</v>
      </c>
      <c r="Q244" t="n">
        <v>988.08</v>
      </c>
      <c r="R244" t="n">
        <v>45.23</v>
      </c>
      <c r="S244" t="n">
        <v>35.43</v>
      </c>
      <c r="T244" t="n">
        <v>3863.42</v>
      </c>
      <c r="U244" t="n">
        <v>0.78</v>
      </c>
      <c r="V244" t="n">
        <v>0.88</v>
      </c>
      <c r="W244" t="n">
        <v>2.99</v>
      </c>
      <c r="X244" t="n">
        <v>0.24</v>
      </c>
      <c r="Y244" t="n">
        <v>1</v>
      </c>
      <c r="Z244" t="n">
        <v>10</v>
      </c>
    </row>
    <row r="245">
      <c r="A245" t="n">
        <v>32</v>
      </c>
      <c r="B245" t="n">
        <v>90</v>
      </c>
      <c r="C245" t="inlineStr">
        <is>
          <t xml:space="preserve">CONCLUIDO	</t>
        </is>
      </c>
      <c r="D245" t="n">
        <v>6.2981</v>
      </c>
      <c r="E245" t="n">
        <v>15.88</v>
      </c>
      <c r="F245" t="n">
        <v>12.99</v>
      </c>
      <c r="G245" t="n">
        <v>59.98</v>
      </c>
      <c r="H245" t="n">
        <v>0.85</v>
      </c>
      <c r="I245" t="n">
        <v>13</v>
      </c>
      <c r="J245" t="n">
        <v>188.74</v>
      </c>
      <c r="K245" t="n">
        <v>52.44</v>
      </c>
      <c r="L245" t="n">
        <v>9</v>
      </c>
      <c r="M245" t="n">
        <v>2</v>
      </c>
      <c r="N245" t="n">
        <v>37.3</v>
      </c>
      <c r="O245" t="n">
        <v>23511.69</v>
      </c>
      <c r="P245" t="n">
        <v>132.39</v>
      </c>
      <c r="Q245" t="n">
        <v>988.08</v>
      </c>
      <c r="R245" t="n">
        <v>45.02</v>
      </c>
      <c r="S245" t="n">
        <v>35.43</v>
      </c>
      <c r="T245" t="n">
        <v>3757.26</v>
      </c>
      <c r="U245" t="n">
        <v>0.79</v>
      </c>
      <c r="V245" t="n">
        <v>0.88</v>
      </c>
      <c r="W245" t="n">
        <v>2.99</v>
      </c>
      <c r="X245" t="n">
        <v>0.24</v>
      </c>
      <c r="Y245" t="n">
        <v>1</v>
      </c>
      <c r="Z245" t="n">
        <v>10</v>
      </c>
    </row>
    <row r="246">
      <c r="A246" t="n">
        <v>33</v>
      </c>
      <c r="B246" t="n">
        <v>90</v>
      </c>
      <c r="C246" t="inlineStr">
        <is>
          <t xml:space="preserve">CONCLUIDO	</t>
        </is>
      </c>
      <c r="D246" t="n">
        <v>6.2978</v>
      </c>
      <c r="E246" t="n">
        <v>15.88</v>
      </c>
      <c r="F246" t="n">
        <v>13</v>
      </c>
      <c r="G246" t="n">
        <v>59.98</v>
      </c>
      <c r="H246" t="n">
        <v>0.87</v>
      </c>
      <c r="I246" t="n">
        <v>13</v>
      </c>
      <c r="J246" t="n">
        <v>189.12</v>
      </c>
      <c r="K246" t="n">
        <v>52.44</v>
      </c>
      <c r="L246" t="n">
        <v>9.25</v>
      </c>
      <c r="M246" t="n">
        <v>1</v>
      </c>
      <c r="N246" t="n">
        <v>37.43</v>
      </c>
      <c r="O246" t="n">
        <v>23558.67</v>
      </c>
      <c r="P246" t="n">
        <v>132.28</v>
      </c>
      <c r="Q246" t="n">
        <v>988.08</v>
      </c>
      <c r="R246" t="n">
        <v>44.98</v>
      </c>
      <c r="S246" t="n">
        <v>35.43</v>
      </c>
      <c r="T246" t="n">
        <v>3735.17</v>
      </c>
      <c r="U246" t="n">
        <v>0.79</v>
      </c>
      <c r="V246" t="n">
        <v>0.88</v>
      </c>
      <c r="W246" t="n">
        <v>2.99</v>
      </c>
      <c r="X246" t="n">
        <v>0.24</v>
      </c>
      <c r="Y246" t="n">
        <v>1</v>
      </c>
      <c r="Z246" t="n">
        <v>10</v>
      </c>
    </row>
    <row r="247">
      <c r="A247" t="n">
        <v>34</v>
      </c>
      <c r="B247" t="n">
        <v>90</v>
      </c>
      <c r="C247" t="inlineStr">
        <is>
          <t xml:space="preserve">CONCLUIDO	</t>
        </is>
      </c>
      <c r="D247" t="n">
        <v>6.3197</v>
      </c>
      <c r="E247" t="n">
        <v>15.82</v>
      </c>
      <c r="F247" t="n">
        <v>12.98</v>
      </c>
      <c r="G247" t="n">
        <v>64.88</v>
      </c>
      <c r="H247" t="n">
        <v>0.89</v>
      </c>
      <c r="I247" t="n">
        <v>12</v>
      </c>
      <c r="J247" t="n">
        <v>189.5</v>
      </c>
      <c r="K247" t="n">
        <v>52.44</v>
      </c>
      <c r="L247" t="n">
        <v>9.5</v>
      </c>
      <c r="M247" t="n">
        <v>0</v>
      </c>
      <c r="N247" t="n">
        <v>37.56</v>
      </c>
      <c r="O247" t="n">
        <v>23605.68</v>
      </c>
      <c r="P247" t="n">
        <v>132.05</v>
      </c>
      <c r="Q247" t="n">
        <v>988.08</v>
      </c>
      <c r="R247" t="n">
        <v>44.36</v>
      </c>
      <c r="S247" t="n">
        <v>35.43</v>
      </c>
      <c r="T247" t="n">
        <v>3431.86</v>
      </c>
      <c r="U247" t="n">
        <v>0.8</v>
      </c>
      <c r="V247" t="n">
        <v>0.88</v>
      </c>
      <c r="W247" t="n">
        <v>2.99</v>
      </c>
      <c r="X247" t="n">
        <v>0.22</v>
      </c>
      <c r="Y247" t="n">
        <v>1</v>
      </c>
      <c r="Z247" t="n">
        <v>10</v>
      </c>
    </row>
    <row r="248">
      <c r="A248" t="n">
        <v>0</v>
      </c>
      <c r="B248" t="n">
        <v>110</v>
      </c>
      <c r="C248" t="inlineStr">
        <is>
          <t xml:space="preserve">CONCLUIDO	</t>
        </is>
      </c>
      <c r="D248" t="n">
        <v>3.8136</v>
      </c>
      <c r="E248" t="n">
        <v>26.22</v>
      </c>
      <c r="F248" t="n">
        <v>16.3</v>
      </c>
      <c r="G248" t="n">
        <v>5.65</v>
      </c>
      <c r="H248" t="n">
        <v>0.08</v>
      </c>
      <c r="I248" t="n">
        <v>173</v>
      </c>
      <c r="J248" t="n">
        <v>213.37</v>
      </c>
      <c r="K248" t="n">
        <v>56.13</v>
      </c>
      <c r="L248" t="n">
        <v>1</v>
      </c>
      <c r="M248" t="n">
        <v>171</v>
      </c>
      <c r="N248" t="n">
        <v>46.25</v>
      </c>
      <c r="O248" t="n">
        <v>26550.29</v>
      </c>
      <c r="P248" t="n">
        <v>240.23</v>
      </c>
      <c r="Q248" t="n">
        <v>988.97</v>
      </c>
      <c r="R248" t="n">
        <v>148.02</v>
      </c>
      <c r="S248" t="n">
        <v>35.43</v>
      </c>
      <c r="T248" t="n">
        <v>54458.58</v>
      </c>
      <c r="U248" t="n">
        <v>0.24</v>
      </c>
      <c r="V248" t="n">
        <v>0.7</v>
      </c>
      <c r="W248" t="n">
        <v>3.25</v>
      </c>
      <c r="X248" t="n">
        <v>3.54</v>
      </c>
      <c r="Y248" t="n">
        <v>1</v>
      </c>
      <c r="Z248" t="n">
        <v>10</v>
      </c>
    </row>
    <row r="249">
      <c r="A249" t="n">
        <v>1</v>
      </c>
      <c r="B249" t="n">
        <v>110</v>
      </c>
      <c r="C249" t="inlineStr">
        <is>
          <t xml:space="preserve">CONCLUIDO	</t>
        </is>
      </c>
      <c r="D249" t="n">
        <v>4.2457</v>
      </c>
      <c r="E249" t="n">
        <v>23.55</v>
      </c>
      <c r="F249" t="n">
        <v>15.41</v>
      </c>
      <c r="G249" t="n">
        <v>7.06</v>
      </c>
      <c r="H249" t="n">
        <v>0.1</v>
      </c>
      <c r="I249" t="n">
        <v>131</v>
      </c>
      <c r="J249" t="n">
        <v>213.78</v>
      </c>
      <c r="K249" t="n">
        <v>56.13</v>
      </c>
      <c r="L249" t="n">
        <v>1.25</v>
      </c>
      <c r="M249" t="n">
        <v>129</v>
      </c>
      <c r="N249" t="n">
        <v>46.4</v>
      </c>
      <c r="O249" t="n">
        <v>26600.32</v>
      </c>
      <c r="P249" t="n">
        <v>226.16</v>
      </c>
      <c r="Q249" t="n">
        <v>988.4</v>
      </c>
      <c r="R249" t="n">
        <v>120.28</v>
      </c>
      <c r="S249" t="n">
        <v>35.43</v>
      </c>
      <c r="T249" t="n">
        <v>40793.7</v>
      </c>
      <c r="U249" t="n">
        <v>0.29</v>
      </c>
      <c r="V249" t="n">
        <v>0.74</v>
      </c>
      <c r="W249" t="n">
        <v>3.18</v>
      </c>
      <c r="X249" t="n">
        <v>2.65</v>
      </c>
      <c r="Y249" t="n">
        <v>1</v>
      </c>
      <c r="Z249" t="n">
        <v>10</v>
      </c>
    </row>
    <row r="250">
      <c r="A250" t="n">
        <v>2</v>
      </c>
      <c r="B250" t="n">
        <v>110</v>
      </c>
      <c r="C250" t="inlineStr">
        <is>
          <t xml:space="preserve">CONCLUIDO	</t>
        </is>
      </c>
      <c r="D250" t="n">
        <v>4.5681</v>
      </c>
      <c r="E250" t="n">
        <v>21.89</v>
      </c>
      <c r="F250" t="n">
        <v>14.84</v>
      </c>
      <c r="G250" t="n">
        <v>8.48</v>
      </c>
      <c r="H250" t="n">
        <v>0.12</v>
      </c>
      <c r="I250" t="n">
        <v>105</v>
      </c>
      <c r="J250" t="n">
        <v>214.19</v>
      </c>
      <c r="K250" t="n">
        <v>56.13</v>
      </c>
      <c r="L250" t="n">
        <v>1.5</v>
      </c>
      <c r="M250" t="n">
        <v>103</v>
      </c>
      <c r="N250" t="n">
        <v>46.56</v>
      </c>
      <c r="O250" t="n">
        <v>26650.41</v>
      </c>
      <c r="P250" t="n">
        <v>217.05</v>
      </c>
      <c r="Q250" t="n">
        <v>988.35</v>
      </c>
      <c r="R250" t="n">
        <v>102.59</v>
      </c>
      <c r="S250" t="n">
        <v>35.43</v>
      </c>
      <c r="T250" t="n">
        <v>32080.25</v>
      </c>
      <c r="U250" t="n">
        <v>0.35</v>
      </c>
      <c r="V250" t="n">
        <v>0.77</v>
      </c>
      <c r="W250" t="n">
        <v>3.14</v>
      </c>
      <c r="X250" t="n">
        <v>2.09</v>
      </c>
      <c r="Y250" t="n">
        <v>1</v>
      </c>
      <c r="Z250" t="n">
        <v>10</v>
      </c>
    </row>
    <row r="251">
      <c r="A251" t="n">
        <v>3</v>
      </c>
      <c r="B251" t="n">
        <v>110</v>
      </c>
      <c r="C251" t="inlineStr">
        <is>
          <t xml:space="preserve">CONCLUIDO	</t>
        </is>
      </c>
      <c r="D251" t="n">
        <v>4.7964</v>
      </c>
      <c r="E251" t="n">
        <v>20.85</v>
      </c>
      <c r="F251" t="n">
        <v>14.52</v>
      </c>
      <c r="G251" t="n">
        <v>9.9</v>
      </c>
      <c r="H251" t="n">
        <v>0.14</v>
      </c>
      <c r="I251" t="n">
        <v>88</v>
      </c>
      <c r="J251" t="n">
        <v>214.59</v>
      </c>
      <c r="K251" t="n">
        <v>56.13</v>
      </c>
      <c r="L251" t="n">
        <v>1.75</v>
      </c>
      <c r="M251" t="n">
        <v>86</v>
      </c>
      <c r="N251" t="n">
        <v>46.72</v>
      </c>
      <c r="O251" t="n">
        <v>26700.55</v>
      </c>
      <c r="P251" t="n">
        <v>211.33</v>
      </c>
      <c r="Q251" t="n">
        <v>988.42</v>
      </c>
      <c r="R251" t="n">
        <v>92.34</v>
      </c>
      <c r="S251" t="n">
        <v>35.43</v>
      </c>
      <c r="T251" t="n">
        <v>27042.53</v>
      </c>
      <c r="U251" t="n">
        <v>0.38</v>
      </c>
      <c r="V251" t="n">
        <v>0.79</v>
      </c>
      <c r="W251" t="n">
        <v>3.12</v>
      </c>
      <c r="X251" t="n">
        <v>1.76</v>
      </c>
      <c r="Y251" t="n">
        <v>1</v>
      </c>
      <c r="Z251" t="n">
        <v>10</v>
      </c>
    </row>
    <row r="252">
      <c r="A252" t="n">
        <v>4</v>
      </c>
      <c r="B252" t="n">
        <v>110</v>
      </c>
      <c r="C252" t="inlineStr">
        <is>
          <t xml:space="preserve">CONCLUIDO	</t>
        </is>
      </c>
      <c r="D252" t="n">
        <v>4.9915</v>
      </c>
      <c r="E252" t="n">
        <v>20.03</v>
      </c>
      <c r="F252" t="n">
        <v>14.25</v>
      </c>
      <c r="G252" t="n">
        <v>11.4</v>
      </c>
      <c r="H252" t="n">
        <v>0.17</v>
      </c>
      <c r="I252" t="n">
        <v>75</v>
      </c>
      <c r="J252" t="n">
        <v>215</v>
      </c>
      <c r="K252" t="n">
        <v>56.13</v>
      </c>
      <c r="L252" t="n">
        <v>2</v>
      </c>
      <c r="M252" t="n">
        <v>73</v>
      </c>
      <c r="N252" t="n">
        <v>46.87</v>
      </c>
      <c r="O252" t="n">
        <v>26750.75</v>
      </c>
      <c r="P252" t="n">
        <v>206.7</v>
      </c>
      <c r="Q252" t="n">
        <v>988.34</v>
      </c>
      <c r="R252" t="n">
        <v>84.14</v>
      </c>
      <c r="S252" t="n">
        <v>35.43</v>
      </c>
      <c r="T252" t="n">
        <v>23005.47</v>
      </c>
      <c r="U252" t="n">
        <v>0.42</v>
      </c>
      <c r="V252" t="n">
        <v>0.8</v>
      </c>
      <c r="W252" t="n">
        <v>3.09</v>
      </c>
      <c r="X252" t="n">
        <v>1.5</v>
      </c>
      <c r="Y252" t="n">
        <v>1</v>
      </c>
      <c r="Z252" t="n">
        <v>10</v>
      </c>
    </row>
    <row r="253">
      <c r="A253" t="n">
        <v>5</v>
      </c>
      <c r="B253" t="n">
        <v>110</v>
      </c>
      <c r="C253" t="inlineStr">
        <is>
          <t xml:space="preserve">CONCLUIDO	</t>
        </is>
      </c>
      <c r="D253" t="n">
        <v>5.134</v>
      </c>
      <c r="E253" t="n">
        <v>19.48</v>
      </c>
      <c r="F253" t="n">
        <v>14.08</v>
      </c>
      <c r="G253" t="n">
        <v>12.8</v>
      </c>
      <c r="H253" t="n">
        <v>0.19</v>
      </c>
      <c r="I253" t="n">
        <v>66</v>
      </c>
      <c r="J253" t="n">
        <v>215.41</v>
      </c>
      <c r="K253" t="n">
        <v>56.13</v>
      </c>
      <c r="L253" t="n">
        <v>2.25</v>
      </c>
      <c r="M253" t="n">
        <v>64</v>
      </c>
      <c r="N253" t="n">
        <v>47.03</v>
      </c>
      <c r="O253" t="n">
        <v>26801</v>
      </c>
      <c r="P253" t="n">
        <v>203.04</v>
      </c>
      <c r="Q253" t="n">
        <v>988.39</v>
      </c>
      <c r="R253" t="n">
        <v>78.61</v>
      </c>
      <c r="S253" t="n">
        <v>35.43</v>
      </c>
      <c r="T253" t="n">
        <v>20284.9</v>
      </c>
      <c r="U253" t="n">
        <v>0.45</v>
      </c>
      <c r="V253" t="n">
        <v>0.8100000000000001</v>
      </c>
      <c r="W253" t="n">
        <v>3.08</v>
      </c>
      <c r="X253" t="n">
        <v>1.32</v>
      </c>
      <c r="Y253" t="n">
        <v>1</v>
      </c>
      <c r="Z253" t="n">
        <v>10</v>
      </c>
    </row>
    <row r="254">
      <c r="A254" t="n">
        <v>6</v>
      </c>
      <c r="B254" t="n">
        <v>110</v>
      </c>
      <c r="C254" t="inlineStr">
        <is>
          <t xml:space="preserve">CONCLUIDO	</t>
        </is>
      </c>
      <c r="D254" t="n">
        <v>5.2584</v>
      </c>
      <c r="E254" t="n">
        <v>19.02</v>
      </c>
      <c r="F254" t="n">
        <v>13.91</v>
      </c>
      <c r="G254" t="n">
        <v>14.15</v>
      </c>
      <c r="H254" t="n">
        <v>0.21</v>
      </c>
      <c r="I254" t="n">
        <v>59</v>
      </c>
      <c r="J254" t="n">
        <v>215.82</v>
      </c>
      <c r="K254" t="n">
        <v>56.13</v>
      </c>
      <c r="L254" t="n">
        <v>2.5</v>
      </c>
      <c r="M254" t="n">
        <v>57</v>
      </c>
      <c r="N254" t="n">
        <v>47.19</v>
      </c>
      <c r="O254" t="n">
        <v>26851.31</v>
      </c>
      <c r="P254" t="n">
        <v>199.88</v>
      </c>
      <c r="Q254" t="n">
        <v>988.25</v>
      </c>
      <c r="R254" t="n">
        <v>73.69</v>
      </c>
      <c r="S254" t="n">
        <v>35.43</v>
      </c>
      <c r="T254" t="n">
        <v>17859.72</v>
      </c>
      <c r="U254" t="n">
        <v>0.48</v>
      </c>
      <c r="V254" t="n">
        <v>0.82</v>
      </c>
      <c r="W254" t="n">
        <v>3.06</v>
      </c>
      <c r="X254" t="n">
        <v>1.16</v>
      </c>
      <c r="Y254" t="n">
        <v>1</v>
      </c>
      <c r="Z254" t="n">
        <v>10</v>
      </c>
    </row>
    <row r="255">
      <c r="A255" t="n">
        <v>7</v>
      </c>
      <c r="B255" t="n">
        <v>110</v>
      </c>
      <c r="C255" t="inlineStr">
        <is>
          <t xml:space="preserve">CONCLUIDO	</t>
        </is>
      </c>
      <c r="D255" t="n">
        <v>5.3587</v>
      </c>
      <c r="E255" t="n">
        <v>18.66</v>
      </c>
      <c r="F255" t="n">
        <v>13.81</v>
      </c>
      <c r="G255" t="n">
        <v>15.63</v>
      </c>
      <c r="H255" t="n">
        <v>0.23</v>
      </c>
      <c r="I255" t="n">
        <v>53</v>
      </c>
      <c r="J255" t="n">
        <v>216.22</v>
      </c>
      <c r="K255" t="n">
        <v>56.13</v>
      </c>
      <c r="L255" t="n">
        <v>2.75</v>
      </c>
      <c r="M255" t="n">
        <v>51</v>
      </c>
      <c r="N255" t="n">
        <v>47.35</v>
      </c>
      <c r="O255" t="n">
        <v>26901.66</v>
      </c>
      <c r="P255" t="n">
        <v>197.6</v>
      </c>
      <c r="Q255" t="n">
        <v>988.13</v>
      </c>
      <c r="R255" t="n">
        <v>70.36</v>
      </c>
      <c r="S255" t="n">
        <v>35.43</v>
      </c>
      <c r="T255" t="n">
        <v>16223.74</v>
      </c>
      <c r="U255" t="n">
        <v>0.5</v>
      </c>
      <c r="V255" t="n">
        <v>0.83</v>
      </c>
      <c r="W255" t="n">
        <v>3.06</v>
      </c>
      <c r="X255" t="n">
        <v>1.06</v>
      </c>
      <c r="Y255" t="n">
        <v>1</v>
      </c>
      <c r="Z255" t="n">
        <v>10</v>
      </c>
    </row>
    <row r="256">
      <c r="A256" t="n">
        <v>8</v>
      </c>
      <c r="B256" t="n">
        <v>110</v>
      </c>
      <c r="C256" t="inlineStr">
        <is>
          <t xml:space="preserve">CONCLUIDO	</t>
        </is>
      </c>
      <c r="D256" t="n">
        <v>5.4538</v>
      </c>
      <c r="E256" t="n">
        <v>18.34</v>
      </c>
      <c r="F256" t="n">
        <v>13.7</v>
      </c>
      <c r="G256" t="n">
        <v>17.12</v>
      </c>
      <c r="H256" t="n">
        <v>0.25</v>
      </c>
      <c r="I256" t="n">
        <v>48</v>
      </c>
      <c r="J256" t="n">
        <v>216.63</v>
      </c>
      <c r="K256" t="n">
        <v>56.13</v>
      </c>
      <c r="L256" t="n">
        <v>3</v>
      </c>
      <c r="M256" t="n">
        <v>46</v>
      </c>
      <c r="N256" t="n">
        <v>47.51</v>
      </c>
      <c r="O256" t="n">
        <v>26952.08</v>
      </c>
      <c r="P256" t="n">
        <v>195.05</v>
      </c>
      <c r="Q256" t="n">
        <v>988.39</v>
      </c>
      <c r="R256" t="n">
        <v>67.11</v>
      </c>
      <c r="S256" t="n">
        <v>35.43</v>
      </c>
      <c r="T256" t="n">
        <v>14623.71</v>
      </c>
      <c r="U256" t="n">
        <v>0.53</v>
      </c>
      <c r="V256" t="n">
        <v>0.83</v>
      </c>
      <c r="W256" t="n">
        <v>3.04</v>
      </c>
      <c r="X256" t="n">
        <v>0.9399999999999999</v>
      </c>
      <c r="Y256" t="n">
        <v>1</v>
      </c>
      <c r="Z256" t="n">
        <v>10</v>
      </c>
    </row>
    <row r="257">
      <c r="A257" t="n">
        <v>9</v>
      </c>
      <c r="B257" t="n">
        <v>110</v>
      </c>
      <c r="C257" t="inlineStr">
        <is>
          <t xml:space="preserve">CONCLUIDO	</t>
        </is>
      </c>
      <c r="D257" t="n">
        <v>5.5259</v>
      </c>
      <c r="E257" t="n">
        <v>18.1</v>
      </c>
      <c r="F257" t="n">
        <v>13.63</v>
      </c>
      <c r="G257" t="n">
        <v>18.58</v>
      </c>
      <c r="H257" t="n">
        <v>0.27</v>
      </c>
      <c r="I257" t="n">
        <v>44</v>
      </c>
      <c r="J257" t="n">
        <v>217.04</v>
      </c>
      <c r="K257" t="n">
        <v>56.13</v>
      </c>
      <c r="L257" t="n">
        <v>3.25</v>
      </c>
      <c r="M257" t="n">
        <v>42</v>
      </c>
      <c r="N257" t="n">
        <v>47.66</v>
      </c>
      <c r="O257" t="n">
        <v>27002.55</v>
      </c>
      <c r="P257" t="n">
        <v>193.3</v>
      </c>
      <c r="Q257" t="n">
        <v>988.15</v>
      </c>
      <c r="R257" t="n">
        <v>64.94</v>
      </c>
      <c r="S257" t="n">
        <v>35.43</v>
      </c>
      <c r="T257" t="n">
        <v>13562.99</v>
      </c>
      <c r="U257" t="n">
        <v>0.55</v>
      </c>
      <c r="V257" t="n">
        <v>0.84</v>
      </c>
      <c r="W257" t="n">
        <v>3.03</v>
      </c>
      <c r="X257" t="n">
        <v>0.87</v>
      </c>
      <c r="Y257" t="n">
        <v>1</v>
      </c>
      <c r="Z257" t="n">
        <v>10</v>
      </c>
    </row>
    <row r="258">
      <c r="A258" t="n">
        <v>10</v>
      </c>
      <c r="B258" t="n">
        <v>110</v>
      </c>
      <c r="C258" t="inlineStr">
        <is>
          <t xml:space="preserve">CONCLUIDO	</t>
        </is>
      </c>
      <c r="D258" t="n">
        <v>5.5888</v>
      </c>
      <c r="E258" t="n">
        <v>17.89</v>
      </c>
      <c r="F258" t="n">
        <v>13.55</v>
      </c>
      <c r="G258" t="n">
        <v>19.83</v>
      </c>
      <c r="H258" t="n">
        <v>0.29</v>
      </c>
      <c r="I258" t="n">
        <v>41</v>
      </c>
      <c r="J258" t="n">
        <v>217.45</v>
      </c>
      <c r="K258" t="n">
        <v>56.13</v>
      </c>
      <c r="L258" t="n">
        <v>3.5</v>
      </c>
      <c r="M258" t="n">
        <v>39</v>
      </c>
      <c r="N258" t="n">
        <v>47.82</v>
      </c>
      <c r="O258" t="n">
        <v>27053.07</v>
      </c>
      <c r="P258" t="n">
        <v>191.35</v>
      </c>
      <c r="Q258" t="n">
        <v>988.1799999999999</v>
      </c>
      <c r="R258" t="n">
        <v>62.59</v>
      </c>
      <c r="S258" t="n">
        <v>35.43</v>
      </c>
      <c r="T258" t="n">
        <v>12401.69</v>
      </c>
      <c r="U258" t="n">
        <v>0.57</v>
      </c>
      <c r="V258" t="n">
        <v>0.84</v>
      </c>
      <c r="W258" t="n">
        <v>3.03</v>
      </c>
      <c r="X258" t="n">
        <v>0.79</v>
      </c>
      <c r="Y258" t="n">
        <v>1</v>
      </c>
      <c r="Z258" t="n">
        <v>10</v>
      </c>
    </row>
    <row r="259">
      <c r="A259" t="n">
        <v>11</v>
      </c>
      <c r="B259" t="n">
        <v>110</v>
      </c>
      <c r="C259" t="inlineStr">
        <is>
          <t xml:space="preserve">CONCLUIDO	</t>
        </is>
      </c>
      <c r="D259" t="n">
        <v>5.6472</v>
      </c>
      <c r="E259" t="n">
        <v>17.71</v>
      </c>
      <c r="F259" t="n">
        <v>13.49</v>
      </c>
      <c r="G259" t="n">
        <v>21.3</v>
      </c>
      <c r="H259" t="n">
        <v>0.31</v>
      </c>
      <c r="I259" t="n">
        <v>38</v>
      </c>
      <c r="J259" t="n">
        <v>217.86</v>
      </c>
      <c r="K259" t="n">
        <v>56.13</v>
      </c>
      <c r="L259" t="n">
        <v>3.75</v>
      </c>
      <c r="M259" t="n">
        <v>36</v>
      </c>
      <c r="N259" t="n">
        <v>47.98</v>
      </c>
      <c r="O259" t="n">
        <v>27103.65</v>
      </c>
      <c r="P259" t="n">
        <v>189.45</v>
      </c>
      <c r="Q259" t="n">
        <v>988.28</v>
      </c>
      <c r="R259" t="n">
        <v>60.64</v>
      </c>
      <c r="S259" t="n">
        <v>35.43</v>
      </c>
      <c r="T259" t="n">
        <v>11439.54</v>
      </c>
      <c r="U259" t="n">
        <v>0.58</v>
      </c>
      <c r="V259" t="n">
        <v>0.84</v>
      </c>
      <c r="W259" t="n">
        <v>3.02</v>
      </c>
      <c r="X259" t="n">
        <v>0.74</v>
      </c>
      <c r="Y259" t="n">
        <v>1</v>
      </c>
      <c r="Z259" t="n">
        <v>10</v>
      </c>
    </row>
    <row r="260">
      <c r="A260" t="n">
        <v>12</v>
      </c>
      <c r="B260" t="n">
        <v>110</v>
      </c>
      <c r="C260" t="inlineStr">
        <is>
          <t xml:space="preserve">CONCLUIDO	</t>
        </is>
      </c>
      <c r="D260" t="n">
        <v>5.7077</v>
      </c>
      <c r="E260" t="n">
        <v>17.52</v>
      </c>
      <c r="F260" t="n">
        <v>13.43</v>
      </c>
      <c r="G260" t="n">
        <v>23.02</v>
      </c>
      <c r="H260" t="n">
        <v>0.33</v>
      </c>
      <c r="I260" t="n">
        <v>35</v>
      </c>
      <c r="J260" t="n">
        <v>218.27</v>
      </c>
      <c r="K260" t="n">
        <v>56.13</v>
      </c>
      <c r="L260" t="n">
        <v>4</v>
      </c>
      <c r="M260" t="n">
        <v>33</v>
      </c>
      <c r="N260" t="n">
        <v>48.15</v>
      </c>
      <c r="O260" t="n">
        <v>27154.29</v>
      </c>
      <c r="P260" t="n">
        <v>187.87</v>
      </c>
      <c r="Q260" t="n">
        <v>988.1799999999999</v>
      </c>
      <c r="R260" t="n">
        <v>58.79</v>
      </c>
      <c r="S260" t="n">
        <v>35.43</v>
      </c>
      <c r="T260" t="n">
        <v>10528.81</v>
      </c>
      <c r="U260" t="n">
        <v>0.6</v>
      </c>
      <c r="V260" t="n">
        <v>0.85</v>
      </c>
      <c r="W260" t="n">
        <v>3.02</v>
      </c>
      <c r="X260" t="n">
        <v>0.68</v>
      </c>
      <c r="Y260" t="n">
        <v>1</v>
      </c>
      <c r="Z260" t="n">
        <v>10</v>
      </c>
    </row>
    <row r="261">
      <c r="A261" t="n">
        <v>13</v>
      </c>
      <c r="B261" t="n">
        <v>110</v>
      </c>
      <c r="C261" t="inlineStr">
        <is>
          <t xml:space="preserve">CONCLUIDO	</t>
        </is>
      </c>
      <c r="D261" t="n">
        <v>5.7491</v>
      </c>
      <c r="E261" t="n">
        <v>17.39</v>
      </c>
      <c r="F261" t="n">
        <v>13.39</v>
      </c>
      <c r="G261" t="n">
        <v>24.34</v>
      </c>
      <c r="H261" t="n">
        <v>0.35</v>
      </c>
      <c r="I261" t="n">
        <v>33</v>
      </c>
      <c r="J261" t="n">
        <v>218.68</v>
      </c>
      <c r="K261" t="n">
        <v>56.13</v>
      </c>
      <c r="L261" t="n">
        <v>4.25</v>
      </c>
      <c r="M261" t="n">
        <v>31</v>
      </c>
      <c r="N261" t="n">
        <v>48.31</v>
      </c>
      <c r="O261" t="n">
        <v>27204.98</v>
      </c>
      <c r="P261" t="n">
        <v>186.24</v>
      </c>
      <c r="Q261" t="n">
        <v>988.16</v>
      </c>
      <c r="R261" t="n">
        <v>57.47</v>
      </c>
      <c r="S261" t="n">
        <v>35.43</v>
      </c>
      <c r="T261" t="n">
        <v>9879.120000000001</v>
      </c>
      <c r="U261" t="n">
        <v>0.62</v>
      </c>
      <c r="V261" t="n">
        <v>0.85</v>
      </c>
      <c r="W261" t="n">
        <v>3.02</v>
      </c>
      <c r="X261" t="n">
        <v>0.63</v>
      </c>
      <c r="Y261" t="n">
        <v>1</v>
      </c>
      <c r="Z261" t="n">
        <v>10</v>
      </c>
    </row>
    <row r="262">
      <c r="A262" t="n">
        <v>14</v>
      </c>
      <c r="B262" t="n">
        <v>110</v>
      </c>
      <c r="C262" t="inlineStr">
        <is>
          <t xml:space="preserve">CONCLUIDO	</t>
        </is>
      </c>
      <c r="D262" t="n">
        <v>5.7829</v>
      </c>
      <c r="E262" t="n">
        <v>17.29</v>
      </c>
      <c r="F262" t="n">
        <v>13.37</v>
      </c>
      <c r="G262" t="n">
        <v>25.88</v>
      </c>
      <c r="H262" t="n">
        <v>0.36</v>
      </c>
      <c r="I262" t="n">
        <v>31</v>
      </c>
      <c r="J262" t="n">
        <v>219.09</v>
      </c>
      <c r="K262" t="n">
        <v>56.13</v>
      </c>
      <c r="L262" t="n">
        <v>4.5</v>
      </c>
      <c r="M262" t="n">
        <v>29</v>
      </c>
      <c r="N262" t="n">
        <v>48.47</v>
      </c>
      <c r="O262" t="n">
        <v>27255.72</v>
      </c>
      <c r="P262" t="n">
        <v>185.28</v>
      </c>
      <c r="Q262" t="n">
        <v>988.1900000000001</v>
      </c>
      <c r="R262" t="n">
        <v>56.88</v>
      </c>
      <c r="S262" t="n">
        <v>35.43</v>
      </c>
      <c r="T262" t="n">
        <v>9598.549999999999</v>
      </c>
      <c r="U262" t="n">
        <v>0.62</v>
      </c>
      <c r="V262" t="n">
        <v>0.85</v>
      </c>
      <c r="W262" t="n">
        <v>3.02</v>
      </c>
      <c r="X262" t="n">
        <v>0.62</v>
      </c>
      <c r="Y262" t="n">
        <v>1</v>
      </c>
      <c r="Z262" t="n">
        <v>10</v>
      </c>
    </row>
    <row r="263">
      <c r="A263" t="n">
        <v>15</v>
      </c>
      <c r="B263" t="n">
        <v>110</v>
      </c>
      <c r="C263" t="inlineStr">
        <is>
          <t xml:space="preserve">CONCLUIDO	</t>
        </is>
      </c>
      <c r="D263" t="n">
        <v>5.8303</v>
      </c>
      <c r="E263" t="n">
        <v>17.15</v>
      </c>
      <c r="F263" t="n">
        <v>13.31</v>
      </c>
      <c r="G263" t="n">
        <v>27.55</v>
      </c>
      <c r="H263" t="n">
        <v>0.38</v>
      </c>
      <c r="I263" t="n">
        <v>29</v>
      </c>
      <c r="J263" t="n">
        <v>219.51</v>
      </c>
      <c r="K263" t="n">
        <v>56.13</v>
      </c>
      <c r="L263" t="n">
        <v>4.75</v>
      </c>
      <c r="M263" t="n">
        <v>27</v>
      </c>
      <c r="N263" t="n">
        <v>48.63</v>
      </c>
      <c r="O263" t="n">
        <v>27306.53</v>
      </c>
      <c r="P263" t="n">
        <v>183.46</v>
      </c>
      <c r="Q263" t="n">
        <v>988.1799999999999</v>
      </c>
      <c r="R263" t="n">
        <v>55.18</v>
      </c>
      <c r="S263" t="n">
        <v>35.43</v>
      </c>
      <c r="T263" t="n">
        <v>8757.92</v>
      </c>
      <c r="U263" t="n">
        <v>0.64</v>
      </c>
      <c r="V263" t="n">
        <v>0.86</v>
      </c>
      <c r="W263" t="n">
        <v>3.01</v>
      </c>
      <c r="X263" t="n">
        <v>0.5600000000000001</v>
      </c>
      <c r="Y263" t="n">
        <v>1</v>
      </c>
      <c r="Z263" t="n">
        <v>10</v>
      </c>
    </row>
    <row r="264">
      <c r="A264" t="n">
        <v>16</v>
      </c>
      <c r="B264" t="n">
        <v>110</v>
      </c>
      <c r="C264" t="inlineStr">
        <is>
          <t xml:space="preserve">CONCLUIDO	</t>
        </is>
      </c>
      <c r="D264" t="n">
        <v>5.8456</v>
      </c>
      <c r="E264" t="n">
        <v>17.11</v>
      </c>
      <c r="F264" t="n">
        <v>13.31</v>
      </c>
      <c r="G264" t="n">
        <v>28.53</v>
      </c>
      <c r="H264" t="n">
        <v>0.4</v>
      </c>
      <c r="I264" t="n">
        <v>28</v>
      </c>
      <c r="J264" t="n">
        <v>219.92</v>
      </c>
      <c r="K264" t="n">
        <v>56.13</v>
      </c>
      <c r="L264" t="n">
        <v>5</v>
      </c>
      <c r="M264" t="n">
        <v>26</v>
      </c>
      <c r="N264" t="n">
        <v>48.79</v>
      </c>
      <c r="O264" t="n">
        <v>27357.39</v>
      </c>
      <c r="P264" t="n">
        <v>182.58</v>
      </c>
      <c r="Q264" t="n">
        <v>988.11</v>
      </c>
      <c r="R264" t="n">
        <v>55.22</v>
      </c>
      <c r="S264" t="n">
        <v>35.43</v>
      </c>
      <c r="T264" t="n">
        <v>8780.01</v>
      </c>
      <c r="U264" t="n">
        <v>0.64</v>
      </c>
      <c r="V264" t="n">
        <v>0.86</v>
      </c>
      <c r="W264" t="n">
        <v>3.01</v>
      </c>
      <c r="X264" t="n">
        <v>0.5600000000000001</v>
      </c>
      <c r="Y264" t="n">
        <v>1</v>
      </c>
      <c r="Z264" t="n">
        <v>10</v>
      </c>
    </row>
    <row r="265">
      <c r="A265" t="n">
        <v>17</v>
      </c>
      <c r="B265" t="n">
        <v>110</v>
      </c>
      <c r="C265" t="inlineStr">
        <is>
          <t xml:space="preserve">CONCLUIDO	</t>
        </is>
      </c>
      <c r="D265" t="n">
        <v>5.8943</v>
      </c>
      <c r="E265" t="n">
        <v>16.97</v>
      </c>
      <c r="F265" t="n">
        <v>13.26</v>
      </c>
      <c r="G265" t="n">
        <v>30.59</v>
      </c>
      <c r="H265" t="n">
        <v>0.42</v>
      </c>
      <c r="I265" t="n">
        <v>26</v>
      </c>
      <c r="J265" t="n">
        <v>220.33</v>
      </c>
      <c r="K265" t="n">
        <v>56.13</v>
      </c>
      <c r="L265" t="n">
        <v>5.25</v>
      </c>
      <c r="M265" t="n">
        <v>24</v>
      </c>
      <c r="N265" t="n">
        <v>48.95</v>
      </c>
      <c r="O265" t="n">
        <v>27408.3</v>
      </c>
      <c r="P265" t="n">
        <v>180.87</v>
      </c>
      <c r="Q265" t="n">
        <v>988.29</v>
      </c>
      <c r="R265" t="n">
        <v>53.12</v>
      </c>
      <c r="S265" t="n">
        <v>35.43</v>
      </c>
      <c r="T265" t="n">
        <v>7741.92</v>
      </c>
      <c r="U265" t="n">
        <v>0.67</v>
      </c>
      <c r="V265" t="n">
        <v>0.86</v>
      </c>
      <c r="W265" t="n">
        <v>3.01</v>
      </c>
      <c r="X265" t="n">
        <v>0.5</v>
      </c>
      <c r="Y265" t="n">
        <v>1</v>
      </c>
      <c r="Z265" t="n">
        <v>10</v>
      </c>
    </row>
    <row r="266">
      <c r="A266" t="n">
        <v>18</v>
      </c>
      <c r="B266" t="n">
        <v>110</v>
      </c>
      <c r="C266" t="inlineStr">
        <is>
          <t xml:space="preserve">CONCLUIDO	</t>
        </is>
      </c>
      <c r="D266" t="n">
        <v>5.9181</v>
      </c>
      <c r="E266" t="n">
        <v>16.9</v>
      </c>
      <c r="F266" t="n">
        <v>13.23</v>
      </c>
      <c r="G266" t="n">
        <v>31.75</v>
      </c>
      <c r="H266" t="n">
        <v>0.44</v>
      </c>
      <c r="I266" t="n">
        <v>25</v>
      </c>
      <c r="J266" t="n">
        <v>220.74</v>
      </c>
      <c r="K266" t="n">
        <v>56.13</v>
      </c>
      <c r="L266" t="n">
        <v>5.5</v>
      </c>
      <c r="M266" t="n">
        <v>23</v>
      </c>
      <c r="N266" t="n">
        <v>49.12</v>
      </c>
      <c r="O266" t="n">
        <v>27459.27</v>
      </c>
      <c r="P266" t="n">
        <v>179.6</v>
      </c>
      <c r="Q266" t="n">
        <v>988.12</v>
      </c>
      <c r="R266" t="n">
        <v>52.68</v>
      </c>
      <c r="S266" t="n">
        <v>35.43</v>
      </c>
      <c r="T266" t="n">
        <v>7525.39</v>
      </c>
      <c r="U266" t="n">
        <v>0.67</v>
      </c>
      <c r="V266" t="n">
        <v>0.86</v>
      </c>
      <c r="W266" t="n">
        <v>3</v>
      </c>
      <c r="X266" t="n">
        <v>0.47</v>
      </c>
      <c r="Y266" t="n">
        <v>1</v>
      </c>
      <c r="Z266" t="n">
        <v>10</v>
      </c>
    </row>
    <row r="267">
      <c r="A267" t="n">
        <v>19</v>
      </c>
      <c r="B267" t="n">
        <v>110</v>
      </c>
      <c r="C267" t="inlineStr">
        <is>
          <t xml:space="preserve">CONCLUIDO	</t>
        </is>
      </c>
      <c r="D267" t="n">
        <v>5.9416</v>
      </c>
      <c r="E267" t="n">
        <v>16.83</v>
      </c>
      <c r="F267" t="n">
        <v>13.2</v>
      </c>
      <c r="G267" t="n">
        <v>33.01</v>
      </c>
      <c r="H267" t="n">
        <v>0.46</v>
      </c>
      <c r="I267" t="n">
        <v>24</v>
      </c>
      <c r="J267" t="n">
        <v>221.16</v>
      </c>
      <c r="K267" t="n">
        <v>56.13</v>
      </c>
      <c r="L267" t="n">
        <v>5.75</v>
      </c>
      <c r="M267" t="n">
        <v>22</v>
      </c>
      <c r="N267" t="n">
        <v>49.28</v>
      </c>
      <c r="O267" t="n">
        <v>27510.3</v>
      </c>
      <c r="P267" t="n">
        <v>178.19</v>
      </c>
      <c r="Q267" t="n">
        <v>988.28</v>
      </c>
      <c r="R267" t="n">
        <v>51.65</v>
      </c>
      <c r="S267" t="n">
        <v>35.43</v>
      </c>
      <c r="T267" t="n">
        <v>7014.44</v>
      </c>
      <c r="U267" t="n">
        <v>0.6899999999999999</v>
      </c>
      <c r="V267" t="n">
        <v>0.86</v>
      </c>
      <c r="W267" t="n">
        <v>3</v>
      </c>
      <c r="X267" t="n">
        <v>0.45</v>
      </c>
      <c r="Y267" t="n">
        <v>1</v>
      </c>
      <c r="Z267" t="n">
        <v>10</v>
      </c>
    </row>
    <row r="268">
      <c r="A268" t="n">
        <v>20</v>
      </c>
      <c r="B268" t="n">
        <v>110</v>
      </c>
      <c r="C268" t="inlineStr">
        <is>
          <t xml:space="preserve">CONCLUIDO	</t>
        </is>
      </c>
      <c r="D268" t="n">
        <v>5.9587</v>
      </c>
      <c r="E268" t="n">
        <v>16.78</v>
      </c>
      <c r="F268" t="n">
        <v>13.2</v>
      </c>
      <c r="G268" t="n">
        <v>34.43</v>
      </c>
      <c r="H268" t="n">
        <v>0.48</v>
      </c>
      <c r="I268" t="n">
        <v>23</v>
      </c>
      <c r="J268" t="n">
        <v>221.57</v>
      </c>
      <c r="K268" t="n">
        <v>56.13</v>
      </c>
      <c r="L268" t="n">
        <v>6</v>
      </c>
      <c r="M268" t="n">
        <v>21</v>
      </c>
      <c r="N268" t="n">
        <v>49.45</v>
      </c>
      <c r="O268" t="n">
        <v>27561.39</v>
      </c>
      <c r="P268" t="n">
        <v>177.39</v>
      </c>
      <c r="Q268" t="n">
        <v>988.27</v>
      </c>
      <c r="R268" t="n">
        <v>51.61</v>
      </c>
      <c r="S268" t="n">
        <v>35.43</v>
      </c>
      <c r="T268" t="n">
        <v>6999.77</v>
      </c>
      <c r="U268" t="n">
        <v>0.6899999999999999</v>
      </c>
      <c r="V268" t="n">
        <v>0.86</v>
      </c>
      <c r="W268" t="n">
        <v>3</v>
      </c>
      <c r="X268" t="n">
        <v>0.44</v>
      </c>
      <c r="Y268" t="n">
        <v>1</v>
      </c>
      <c r="Z268" t="n">
        <v>10</v>
      </c>
    </row>
    <row r="269">
      <c r="A269" t="n">
        <v>21</v>
      </c>
      <c r="B269" t="n">
        <v>110</v>
      </c>
      <c r="C269" t="inlineStr">
        <is>
          <t xml:space="preserve">CONCLUIDO	</t>
        </is>
      </c>
      <c r="D269" t="n">
        <v>5.9807</v>
      </c>
      <c r="E269" t="n">
        <v>16.72</v>
      </c>
      <c r="F269" t="n">
        <v>13.18</v>
      </c>
      <c r="G269" t="n">
        <v>35.94</v>
      </c>
      <c r="H269" t="n">
        <v>0.5</v>
      </c>
      <c r="I269" t="n">
        <v>22</v>
      </c>
      <c r="J269" t="n">
        <v>221.99</v>
      </c>
      <c r="K269" t="n">
        <v>56.13</v>
      </c>
      <c r="L269" t="n">
        <v>6.25</v>
      </c>
      <c r="M269" t="n">
        <v>20</v>
      </c>
      <c r="N269" t="n">
        <v>49.61</v>
      </c>
      <c r="O269" t="n">
        <v>27612.53</v>
      </c>
      <c r="P269" t="n">
        <v>176.29</v>
      </c>
      <c r="Q269" t="n">
        <v>988.15</v>
      </c>
      <c r="R269" t="n">
        <v>50.84</v>
      </c>
      <c r="S269" t="n">
        <v>35.43</v>
      </c>
      <c r="T269" t="n">
        <v>6621.29</v>
      </c>
      <c r="U269" t="n">
        <v>0.7</v>
      </c>
      <c r="V269" t="n">
        <v>0.86</v>
      </c>
      <c r="W269" t="n">
        <v>3</v>
      </c>
      <c r="X269" t="n">
        <v>0.42</v>
      </c>
      <c r="Y269" t="n">
        <v>1</v>
      </c>
      <c r="Z269" t="n">
        <v>10</v>
      </c>
    </row>
    <row r="270">
      <c r="A270" t="n">
        <v>22</v>
      </c>
      <c r="B270" t="n">
        <v>110</v>
      </c>
      <c r="C270" t="inlineStr">
        <is>
          <t xml:space="preserve">CONCLUIDO	</t>
        </is>
      </c>
      <c r="D270" t="n">
        <v>6.0063</v>
      </c>
      <c r="E270" t="n">
        <v>16.65</v>
      </c>
      <c r="F270" t="n">
        <v>13.15</v>
      </c>
      <c r="G270" t="n">
        <v>37.57</v>
      </c>
      <c r="H270" t="n">
        <v>0.52</v>
      </c>
      <c r="I270" t="n">
        <v>21</v>
      </c>
      <c r="J270" t="n">
        <v>222.4</v>
      </c>
      <c r="K270" t="n">
        <v>56.13</v>
      </c>
      <c r="L270" t="n">
        <v>6.5</v>
      </c>
      <c r="M270" t="n">
        <v>19</v>
      </c>
      <c r="N270" t="n">
        <v>49.78</v>
      </c>
      <c r="O270" t="n">
        <v>27663.85</v>
      </c>
      <c r="P270" t="n">
        <v>174.69</v>
      </c>
      <c r="Q270" t="n">
        <v>988.12</v>
      </c>
      <c r="R270" t="n">
        <v>50.14</v>
      </c>
      <c r="S270" t="n">
        <v>35.43</v>
      </c>
      <c r="T270" t="n">
        <v>6276.9</v>
      </c>
      <c r="U270" t="n">
        <v>0.71</v>
      </c>
      <c r="V270" t="n">
        <v>0.87</v>
      </c>
      <c r="W270" t="n">
        <v>3</v>
      </c>
      <c r="X270" t="n">
        <v>0.4</v>
      </c>
      <c r="Y270" t="n">
        <v>1</v>
      </c>
      <c r="Z270" t="n">
        <v>10</v>
      </c>
    </row>
    <row r="271">
      <c r="A271" t="n">
        <v>23</v>
      </c>
      <c r="B271" t="n">
        <v>110</v>
      </c>
      <c r="C271" t="inlineStr">
        <is>
          <t xml:space="preserve">CONCLUIDO	</t>
        </is>
      </c>
      <c r="D271" t="n">
        <v>6.034</v>
      </c>
      <c r="E271" t="n">
        <v>16.57</v>
      </c>
      <c r="F271" t="n">
        <v>13.12</v>
      </c>
      <c r="G271" t="n">
        <v>39.35</v>
      </c>
      <c r="H271" t="n">
        <v>0.54</v>
      </c>
      <c r="I271" t="n">
        <v>20</v>
      </c>
      <c r="J271" t="n">
        <v>222.82</v>
      </c>
      <c r="K271" t="n">
        <v>56.13</v>
      </c>
      <c r="L271" t="n">
        <v>6.75</v>
      </c>
      <c r="M271" t="n">
        <v>18</v>
      </c>
      <c r="N271" t="n">
        <v>49.94</v>
      </c>
      <c r="O271" t="n">
        <v>27715.11</v>
      </c>
      <c r="P271" t="n">
        <v>173.5</v>
      </c>
      <c r="Q271" t="n">
        <v>988.08</v>
      </c>
      <c r="R271" t="n">
        <v>48.92</v>
      </c>
      <c r="S271" t="n">
        <v>35.43</v>
      </c>
      <c r="T271" t="n">
        <v>5671.49</v>
      </c>
      <c r="U271" t="n">
        <v>0.72</v>
      </c>
      <c r="V271" t="n">
        <v>0.87</v>
      </c>
      <c r="W271" t="n">
        <v>3</v>
      </c>
      <c r="X271" t="n">
        <v>0.36</v>
      </c>
      <c r="Y271" t="n">
        <v>1</v>
      </c>
      <c r="Z271" t="n">
        <v>10</v>
      </c>
    </row>
    <row r="272">
      <c r="A272" t="n">
        <v>24</v>
      </c>
      <c r="B272" t="n">
        <v>110</v>
      </c>
      <c r="C272" t="inlineStr">
        <is>
          <t xml:space="preserve">CONCLUIDO	</t>
        </is>
      </c>
      <c r="D272" t="n">
        <v>6.052</v>
      </c>
      <c r="E272" t="n">
        <v>16.52</v>
      </c>
      <c r="F272" t="n">
        <v>13.11</v>
      </c>
      <c r="G272" t="n">
        <v>41.39</v>
      </c>
      <c r="H272" t="n">
        <v>0.5600000000000001</v>
      </c>
      <c r="I272" t="n">
        <v>19</v>
      </c>
      <c r="J272" t="n">
        <v>223.23</v>
      </c>
      <c r="K272" t="n">
        <v>56.13</v>
      </c>
      <c r="L272" t="n">
        <v>7</v>
      </c>
      <c r="M272" t="n">
        <v>17</v>
      </c>
      <c r="N272" t="n">
        <v>50.11</v>
      </c>
      <c r="O272" t="n">
        <v>27766.43</v>
      </c>
      <c r="P272" t="n">
        <v>172.46</v>
      </c>
      <c r="Q272" t="n">
        <v>988.1</v>
      </c>
      <c r="R272" t="n">
        <v>48.78</v>
      </c>
      <c r="S272" t="n">
        <v>35.43</v>
      </c>
      <c r="T272" t="n">
        <v>5604.49</v>
      </c>
      <c r="U272" t="n">
        <v>0.73</v>
      </c>
      <c r="V272" t="n">
        <v>0.87</v>
      </c>
      <c r="W272" t="n">
        <v>3</v>
      </c>
      <c r="X272" t="n">
        <v>0.35</v>
      </c>
      <c r="Y272" t="n">
        <v>1</v>
      </c>
      <c r="Z272" t="n">
        <v>10</v>
      </c>
    </row>
    <row r="273">
      <c r="A273" t="n">
        <v>25</v>
      </c>
      <c r="B273" t="n">
        <v>110</v>
      </c>
      <c r="C273" t="inlineStr">
        <is>
          <t xml:space="preserve">CONCLUIDO	</t>
        </is>
      </c>
      <c r="D273" t="n">
        <v>6.0707</v>
      </c>
      <c r="E273" t="n">
        <v>16.47</v>
      </c>
      <c r="F273" t="n">
        <v>13.1</v>
      </c>
      <c r="G273" t="n">
        <v>43.67</v>
      </c>
      <c r="H273" t="n">
        <v>0.58</v>
      </c>
      <c r="I273" t="n">
        <v>18</v>
      </c>
      <c r="J273" t="n">
        <v>223.65</v>
      </c>
      <c r="K273" t="n">
        <v>56.13</v>
      </c>
      <c r="L273" t="n">
        <v>7.25</v>
      </c>
      <c r="M273" t="n">
        <v>16</v>
      </c>
      <c r="N273" t="n">
        <v>50.27</v>
      </c>
      <c r="O273" t="n">
        <v>27817.81</v>
      </c>
      <c r="P273" t="n">
        <v>171.32</v>
      </c>
      <c r="Q273" t="n">
        <v>988.22</v>
      </c>
      <c r="R273" t="n">
        <v>48.3</v>
      </c>
      <c r="S273" t="n">
        <v>35.43</v>
      </c>
      <c r="T273" t="n">
        <v>5370.79</v>
      </c>
      <c r="U273" t="n">
        <v>0.73</v>
      </c>
      <c r="V273" t="n">
        <v>0.87</v>
      </c>
      <c r="W273" t="n">
        <v>3</v>
      </c>
      <c r="X273" t="n">
        <v>0.35</v>
      </c>
      <c r="Y273" t="n">
        <v>1</v>
      </c>
      <c r="Z273" t="n">
        <v>10</v>
      </c>
    </row>
    <row r="274">
      <c r="A274" t="n">
        <v>26</v>
      </c>
      <c r="B274" t="n">
        <v>110</v>
      </c>
      <c r="C274" t="inlineStr">
        <is>
          <t xml:space="preserve">CONCLUIDO	</t>
        </is>
      </c>
      <c r="D274" t="n">
        <v>6.0739</v>
      </c>
      <c r="E274" t="n">
        <v>16.46</v>
      </c>
      <c r="F274" t="n">
        <v>13.09</v>
      </c>
      <c r="G274" t="n">
        <v>43.64</v>
      </c>
      <c r="H274" t="n">
        <v>0.59</v>
      </c>
      <c r="I274" t="n">
        <v>18</v>
      </c>
      <c r="J274" t="n">
        <v>224.07</v>
      </c>
      <c r="K274" t="n">
        <v>56.13</v>
      </c>
      <c r="L274" t="n">
        <v>7.5</v>
      </c>
      <c r="M274" t="n">
        <v>16</v>
      </c>
      <c r="N274" t="n">
        <v>50.44</v>
      </c>
      <c r="O274" t="n">
        <v>27869.24</v>
      </c>
      <c r="P274" t="n">
        <v>169.84</v>
      </c>
      <c r="Q274" t="n">
        <v>988.08</v>
      </c>
      <c r="R274" t="n">
        <v>48.24</v>
      </c>
      <c r="S274" t="n">
        <v>35.43</v>
      </c>
      <c r="T274" t="n">
        <v>5341.52</v>
      </c>
      <c r="U274" t="n">
        <v>0.73</v>
      </c>
      <c r="V274" t="n">
        <v>0.87</v>
      </c>
      <c r="W274" t="n">
        <v>2.99</v>
      </c>
      <c r="X274" t="n">
        <v>0.34</v>
      </c>
      <c r="Y274" t="n">
        <v>1</v>
      </c>
      <c r="Z274" t="n">
        <v>10</v>
      </c>
    </row>
    <row r="275">
      <c r="A275" t="n">
        <v>27</v>
      </c>
      <c r="B275" t="n">
        <v>110</v>
      </c>
      <c r="C275" t="inlineStr">
        <is>
          <t xml:space="preserve">CONCLUIDO	</t>
        </is>
      </c>
      <c r="D275" t="n">
        <v>6.0949</v>
      </c>
      <c r="E275" t="n">
        <v>16.41</v>
      </c>
      <c r="F275" t="n">
        <v>13.08</v>
      </c>
      <c r="G275" t="n">
        <v>46.15</v>
      </c>
      <c r="H275" t="n">
        <v>0.61</v>
      </c>
      <c r="I275" t="n">
        <v>17</v>
      </c>
      <c r="J275" t="n">
        <v>224.49</v>
      </c>
      <c r="K275" t="n">
        <v>56.13</v>
      </c>
      <c r="L275" t="n">
        <v>7.75</v>
      </c>
      <c r="M275" t="n">
        <v>15</v>
      </c>
      <c r="N275" t="n">
        <v>50.61</v>
      </c>
      <c r="O275" t="n">
        <v>27920.73</v>
      </c>
      <c r="P275" t="n">
        <v>168.37</v>
      </c>
      <c r="Q275" t="n">
        <v>988.08</v>
      </c>
      <c r="R275" t="n">
        <v>47.77</v>
      </c>
      <c r="S275" t="n">
        <v>35.43</v>
      </c>
      <c r="T275" t="n">
        <v>5112.33</v>
      </c>
      <c r="U275" t="n">
        <v>0.74</v>
      </c>
      <c r="V275" t="n">
        <v>0.87</v>
      </c>
      <c r="W275" t="n">
        <v>2.99</v>
      </c>
      <c r="X275" t="n">
        <v>0.32</v>
      </c>
      <c r="Y275" t="n">
        <v>1</v>
      </c>
      <c r="Z275" t="n">
        <v>10</v>
      </c>
    </row>
    <row r="276">
      <c r="A276" t="n">
        <v>28</v>
      </c>
      <c r="B276" t="n">
        <v>110</v>
      </c>
      <c r="C276" t="inlineStr">
        <is>
          <t xml:space="preserve">CONCLUIDO	</t>
        </is>
      </c>
      <c r="D276" t="n">
        <v>6.1183</v>
      </c>
      <c r="E276" t="n">
        <v>16.34</v>
      </c>
      <c r="F276" t="n">
        <v>13.06</v>
      </c>
      <c r="G276" t="n">
        <v>48.96</v>
      </c>
      <c r="H276" t="n">
        <v>0.63</v>
      </c>
      <c r="I276" t="n">
        <v>16</v>
      </c>
      <c r="J276" t="n">
        <v>224.9</v>
      </c>
      <c r="K276" t="n">
        <v>56.13</v>
      </c>
      <c r="L276" t="n">
        <v>8</v>
      </c>
      <c r="M276" t="n">
        <v>14</v>
      </c>
      <c r="N276" t="n">
        <v>50.78</v>
      </c>
      <c r="O276" t="n">
        <v>27972.28</v>
      </c>
      <c r="P276" t="n">
        <v>167.29</v>
      </c>
      <c r="Q276" t="n">
        <v>988.15</v>
      </c>
      <c r="R276" t="n">
        <v>47.05</v>
      </c>
      <c r="S276" t="n">
        <v>35.43</v>
      </c>
      <c r="T276" t="n">
        <v>4756.21</v>
      </c>
      <c r="U276" t="n">
        <v>0.75</v>
      </c>
      <c r="V276" t="n">
        <v>0.87</v>
      </c>
      <c r="W276" t="n">
        <v>2.99</v>
      </c>
      <c r="X276" t="n">
        <v>0.3</v>
      </c>
      <c r="Y276" t="n">
        <v>1</v>
      </c>
      <c r="Z276" t="n">
        <v>10</v>
      </c>
    </row>
    <row r="277">
      <c r="A277" t="n">
        <v>29</v>
      </c>
      <c r="B277" t="n">
        <v>110</v>
      </c>
      <c r="C277" t="inlineStr">
        <is>
          <t xml:space="preserve">CONCLUIDO	</t>
        </is>
      </c>
      <c r="D277" t="n">
        <v>6.1218</v>
      </c>
      <c r="E277" t="n">
        <v>16.34</v>
      </c>
      <c r="F277" t="n">
        <v>13.05</v>
      </c>
      <c r="G277" t="n">
        <v>48.92</v>
      </c>
      <c r="H277" t="n">
        <v>0.65</v>
      </c>
      <c r="I277" t="n">
        <v>16</v>
      </c>
      <c r="J277" t="n">
        <v>225.32</v>
      </c>
      <c r="K277" t="n">
        <v>56.13</v>
      </c>
      <c r="L277" t="n">
        <v>8.25</v>
      </c>
      <c r="M277" t="n">
        <v>14</v>
      </c>
      <c r="N277" t="n">
        <v>50.95</v>
      </c>
      <c r="O277" t="n">
        <v>28023.89</v>
      </c>
      <c r="P277" t="n">
        <v>166.56</v>
      </c>
      <c r="Q277" t="n">
        <v>988.22</v>
      </c>
      <c r="R277" t="n">
        <v>46.97</v>
      </c>
      <c r="S277" t="n">
        <v>35.43</v>
      </c>
      <c r="T277" t="n">
        <v>4714.73</v>
      </c>
      <c r="U277" t="n">
        <v>0.75</v>
      </c>
      <c r="V277" t="n">
        <v>0.87</v>
      </c>
      <c r="W277" t="n">
        <v>2.99</v>
      </c>
      <c r="X277" t="n">
        <v>0.29</v>
      </c>
      <c r="Y277" t="n">
        <v>1</v>
      </c>
      <c r="Z277" t="n">
        <v>10</v>
      </c>
    </row>
    <row r="278">
      <c r="A278" t="n">
        <v>30</v>
      </c>
      <c r="B278" t="n">
        <v>110</v>
      </c>
      <c r="C278" t="inlineStr">
        <is>
          <t xml:space="preserve">CONCLUIDO	</t>
        </is>
      </c>
      <c r="D278" t="n">
        <v>6.1399</v>
      </c>
      <c r="E278" t="n">
        <v>16.29</v>
      </c>
      <c r="F278" t="n">
        <v>13.04</v>
      </c>
      <c r="G278" t="n">
        <v>52.16</v>
      </c>
      <c r="H278" t="n">
        <v>0.67</v>
      </c>
      <c r="I278" t="n">
        <v>15</v>
      </c>
      <c r="J278" t="n">
        <v>225.74</v>
      </c>
      <c r="K278" t="n">
        <v>56.13</v>
      </c>
      <c r="L278" t="n">
        <v>8.5</v>
      </c>
      <c r="M278" t="n">
        <v>13</v>
      </c>
      <c r="N278" t="n">
        <v>51.11</v>
      </c>
      <c r="O278" t="n">
        <v>28075.56</v>
      </c>
      <c r="P278" t="n">
        <v>164.98</v>
      </c>
      <c r="Q278" t="n">
        <v>988.08</v>
      </c>
      <c r="R278" t="n">
        <v>46.8</v>
      </c>
      <c r="S278" t="n">
        <v>35.43</v>
      </c>
      <c r="T278" t="n">
        <v>4634.89</v>
      </c>
      <c r="U278" t="n">
        <v>0.76</v>
      </c>
      <c r="V278" t="n">
        <v>0.87</v>
      </c>
      <c r="W278" t="n">
        <v>2.99</v>
      </c>
      <c r="X278" t="n">
        <v>0.29</v>
      </c>
      <c r="Y278" t="n">
        <v>1</v>
      </c>
      <c r="Z278" t="n">
        <v>10</v>
      </c>
    </row>
    <row r="279">
      <c r="A279" t="n">
        <v>31</v>
      </c>
      <c r="B279" t="n">
        <v>110</v>
      </c>
      <c r="C279" t="inlineStr">
        <is>
          <t xml:space="preserve">CONCLUIDO	</t>
        </is>
      </c>
      <c r="D279" t="n">
        <v>6.1469</v>
      </c>
      <c r="E279" t="n">
        <v>16.27</v>
      </c>
      <c r="F279" t="n">
        <v>13.02</v>
      </c>
      <c r="G279" t="n">
        <v>52.09</v>
      </c>
      <c r="H279" t="n">
        <v>0.6899999999999999</v>
      </c>
      <c r="I279" t="n">
        <v>15</v>
      </c>
      <c r="J279" t="n">
        <v>226.16</v>
      </c>
      <c r="K279" t="n">
        <v>56.13</v>
      </c>
      <c r="L279" t="n">
        <v>8.75</v>
      </c>
      <c r="M279" t="n">
        <v>13</v>
      </c>
      <c r="N279" t="n">
        <v>51.28</v>
      </c>
      <c r="O279" t="n">
        <v>28127.29</v>
      </c>
      <c r="P279" t="n">
        <v>164.04</v>
      </c>
      <c r="Q279" t="n">
        <v>988.08</v>
      </c>
      <c r="R279" t="n">
        <v>46.3</v>
      </c>
      <c r="S279" t="n">
        <v>35.43</v>
      </c>
      <c r="T279" t="n">
        <v>4386.15</v>
      </c>
      <c r="U279" t="n">
        <v>0.77</v>
      </c>
      <c r="V279" t="n">
        <v>0.88</v>
      </c>
      <c r="W279" t="n">
        <v>2.98</v>
      </c>
      <c r="X279" t="n">
        <v>0.27</v>
      </c>
      <c r="Y279" t="n">
        <v>1</v>
      </c>
      <c r="Z279" t="n">
        <v>10</v>
      </c>
    </row>
    <row r="280">
      <c r="A280" t="n">
        <v>32</v>
      </c>
      <c r="B280" t="n">
        <v>110</v>
      </c>
      <c r="C280" t="inlineStr">
        <is>
          <t xml:space="preserve">CONCLUIDO	</t>
        </is>
      </c>
      <c r="D280" t="n">
        <v>6.1697</v>
      </c>
      <c r="E280" t="n">
        <v>16.21</v>
      </c>
      <c r="F280" t="n">
        <v>13</v>
      </c>
      <c r="G280" t="n">
        <v>55.73</v>
      </c>
      <c r="H280" t="n">
        <v>0.71</v>
      </c>
      <c r="I280" t="n">
        <v>14</v>
      </c>
      <c r="J280" t="n">
        <v>226.58</v>
      </c>
      <c r="K280" t="n">
        <v>56.13</v>
      </c>
      <c r="L280" t="n">
        <v>9</v>
      </c>
      <c r="M280" t="n">
        <v>12</v>
      </c>
      <c r="N280" t="n">
        <v>51.45</v>
      </c>
      <c r="O280" t="n">
        <v>28179.08</v>
      </c>
      <c r="P280" t="n">
        <v>162.52</v>
      </c>
      <c r="Q280" t="n">
        <v>988.14</v>
      </c>
      <c r="R280" t="n">
        <v>45.57</v>
      </c>
      <c r="S280" t="n">
        <v>35.43</v>
      </c>
      <c r="T280" t="n">
        <v>4027.7</v>
      </c>
      <c r="U280" t="n">
        <v>0.78</v>
      </c>
      <c r="V280" t="n">
        <v>0.88</v>
      </c>
      <c r="W280" t="n">
        <v>2.98</v>
      </c>
      <c r="X280" t="n">
        <v>0.25</v>
      </c>
      <c r="Y280" t="n">
        <v>1</v>
      </c>
      <c r="Z280" t="n">
        <v>10</v>
      </c>
    </row>
    <row r="281">
      <c r="A281" t="n">
        <v>33</v>
      </c>
      <c r="B281" t="n">
        <v>110</v>
      </c>
      <c r="C281" t="inlineStr">
        <is>
          <t xml:space="preserve">CONCLUIDO	</t>
        </is>
      </c>
      <c r="D281" t="n">
        <v>6.1674</v>
      </c>
      <c r="E281" t="n">
        <v>16.21</v>
      </c>
      <c r="F281" t="n">
        <v>13.01</v>
      </c>
      <c r="G281" t="n">
        <v>55.76</v>
      </c>
      <c r="H281" t="n">
        <v>0.72</v>
      </c>
      <c r="I281" t="n">
        <v>14</v>
      </c>
      <c r="J281" t="n">
        <v>227</v>
      </c>
      <c r="K281" t="n">
        <v>56.13</v>
      </c>
      <c r="L281" t="n">
        <v>9.25</v>
      </c>
      <c r="M281" t="n">
        <v>12</v>
      </c>
      <c r="N281" t="n">
        <v>51.62</v>
      </c>
      <c r="O281" t="n">
        <v>28230.92</v>
      </c>
      <c r="P281" t="n">
        <v>162.17</v>
      </c>
      <c r="Q281" t="n">
        <v>988.11</v>
      </c>
      <c r="R281" t="n">
        <v>45.63</v>
      </c>
      <c r="S281" t="n">
        <v>35.43</v>
      </c>
      <c r="T281" t="n">
        <v>4058.07</v>
      </c>
      <c r="U281" t="n">
        <v>0.78</v>
      </c>
      <c r="V281" t="n">
        <v>0.88</v>
      </c>
      <c r="W281" t="n">
        <v>2.99</v>
      </c>
      <c r="X281" t="n">
        <v>0.26</v>
      </c>
      <c r="Y281" t="n">
        <v>1</v>
      </c>
      <c r="Z281" t="n">
        <v>10</v>
      </c>
    </row>
    <row r="282">
      <c r="A282" t="n">
        <v>34</v>
      </c>
      <c r="B282" t="n">
        <v>110</v>
      </c>
      <c r="C282" t="inlineStr">
        <is>
          <t xml:space="preserve">CONCLUIDO	</t>
        </is>
      </c>
      <c r="D282" t="n">
        <v>6.1944</v>
      </c>
      <c r="E282" t="n">
        <v>16.14</v>
      </c>
      <c r="F282" t="n">
        <v>12.98</v>
      </c>
      <c r="G282" t="n">
        <v>59.92</v>
      </c>
      <c r="H282" t="n">
        <v>0.74</v>
      </c>
      <c r="I282" t="n">
        <v>13</v>
      </c>
      <c r="J282" t="n">
        <v>227.42</v>
      </c>
      <c r="K282" t="n">
        <v>56.13</v>
      </c>
      <c r="L282" t="n">
        <v>9.5</v>
      </c>
      <c r="M282" t="n">
        <v>11</v>
      </c>
      <c r="N282" t="n">
        <v>51.8</v>
      </c>
      <c r="O282" t="n">
        <v>28282.83</v>
      </c>
      <c r="P282" t="n">
        <v>159.38</v>
      </c>
      <c r="Q282" t="n">
        <v>988.16</v>
      </c>
      <c r="R282" t="n">
        <v>44.79</v>
      </c>
      <c r="S282" t="n">
        <v>35.43</v>
      </c>
      <c r="T282" t="n">
        <v>3639.51</v>
      </c>
      <c r="U282" t="n">
        <v>0.79</v>
      </c>
      <c r="V282" t="n">
        <v>0.88</v>
      </c>
      <c r="W282" t="n">
        <v>2.98</v>
      </c>
      <c r="X282" t="n">
        <v>0.23</v>
      </c>
      <c r="Y282" t="n">
        <v>1</v>
      </c>
      <c r="Z282" t="n">
        <v>10</v>
      </c>
    </row>
    <row r="283">
      <c r="A283" t="n">
        <v>35</v>
      </c>
      <c r="B283" t="n">
        <v>110</v>
      </c>
      <c r="C283" t="inlineStr">
        <is>
          <t xml:space="preserve">CONCLUIDO	</t>
        </is>
      </c>
      <c r="D283" t="n">
        <v>6.1859</v>
      </c>
      <c r="E283" t="n">
        <v>16.17</v>
      </c>
      <c r="F283" t="n">
        <v>13</v>
      </c>
      <c r="G283" t="n">
        <v>60.02</v>
      </c>
      <c r="H283" t="n">
        <v>0.76</v>
      </c>
      <c r="I283" t="n">
        <v>13</v>
      </c>
      <c r="J283" t="n">
        <v>227.84</v>
      </c>
      <c r="K283" t="n">
        <v>56.13</v>
      </c>
      <c r="L283" t="n">
        <v>9.75</v>
      </c>
      <c r="M283" t="n">
        <v>11</v>
      </c>
      <c r="N283" t="n">
        <v>51.97</v>
      </c>
      <c r="O283" t="n">
        <v>28334.8</v>
      </c>
      <c r="P283" t="n">
        <v>159.18</v>
      </c>
      <c r="Q283" t="n">
        <v>988.08</v>
      </c>
      <c r="R283" t="n">
        <v>45.59</v>
      </c>
      <c r="S283" t="n">
        <v>35.43</v>
      </c>
      <c r="T283" t="n">
        <v>4039.11</v>
      </c>
      <c r="U283" t="n">
        <v>0.78</v>
      </c>
      <c r="V283" t="n">
        <v>0.88</v>
      </c>
      <c r="W283" t="n">
        <v>2.99</v>
      </c>
      <c r="X283" t="n">
        <v>0.25</v>
      </c>
      <c r="Y283" t="n">
        <v>1</v>
      </c>
      <c r="Z283" t="n">
        <v>10</v>
      </c>
    </row>
    <row r="284">
      <c r="A284" t="n">
        <v>36</v>
      </c>
      <c r="B284" t="n">
        <v>110</v>
      </c>
      <c r="C284" t="inlineStr">
        <is>
          <t xml:space="preserve">CONCLUIDO	</t>
        </is>
      </c>
      <c r="D284" t="n">
        <v>6.192</v>
      </c>
      <c r="E284" t="n">
        <v>16.15</v>
      </c>
      <c r="F284" t="n">
        <v>12.99</v>
      </c>
      <c r="G284" t="n">
        <v>59.95</v>
      </c>
      <c r="H284" t="n">
        <v>0.78</v>
      </c>
      <c r="I284" t="n">
        <v>13</v>
      </c>
      <c r="J284" t="n">
        <v>228.27</v>
      </c>
      <c r="K284" t="n">
        <v>56.13</v>
      </c>
      <c r="L284" t="n">
        <v>10</v>
      </c>
      <c r="M284" t="n">
        <v>11</v>
      </c>
      <c r="N284" t="n">
        <v>52.14</v>
      </c>
      <c r="O284" t="n">
        <v>28386.82</v>
      </c>
      <c r="P284" t="n">
        <v>158.34</v>
      </c>
      <c r="Q284" t="n">
        <v>988.09</v>
      </c>
      <c r="R284" t="n">
        <v>45.07</v>
      </c>
      <c r="S284" t="n">
        <v>35.43</v>
      </c>
      <c r="T284" t="n">
        <v>3783.57</v>
      </c>
      <c r="U284" t="n">
        <v>0.79</v>
      </c>
      <c r="V284" t="n">
        <v>0.88</v>
      </c>
      <c r="W284" t="n">
        <v>2.98</v>
      </c>
      <c r="X284" t="n">
        <v>0.23</v>
      </c>
      <c r="Y284" t="n">
        <v>1</v>
      </c>
      <c r="Z284" t="n">
        <v>10</v>
      </c>
    </row>
    <row r="285">
      <c r="A285" t="n">
        <v>37</v>
      </c>
      <c r="B285" t="n">
        <v>110</v>
      </c>
      <c r="C285" t="inlineStr">
        <is>
          <t xml:space="preserve">CONCLUIDO	</t>
        </is>
      </c>
      <c r="D285" t="n">
        <v>6.2153</v>
      </c>
      <c r="E285" t="n">
        <v>16.09</v>
      </c>
      <c r="F285" t="n">
        <v>12.97</v>
      </c>
      <c r="G285" t="n">
        <v>64.84999999999999</v>
      </c>
      <c r="H285" t="n">
        <v>0.8</v>
      </c>
      <c r="I285" t="n">
        <v>12</v>
      </c>
      <c r="J285" t="n">
        <v>228.69</v>
      </c>
      <c r="K285" t="n">
        <v>56.13</v>
      </c>
      <c r="L285" t="n">
        <v>10.25</v>
      </c>
      <c r="M285" t="n">
        <v>10</v>
      </c>
      <c r="N285" t="n">
        <v>52.31</v>
      </c>
      <c r="O285" t="n">
        <v>28438.91</v>
      </c>
      <c r="P285" t="n">
        <v>155.79</v>
      </c>
      <c r="Q285" t="n">
        <v>988.12</v>
      </c>
      <c r="R285" t="n">
        <v>44.39</v>
      </c>
      <c r="S285" t="n">
        <v>35.43</v>
      </c>
      <c r="T285" t="n">
        <v>3445.61</v>
      </c>
      <c r="U285" t="n">
        <v>0.8</v>
      </c>
      <c r="V285" t="n">
        <v>0.88</v>
      </c>
      <c r="W285" t="n">
        <v>2.98</v>
      </c>
      <c r="X285" t="n">
        <v>0.22</v>
      </c>
      <c r="Y285" t="n">
        <v>1</v>
      </c>
      <c r="Z285" t="n">
        <v>10</v>
      </c>
    </row>
    <row r="286">
      <c r="A286" t="n">
        <v>38</v>
      </c>
      <c r="B286" t="n">
        <v>110</v>
      </c>
      <c r="C286" t="inlineStr">
        <is>
          <t xml:space="preserve">CONCLUIDO	</t>
        </is>
      </c>
      <c r="D286" t="n">
        <v>6.2135</v>
      </c>
      <c r="E286" t="n">
        <v>16.09</v>
      </c>
      <c r="F286" t="n">
        <v>12.97</v>
      </c>
      <c r="G286" t="n">
        <v>64.87</v>
      </c>
      <c r="H286" t="n">
        <v>0.8100000000000001</v>
      </c>
      <c r="I286" t="n">
        <v>12</v>
      </c>
      <c r="J286" t="n">
        <v>229.11</v>
      </c>
      <c r="K286" t="n">
        <v>56.13</v>
      </c>
      <c r="L286" t="n">
        <v>10.5</v>
      </c>
      <c r="M286" t="n">
        <v>10</v>
      </c>
      <c r="N286" t="n">
        <v>52.48</v>
      </c>
      <c r="O286" t="n">
        <v>28491.06</v>
      </c>
      <c r="P286" t="n">
        <v>155.33</v>
      </c>
      <c r="Q286" t="n">
        <v>988.13</v>
      </c>
      <c r="R286" t="n">
        <v>44.46</v>
      </c>
      <c r="S286" t="n">
        <v>35.43</v>
      </c>
      <c r="T286" t="n">
        <v>3482.84</v>
      </c>
      <c r="U286" t="n">
        <v>0.8</v>
      </c>
      <c r="V286" t="n">
        <v>0.88</v>
      </c>
      <c r="W286" t="n">
        <v>2.99</v>
      </c>
      <c r="X286" t="n">
        <v>0.22</v>
      </c>
      <c r="Y286" t="n">
        <v>1</v>
      </c>
      <c r="Z286" t="n">
        <v>10</v>
      </c>
    </row>
    <row r="287">
      <c r="A287" t="n">
        <v>39</v>
      </c>
      <c r="B287" t="n">
        <v>110</v>
      </c>
      <c r="C287" t="inlineStr">
        <is>
          <t xml:space="preserve">CONCLUIDO	</t>
        </is>
      </c>
      <c r="D287" t="n">
        <v>6.2158</v>
      </c>
      <c r="E287" t="n">
        <v>16.09</v>
      </c>
      <c r="F287" t="n">
        <v>12.97</v>
      </c>
      <c r="G287" t="n">
        <v>64.84</v>
      </c>
      <c r="H287" t="n">
        <v>0.83</v>
      </c>
      <c r="I287" t="n">
        <v>12</v>
      </c>
      <c r="J287" t="n">
        <v>229.53</v>
      </c>
      <c r="K287" t="n">
        <v>56.13</v>
      </c>
      <c r="L287" t="n">
        <v>10.75</v>
      </c>
      <c r="M287" t="n">
        <v>10</v>
      </c>
      <c r="N287" t="n">
        <v>52.66</v>
      </c>
      <c r="O287" t="n">
        <v>28543.27</v>
      </c>
      <c r="P287" t="n">
        <v>154.03</v>
      </c>
      <c r="Q287" t="n">
        <v>988.16</v>
      </c>
      <c r="R287" t="n">
        <v>44.46</v>
      </c>
      <c r="S287" t="n">
        <v>35.43</v>
      </c>
      <c r="T287" t="n">
        <v>3482.28</v>
      </c>
      <c r="U287" t="n">
        <v>0.8</v>
      </c>
      <c r="V287" t="n">
        <v>0.88</v>
      </c>
      <c r="W287" t="n">
        <v>2.98</v>
      </c>
      <c r="X287" t="n">
        <v>0.21</v>
      </c>
      <c r="Y287" t="n">
        <v>1</v>
      </c>
      <c r="Z287" t="n">
        <v>10</v>
      </c>
    </row>
    <row r="288">
      <c r="A288" t="n">
        <v>40</v>
      </c>
      <c r="B288" t="n">
        <v>110</v>
      </c>
      <c r="C288" t="inlineStr">
        <is>
          <t xml:space="preserve">CONCLUIDO	</t>
        </is>
      </c>
      <c r="D288" t="n">
        <v>6.2366</v>
      </c>
      <c r="E288" t="n">
        <v>16.03</v>
      </c>
      <c r="F288" t="n">
        <v>12.96</v>
      </c>
      <c r="G288" t="n">
        <v>70.68000000000001</v>
      </c>
      <c r="H288" t="n">
        <v>0.85</v>
      </c>
      <c r="I288" t="n">
        <v>11</v>
      </c>
      <c r="J288" t="n">
        <v>229.96</v>
      </c>
      <c r="K288" t="n">
        <v>56.13</v>
      </c>
      <c r="L288" t="n">
        <v>11</v>
      </c>
      <c r="M288" t="n">
        <v>9</v>
      </c>
      <c r="N288" t="n">
        <v>52.83</v>
      </c>
      <c r="O288" t="n">
        <v>28595.54</v>
      </c>
      <c r="P288" t="n">
        <v>152.79</v>
      </c>
      <c r="Q288" t="n">
        <v>988.1</v>
      </c>
      <c r="R288" t="n">
        <v>43.98</v>
      </c>
      <c r="S288" t="n">
        <v>35.43</v>
      </c>
      <c r="T288" t="n">
        <v>3247.3</v>
      </c>
      <c r="U288" t="n">
        <v>0.8100000000000001</v>
      </c>
      <c r="V288" t="n">
        <v>0.88</v>
      </c>
      <c r="W288" t="n">
        <v>2.98</v>
      </c>
      <c r="X288" t="n">
        <v>0.2</v>
      </c>
      <c r="Y288" t="n">
        <v>1</v>
      </c>
      <c r="Z288" t="n">
        <v>10</v>
      </c>
    </row>
    <row r="289">
      <c r="A289" t="n">
        <v>41</v>
      </c>
      <c r="B289" t="n">
        <v>110</v>
      </c>
      <c r="C289" t="inlineStr">
        <is>
          <t xml:space="preserve">CONCLUIDO	</t>
        </is>
      </c>
      <c r="D289" t="n">
        <v>6.2392</v>
      </c>
      <c r="E289" t="n">
        <v>16.03</v>
      </c>
      <c r="F289" t="n">
        <v>12.95</v>
      </c>
      <c r="G289" t="n">
        <v>70.64</v>
      </c>
      <c r="H289" t="n">
        <v>0.87</v>
      </c>
      <c r="I289" t="n">
        <v>11</v>
      </c>
      <c r="J289" t="n">
        <v>230.38</v>
      </c>
      <c r="K289" t="n">
        <v>56.13</v>
      </c>
      <c r="L289" t="n">
        <v>11.25</v>
      </c>
      <c r="M289" t="n">
        <v>7</v>
      </c>
      <c r="N289" t="n">
        <v>53</v>
      </c>
      <c r="O289" t="n">
        <v>28647.87</v>
      </c>
      <c r="P289" t="n">
        <v>152.05</v>
      </c>
      <c r="Q289" t="n">
        <v>988.08</v>
      </c>
      <c r="R289" t="n">
        <v>43.85</v>
      </c>
      <c r="S289" t="n">
        <v>35.43</v>
      </c>
      <c r="T289" t="n">
        <v>3183.48</v>
      </c>
      <c r="U289" t="n">
        <v>0.8100000000000001</v>
      </c>
      <c r="V289" t="n">
        <v>0.88</v>
      </c>
      <c r="W289" t="n">
        <v>2.98</v>
      </c>
      <c r="X289" t="n">
        <v>0.2</v>
      </c>
      <c r="Y289" t="n">
        <v>1</v>
      </c>
      <c r="Z289" t="n">
        <v>10</v>
      </c>
    </row>
    <row r="290">
      <c r="A290" t="n">
        <v>42</v>
      </c>
      <c r="B290" t="n">
        <v>110</v>
      </c>
      <c r="C290" t="inlineStr">
        <is>
          <t xml:space="preserve">CONCLUIDO	</t>
        </is>
      </c>
      <c r="D290" t="n">
        <v>6.2347</v>
      </c>
      <c r="E290" t="n">
        <v>16.04</v>
      </c>
      <c r="F290" t="n">
        <v>12.96</v>
      </c>
      <c r="G290" t="n">
        <v>70.7</v>
      </c>
      <c r="H290" t="n">
        <v>0.89</v>
      </c>
      <c r="I290" t="n">
        <v>11</v>
      </c>
      <c r="J290" t="n">
        <v>230.81</v>
      </c>
      <c r="K290" t="n">
        <v>56.13</v>
      </c>
      <c r="L290" t="n">
        <v>11.5</v>
      </c>
      <c r="M290" t="n">
        <v>6</v>
      </c>
      <c r="N290" t="n">
        <v>53.18</v>
      </c>
      <c r="O290" t="n">
        <v>28700.26</v>
      </c>
      <c r="P290" t="n">
        <v>151.9</v>
      </c>
      <c r="Q290" t="n">
        <v>988.08</v>
      </c>
      <c r="R290" t="n">
        <v>44.12</v>
      </c>
      <c r="S290" t="n">
        <v>35.43</v>
      </c>
      <c r="T290" t="n">
        <v>3316.64</v>
      </c>
      <c r="U290" t="n">
        <v>0.8</v>
      </c>
      <c r="V290" t="n">
        <v>0.88</v>
      </c>
      <c r="W290" t="n">
        <v>2.99</v>
      </c>
      <c r="X290" t="n">
        <v>0.21</v>
      </c>
      <c r="Y290" t="n">
        <v>1</v>
      </c>
      <c r="Z290" t="n">
        <v>10</v>
      </c>
    </row>
    <row r="291">
      <c r="A291" t="n">
        <v>43</v>
      </c>
      <c r="B291" t="n">
        <v>110</v>
      </c>
      <c r="C291" t="inlineStr">
        <is>
          <t xml:space="preserve">CONCLUIDO	</t>
        </is>
      </c>
      <c r="D291" t="n">
        <v>6.237</v>
      </c>
      <c r="E291" t="n">
        <v>16.03</v>
      </c>
      <c r="F291" t="n">
        <v>12.96</v>
      </c>
      <c r="G291" t="n">
        <v>70.67</v>
      </c>
      <c r="H291" t="n">
        <v>0.9</v>
      </c>
      <c r="I291" t="n">
        <v>11</v>
      </c>
      <c r="J291" t="n">
        <v>231.23</v>
      </c>
      <c r="K291" t="n">
        <v>56.13</v>
      </c>
      <c r="L291" t="n">
        <v>11.75</v>
      </c>
      <c r="M291" t="n">
        <v>4</v>
      </c>
      <c r="N291" t="n">
        <v>53.36</v>
      </c>
      <c r="O291" t="n">
        <v>28752.71</v>
      </c>
      <c r="P291" t="n">
        <v>150.57</v>
      </c>
      <c r="Q291" t="n">
        <v>988.08</v>
      </c>
      <c r="R291" t="n">
        <v>44.04</v>
      </c>
      <c r="S291" t="n">
        <v>35.43</v>
      </c>
      <c r="T291" t="n">
        <v>3275.3</v>
      </c>
      <c r="U291" t="n">
        <v>0.8</v>
      </c>
      <c r="V291" t="n">
        <v>0.88</v>
      </c>
      <c r="W291" t="n">
        <v>2.98</v>
      </c>
      <c r="X291" t="n">
        <v>0.2</v>
      </c>
      <c r="Y291" t="n">
        <v>1</v>
      </c>
      <c r="Z291" t="n">
        <v>10</v>
      </c>
    </row>
    <row r="292">
      <c r="A292" t="n">
        <v>44</v>
      </c>
      <c r="B292" t="n">
        <v>110</v>
      </c>
      <c r="C292" t="inlineStr">
        <is>
          <t xml:space="preserve">CONCLUIDO	</t>
        </is>
      </c>
      <c r="D292" t="n">
        <v>6.2361</v>
      </c>
      <c r="E292" t="n">
        <v>16.04</v>
      </c>
      <c r="F292" t="n">
        <v>12.96</v>
      </c>
      <c r="G292" t="n">
        <v>70.68000000000001</v>
      </c>
      <c r="H292" t="n">
        <v>0.92</v>
      </c>
      <c r="I292" t="n">
        <v>11</v>
      </c>
      <c r="J292" t="n">
        <v>231.66</v>
      </c>
      <c r="K292" t="n">
        <v>56.13</v>
      </c>
      <c r="L292" t="n">
        <v>12</v>
      </c>
      <c r="M292" t="n">
        <v>2</v>
      </c>
      <c r="N292" t="n">
        <v>53.53</v>
      </c>
      <c r="O292" t="n">
        <v>28805.23</v>
      </c>
      <c r="P292" t="n">
        <v>149.68</v>
      </c>
      <c r="Q292" t="n">
        <v>988.1</v>
      </c>
      <c r="R292" t="n">
        <v>43.9</v>
      </c>
      <c r="S292" t="n">
        <v>35.43</v>
      </c>
      <c r="T292" t="n">
        <v>3205.7</v>
      </c>
      <c r="U292" t="n">
        <v>0.8100000000000001</v>
      </c>
      <c r="V292" t="n">
        <v>0.88</v>
      </c>
      <c r="W292" t="n">
        <v>2.99</v>
      </c>
      <c r="X292" t="n">
        <v>0.2</v>
      </c>
      <c r="Y292" t="n">
        <v>1</v>
      </c>
      <c r="Z292" t="n">
        <v>10</v>
      </c>
    </row>
    <row r="293">
      <c r="A293" t="n">
        <v>45</v>
      </c>
      <c r="B293" t="n">
        <v>110</v>
      </c>
      <c r="C293" t="inlineStr">
        <is>
          <t xml:space="preserve">CONCLUIDO	</t>
        </is>
      </c>
      <c r="D293" t="n">
        <v>6.2366</v>
      </c>
      <c r="E293" t="n">
        <v>16.03</v>
      </c>
      <c r="F293" t="n">
        <v>12.96</v>
      </c>
      <c r="G293" t="n">
        <v>70.68000000000001</v>
      </c>
      <c r="H293" t="n">
        <v>0.9399999999999999</v>
      </c>
      <c r="I293" t="n">
        <v>11</v>
      </c>
      <c r="J293" t="n">
        <v>232.08</v>
      </c>
      <c r="K293" t="n">
        <v>56.13</v>
      </c>
      <c r="L293" t="n">
        <v>12.25</v>
      </c>
      <c r="M293" t="n">
        <v>1</v>
      </c>
      <c r="N293" t="n">
        <v>53.71</v>
      </c>
      <c r="O293" t="n">
        <v>28857.81</v>
      </c>
      <c r="P293" t="n">
        <v>149.75</v>
      </c>
      <c r="Q293" t="n">
        <v>988.1799999999999</v>
      </c>
      <c r="R293" t="n">
        <v>43.81</v>
      </c>
      <c r="S293" t="n">
        <v>35.43</v>
      </c>
      <c r="T293" t="n">
        <v>3161.72</v>
      </c>
      <c r="U293" t="n">
        <v>0.8100000000000001</v>
      </c>
      <c r="V293" t="n">
        <v>0.88</v>
      </c>
      <c r="W293" t="n">
        <v>2.99</v>
      </c>
      <c r="X293" t="n">
        <v>0.2</v>
      </c>
      <c r="Y293" t="n">
        <v>1</v>
      </c>
      <c r="Z293" t="n">
        <v>10</v>
      </c>
    </row>
    <row r="294">
      <c r="A294" t="n">
        <v>46</v>
      </c>
      <c r="B294" t="n">
        <v>110</v>
      </c>
      <c r="C294" t="inlineStr">
        <is>
          <t xml:space="preserve">CONCLUIDO	</t>
        </is>
      </c>
      <c r="D294" t="n">
        <v>6.2383</v>
      </c>
      <c r="E294" t="n">
        <v>16.03</v>
      </c>
      <c r="F294" t="n">
        <v>12.95</v>
      </c>
      <c r="G294" t="n">
        <v>70.65000000000001</v>
      </c>
      <c r="H294" t="n">
        <v>0.96</v>
      </c>
      <c r="I294" t="n">
        <v>11</v>
      </c>
      <c r="J294" t="n">
        <v>232.51</v>
      </c>
      <c r="K294" t="n">
        <v>56.13</v>
      </c>
      <c r="L294" t="n">
        <v>12.5</v>
      </c>
      <c r="M294" t="n">
        <v>1</v>
      </c>
      <c r="N294" t="n">
        <v>53.88</v>
      </c>
      <c r="O294" t="n">
        <v>28910.45</v>
      </c>
      <c r="P294" t="n">
        <v>149.63</v>
      </c>
      <c r="Q294" t="n">
        <v>988.1799999999999</v>
      </c>
      <c r="R294" t="n">
        <v>43.75</v>
      </c>
      <c r="S294" t="n">
        <v>35.43</v>
      </c>
      <c r="T294" t="n">
        <v>3133.1</v>
      </c>
      <c r="U294" t="n">
        <v>0.8100000000000001</v>
      </c>
      <c r="V294" t="n">
        <v>0.88</v>
      </c>
      <c r="W294" t="n">
        <v>2.99</v>
      </c>
      <c r="X294" t="n">
        <v>0.2</v>
      </c>
      <c r="Y294" t="n">
        <v>1</v>
      </c>
      <c r="Z294" t="n">
        <v>10</v>
      </c>
    </row>
    <row r="295">
      <c r="A295" t="n">
        <v>47</v>
      </c>
      <c r="B295" t="n">
        <v>110</v>
      </c>
      <c r="C295" t="inlineStr">
        <is>
          <t xml:space="preserve">CONCLUIDO	</t>
        </is>
      </c>
      <c r="D295" t="n">
        <v>6.2623</v>
      </c>
      <c r="E295" t="n">
        <v>15.97</v>
      </c>
      <c r="F295" t="n">
        <v>12.93</v>
      </c>
      <c r="G295" t="n">
        <v>77.59999999999999</v>
      </c>
      <c r="H295" t="n">
        <v>0.97</v>
      </c>
      <c r="I295" t="n">
        <v>10</v>
      </c>
      <c r="J295" t="n">
        <v>232.94</v>
      </c>
      <c r="K295" t="n">
        <v>56.13</v>
      </c>
      <c r="L295" t="n">
        <v>12.75</v>
      </c>
      <c r="M295" t="n">
        <v>0</v>
      </c>
      <c r="N295" t="n">
        <v>54.06</v>
      </c>
      <c r="O295" t="n">
        <v>28963.15</v>
      </c>
      <c r="P295" t="n">
        <v>149.35</v>
      </c>
      <c r="Q295" t="n">
        <v>988.1799999999999</v>
      </c>
      <c r="R295" t="n">
        <v>43.14</v>
      </c>
      <c r="S295" t="n">
        <v>35.43</v>
      </c>
      <c r="T295" t="n">
        <v>2830.81</v>
      </c>
      <c r="U295" t="n">
        <v>0.82</v>
      </c>
      <c r="V295" t="n">
        <v>0.88</v>
      </c>
      <c r="W295" t="n">
        <v>2.99</v>
      </c>
      <c r="X295" t="n">
        <v>0.18</v>
      </c>
      <c r="Y295" t="n">
        <v>1</v>
      </c>
      <c r="Z295" t="n">
        <v>10</v>
      </c>
    </row>
    <row r="296">
      <c r="A296" t="n">
        <v>0</v>
      </c>
      <c r="B296" t="n">
        <v>150</v>
      </c>
      <c r="C296" t="inlineStr">
        <is>
          <t xml:space="preserve">CONCLUIDO	</t>
        </is>
      </c>
      <c r="D296" t="n">
        <v>3.0103</v>
      </c>
      <c r="E296" t="n">
        <v>33.22</v>
      </c>
      <c r="F296" t="n">
        <v>17.5</v>
      </c>
      <c r="G296" t="n">
        <v>4.59</v>
      </c>
      <c r="H296" t="n">
        <v>0.06</v>
      </c>
      <c r="I296" t="n">
        <v>229</v>
      </c>
      <c r="J296" t="n">
        <v>296.65</v>
      </c>
      <c r="K296" t="n">
        <v>61.82</v>
      </c>
      <c r="L296" t="n">
        <v>1</v>
      </c>
      <c r="M296" t="n">
        <v>227</v>
      </c>
      <c r="N296" t="n">
        <v>83.83</v>
      </c>
      <c r="O296" t="n">
        <v>36821.52</v>
      </c>
      <c r="P296" t="n">
        <v>318.45</v>
      </c>
      <c r="Q296" t="n">
        <v>988.86</v>
      </c>
      <c r="R296" t="n">
        <v>185.38</v>
      </c>
      <c r="S296" t="n">
        <v>35.43</v>
      </c>
      <c r="T296" t="n">
        <v>72856.98</v>
      </c>
      <c r="U296" t="n">
        <v>0.19</v>
      </c>
      <c r="V296" t="n">
        <v>0.65</v>
      </c>
      <c r="W296" t="n">
        <v>3.35</v>
      </c>
      <c r="X296" t="n">
        <v>4.74</v>
      </c>
      <c r="Y296" t="n">
        <v>1</v>
      </c>
      <c r="Z296" t="n">
        <v>10</v>
      </c>
    </row>
    <row r="297">
      <c r="A297" t="n">
        <v>1</v>
      </c>
      <c r="B297" t="n">
        <v>150</v>
      </c>
      <c r="C297" t="inlineStr">
        <is>
          <t xml:space="preserve">CONCLUIDO	</t>
        </is>
      </c>
      <c r="D297" t="n">
        <v>3.4898</v>
      </c>
      <c r="E297" t="n">
        <v>28.66</v>
      </c>
      <c r="F297" t="n">
        <v>16.21</v>
      </c>
      <c r="G297" t="n">
        <v>5.72</v>
      </c>
      <c r="H297" t="n">
        <v>0.07000000000000001</v>
      </c>
      <c r="I297" t="n">
        <v>170</v>
      </c>
      <c r="J297" t="n">
        <v>297.17</v>
      </c>
      <c r="K297" t="n">
        <v>61.82</v>
      </c>
      <c r="L297" t="n">
        <v>1.25</v>
      </c>
      <c r="M297" t="n">
        <v>168</v>
      </c>
      <c r="N297" t="n">
        <v>84.09999999999999</v>
      </c>
      <c r="O297" t="n">
        <v>36885.7</v>
      </c>
      <c r="P297" t="n">
        <v>294.43</v>
      </c>
      <c r="Q297" t="n">
        <v>988.6</v>
      </c>
      <c r="R297" t="n">
        <v>145.64</v>
      </c>
      <c r="S297" t="n">
        <v>35.43</v>
      </c>
      <c r="T297" t="n">
        <v>53281.62</v>
      </c>
      <c r="U297" t="n">
        <v>0.24</v>
      </c>
      <c r="V297" t="n">
        <v>0.7</v>
      </c>
      <c r="W297" t="n">
        <v>3.24</v>
      </c>
      <c r="X297" t="n">
        <v>3.45</v>
      </c>
      <c r="Y297" t="n">
        <v>1</v>
      </c>
      <c r="Z297" t="n">
        <v>10</v>
      </c>
    </row>
    <row r="298">
      <c r="A298" t="n">
        <v>2</v>
      </c>
      <c r="B298" t="n">
        <v>150</v>
      </c>
      <c r="C298" t="inlineStr">
        <is>
          <t xml:space="preserve">CONCLUIDO	</t>
        </is>
      </c>
      <c r="D298" t="n">
        <v>3.851</v>
      </c>
      <c r="E298" t="n">
        <v>25.97</v>
      </c>
      <c r="F298" t="n">
        <v>15.47</v>
      </c>
      <c r="G298" t="n">
        <v>6.88</v>
      </c>
      <c r="H298" t="n">
        <v>0.09</v>
      </c>
      <c r="I298" t="n">
        <v>135</v>
      </c>
      <c r="J298" t="n">
        <v>297.7</v>
      </c>
      <c r="K298" t="n">
        <v>61.82</v>
      </c>
      <c r="L298" t="n">
        <v>1.5</v>
      </c>
      <c r="M298" t="n">
        <v>133</v>
      </c>
      <c r="N298" t="n">
        <v>84.37</v>
      </c>
      <c r="O298" t="n">
        <v>36949.99</v>
      </c>
      <c r="P298" t="n">
        <v>280.38</v>
      </c>
      <c r="Q298" t="n">
        <v>988.35</v>
      </c>
      <c r="R298" t="n">
        <v>122.22</v>
      </c>
      <c r="S298" t="n">
        <v>35.43</v>
      </c>
      <c r="T298" t="n">
        <v>41747.49</v>
      </c>
      <c r="U298" t="n">
        <v>0.29</v>
      </c>
      <c r="V298" t="n">
        <v>0.74</v>
      </c>
      <c r="W298" t="n">
        <v>3.18</v>
      </c>
      <c r="X298" t="n">
        <v>2.71</v>
      </c>
      <c r="Y298" t="n">
        <v>1</v>
      </c>
      <c r="Z298" t="n">
        <v>10</v>
      </c>
    </row>
    <row r="299">
      <c r="A299" t="n">
        <v>3</v>
      </c>
      <c r="B299" t="n">
        <v>150</v>
      </c>
      <c r="C299" t="inlineStr">
        <is>
          <t xml:space="preserve">CONCLUIDO	</t>
        </is>
      </c>
      <c r="D299" t="n">
        <v>4.1117</v>
      </c>
      <c r="E299" t="n">
        <v>24.32</v>
      </c>
      <c r="F299" t="n">
        <v>15.05</v>
      </c>
      <c r="G299" t="n">
        <v>7.99</v>
      </c>
      <c r="H299" t="n">
        <v>0.1</v>
      </c>
      <c r="I299" t="n">
        <v>113</v>
      </c>
      <c r="J299" t="n">
        <v>298.22</v>
      </c>
      <c r="K299" t="n">
        <v>61.82</v>
      </c>
      <c r="L299" t="n">
        <v>1.75</v>
      </c>
      <c r="M299" t="n">
        <v>111</v>
      </c>
      <c r="N299" t="n">
        <v>84.65000000000001</v>
      </c>
      <c r="O299" t="n">
        <v>37014.39</v>
      </c>
      <c r="P299" t="n">
        <v>272.15</v>
      </c>
      <c r="Q299" t="n">
        <v>988.5700000000001</v>
      </c>
      <c r="R299" t="n">
        <v>108.54</v>
      </c>
      <c r="S299" t="n">
        <v>35.43</v>
      </c>
      <c r="T299" t="n">
        <v>35018.46</v>
      </c>
      <c r="U299" t="n">
        <v>0.33</v>
      </c>
      <c r="V299" t="n">
        <v>0.76</v>
      </c>
      <c r="W299" t="n">
        <v>3.16</v>
      </c>
      <c r="X299" t="n">
        <v>2.29</v>
      </c>
      <c r="Y299" t="n">
        <v>1</v>
      </c>
      <c r="Z299" t="n">
        <v>10</v>
      </c>
    </row>
    <row r="300">
      <c r="A300" t="n">
        <v>4</v>
      </c>
      <c r="B300" t="n">
        <v>150</v>
      </c>
      <c r="C300" t="inlineStr">
        <is>
          <t xml:space="preserve">CONCLUIDO	</t>
        </is>
      </c>
      <c r="D300" t="n">
        <v>4.3424</v>
      </c>
      <c r="E300" t="n">
        <v>23.03</v>
      </c>
      <c r="F300" t="n">
        <v>14.7</v>
      </c>
      <c r="G300" t="n">
        <v>9.19</v>
      </c>
      <c r="H300" t="n">
        <v>0.12</v>
      </c>
      <c r="I300" t="n">
        <v>96</v>
      </c>
      <c r="J300" t="n">
        <v>298.74</v>
      </c>
      <c r="K300" t="n">
        <v>61.82</v>
      </c>
      <c r="L300" t="n">
        <v>2</v>
      </c>
      <c r="M300" t="n">
        <v>94</v>
      </c>
      <c r="N300" t="n">
        <v>84.92</v>
      </c>
      <c r="O300" t="n">
        <v>37078.91</v>
      </c>
      <c r="P300" t="n">
        <v>265.34</v>
      </c>
      <c r="Q300" t="n">
        <v>988.24</v>
      </c>
      <c r="R300" t="n">
        <v>98.03</v>
      </c>
      <c r="S300" t="n">
        <v>35.43</v>
      </c>
      <c r="T300" t="n">
        <v>29848.15</v>
      </c>
      <c r="U300" t="n">
        <v>0.36</v>
      </c>
      <c r="V300" t="n">
        <v>0.78</v>
      </c>
      <c r="W300" t="n">
        <v>3.13</v>
      </c>
      <c r="X300" t="n">
        <v>1.94</v>
      </c>
      <c r="Y300" t="n">
        <v>1</v>
      </c>
      <c r="Z300" t="n">
        <v>10</v>
      </c>
    </row>
    <row r="301">
      <c r="A301" t="n">
        <v>5</v>
      </c>
      <c r="B301" t="n">
        <v>150</v>
      </c>
      <c r="C301" t="inlineStr">
        <is>
          <t xml:space="preserve">CONCLUIDO	</t>
        </is>
      </c>
      <c r="D301" t="n">
        <v>4.5234</v>
      </c>
      <c r="E301" t="n">
        <v>22.11</v>
      </c>
      <c r="F301" t="n">
        <v>14.44</v>
      </c>
      <c r="G301" t="n">
        <v>10.32</v>
      </c>
      <c r="H301" t="n">
        <v>0.13</v>
      </c>
      <c r="I301" t="n">
        <v>84</v>
      </c>
      <c r="J301" t="n">
        <v>299.26</v>
      </c>
      <c r="K301" t="n">
        <v>61.82</v>
      </c>
      <c r="L301" t="n">
        <v>2.25</v>
      </c>
      <c r="M301" t="n">
        <v>82</v>
      </c>
      <c r="N301" t="n">
        <v>85.19</v>
      </c>
      <c r="O301" t="n">
        <v>37143.54</v>
      </c>
      <c r="P301" t="n">
        <v>260.14</v>
      </c>
      <c r="Q301" t="n">
        <v>988.1799999999999</v>
      </c>
      <c r="R301" t="n">
        <v>90.09999999999999</v>
      </c>
      <c r="S301" t="n">
        <v>35.43</v>
      </c>
      <c r="T301" t="n">
        <v>25941.2</v>
      </c>
      <c r="U301" t="n">
        <v>0.39</v>
      </c>
      <c r="V301" t="n">
        <v>0.79</v>
      </c>
      <c r="W301" t="n">
        <v>3.11</v>
      </c>
      <c r="X301" t="n">
        <v>1.69</v>
      </c>
      <c r="Y301" t="n">
        <v>1</v>
      </c>
      <c r="Z301" t="n">
        <v>10</v>
      </c>
    </row>
    <row r="302">
      <c r="A302" t="n">
        <v>6</v>
      </c>
      <c r="B302" t="n">
        <v>150</v>
      </c>
      <c r="C302" t="inlineStr">
        <is>
          <t xml:space="preserve">CONCLUIDO	</t>
        </is>
      </c>
      <c r="D302" t="n">
        <v>4.6748</v>
      </c>
      <c r="E302" t="n">
        <v>21.39</v>
      </c>
      <c r="F302" t="n">
        <v>14.23</v>
      </c>
      <c r="G302" t="n">
        <v>11.38</v>
      </c>
      <c r="H302" t="n">
        <v>0.15</v>
      </c>
      <c r="I302" t="n">
        <v>75</v>
      </c>
      <c r="J302" t="n">
        <v>299.79</v>
      </c>
      <c r="K302" t="n">
        <v>61.82</v>
      </c>
      <c r="L302" t="n">
        <v>2.5</v>
      </c>
      <c r="M302" t="n">
        <v>73</v>
      </c>
      <c r="N302" t="n">
        <v>85.47</v>
      </c>
      <c r="O302" t="n">
        <v>37208.42</v>
      </c>
      <c r="P302" t="n">
        <v>255.68</v>
      </c>
      <c r="Q302" t="n">
        <v>988.29</v>
      </c>
      <c r="R302" t="n">
        <v>83.58</v>
      </c>
      <c r="S302" t="n">
        <v>35.43</v>
      </c>
      <c r="T302" t="n">
        <v>22726.08</v>
      </c>
      <c r="U302" t="n">
        <v>0.42</v>
      </c>
      <c r="V302" t="n">
        <v>0.8</v>
      </c>
      <c r="W302" t="n">
        <v>3.08</v>
      </c>
      <c r="X302" t="n">
        <v>1.47</v>
      </c>
      <c r="Y302" t="n">
        <v>1</v>
      </c>
      <c r="Z302" t="n">
        <v>10</v>
      </c>
    </row>
    <row r="303">
      <c r="A303" t="n">
        <v>7</v>
      </c>
      <c r="B303" t="n">
        <v>150</v>
      </c>
      <c r="C303" t="inlineStr">
        <is>
          <t xml:space="preserve">CONCLUIDO	</t>
        </is>
      </c>
      <c r="D303" t="n">
        <v>4.8039</v>
      </c>
      <c r="E303" t="n">
        <v>20.82</v>
      </c>
      <c r="F303" t="n">
        <v>14.1</v>
      </c>
      <c r="G303" t="n">
        <v>12.62</v>
      </c>
      <c r="H303" t="n">
        <v>0.16</v>
      </c>
      <c r="I303" t="n">
        <v>67</v>
      </c>
      <c r="J303" t="n">
        <v>300.32</v>
      </c>
      <c r="K303" t="n">
        <v>61.82</v>
      </c>
      <c r="L303" t="n">
        <v>2.75</v>
      </c>
      <c r="M303" t="n">
        <v>65</v>
      </c>
      <c r="N303" t="n">
        <v>85.73999999999999</v>
      </c>
      <c r="O303" t="n">
        <v>37273.29</v>
      </c>
      <c r="P303" t="n">
        <v>252.81</v>
      </c>
      <c r="Q303" t="n">
        <v>988.45</v>
      </c>
      <c r="R303" t="n">
        <v>79.61</v>
      </c>
      <c r="S303" t="n">
        <v>35.43</v>
      </c>
      <c r="T303" t="n">
        <v>20783.2</v>
      </c>
      <c r="U303" t="n">
        <v>0.45</v>
      </c>
      <c r="V303" t="n">
        <v>0.8100000000000001</v>
      </c>
      <c r="W303" t="n">
        <v>3.07</v>
      </c>
      <c r="X303" t="n">
        <v>1.34</v>
      </c>
      <c r="Y303" t="n">
        <v>1</v>
      </c>
      <c r="Z303" t="n">
        <v>10</v>
      </c>
    </row>
    <row r="304">
      <c r="A304" t="n">
        <v>8</v>
      </c>
      <c r="B304" t="n">
        <v>150</v>
      </c>
      <c r="C304" t="inlineStr">
        <is>
          <t xml:space="preserve">CONCLUIDO	</t>
        </is>
      </c>
      <c r="D304" t="n">
        <v>4.9068</v>
      </c>
      <c r="E304" t="n">
        <v>20.38</v>
      </c>
      <c r="F304" t="n">
        <v>13.99</v>
      </c>
      <c r="G304" t="n">
        <v>13.76</v>
      </c>
      <c r="H304" t="n">
        <v>0.18</v>
      </c>
      <c r="I304" t="n">
        <v>61</v>
      </c>
      <c r="J304" t="n">
        <v>300.84</v>
      </c>
      <c r="K304" t="n">
        <v>61.82</v>
      </c>
      <c r="L304" t="n">
        <v>3</v>
      </c>
      <c r="M304" t="n">
        <v>59</v>
      </c>
      <c r="N304" t="n">
        <v>86.02</v>
      </c>
      <c r="O304" t="n">
        <v>37338.27</v>
      </c>
      <c r="P304" t="n">
        <v>250.58</v>
      </c>
      <c r="Q304" t="n">
        <v>988.27</v>
      </c>
      <c r="R304" t="n">
        <v>75.98</v>
      </c>
      <c r="S304" t="n">
        <v>35.43</v>
      </c>
      <c r="T304" t="n">
        <v>18998.05</v>
      </c>
      <c r="U304" t="n">
        <v>0.47</v>
      </c>
      <c r="V304" t="n">
        <v>0.8100000000000001</v>
      </c>
      <c r="W304" t="n">
        <v>3.07</v>
      </c>
      <c r="X304" t="n">
        <v>1.24</v>
      </c>
      <c r="Y304" t="n">
        <v>1</v>
      </c>
      <c r="Z304" t="n">
        <v>10</v>
      </c>
    </row>
    <row r="305">
      <c r="A305" t="n">
        <v>9</v>
      </c>
      <c r="B305" t="n">
        <v>150</v>
      </c>
      <c r="C305" t="inlineStr">
        <is>
          <t xml:space="preserve">CONCLUIDO	</t>
        </is>
      </c>
      <c r="D305" t="n">
        <v>5.0067</v>
      </c>
      <c r="E305" t="n">
        <v>19.97</v>
      </c>
      <c r="F305" t="n">
        <v>13.87</v>
      </c>
      <c r="G305" t="n">
        <v>14.86</v>
      </c>
      <c r="H305" t="n">
        <v>0.19</v>
      </c>
      <c r="I305" t="n">
        <v>56</v>
      </c>
      <c r="J305" t="n">
        <v>301.37</v>
      </c>
      <c r="K305" t="n">
        <v>61.82</v>
      </c>
      <c r="L305" t="n">
        <v>3.25</v>
      </c>
      <c r="M305" t="n">
        <v>54</v>
      </c>
      <c r="N305" t="n">
        <v>86.3</v>
      </c>
      <c r="O305" t="n">
        <v>37403.38</v>
      </c>
      <c r="P305" t="n">
        <v>247.59</v>
      </c>
      <c r="Q305" t="n">
        <v>988.12</v>
      </c>
      <c r="R305" t="n">
        <v>72.23</v>
      </c>
      <c r="S305" t="n">
        <v>35.43</v>
      </c>
      <c r="T305" t="n">
        <v>17147.24</v>
      </c>
      <c r="U305" t="n">
        <v>0.49</v>
      </c>
      <c r="V305" t="n">
        <v>0.82</v>
      </c>
      <c r="W305" t="n">
        <v>3.06</v>
      </c>
      <c r="X305" t="n">
        <v>1.11</v>
      </c>
      <c r="Y305" t="n">
        <v>1</v>
      </c>
      <c r="Z305" t="n">
        <v>10</v>
      </c>
    </row>
    <row r="306">
      <c r="A306" t="n">
        <v>10</v>
      </c>
      <c r="B306" t="n">
        <v>150</v>
      </c>
      <c r="C306" t="inlineStr">
        <is>
          <t xml:space="preserve">CONCLUIDO	</t>
        </is>
      </c>
      <c r="D306" t="n">
        <v>5.0862</v>
      </c>
      <c r="E306" t="n">
        <v>19.66</v>
      </c>
      <c r="F306" t="n">
        <v>13.78</v>
      </c>
      <c r="G306" t="n">
        <v>15.89</v>
      </c>
      <c r="H306" t="n">
        <v>0.21</v>
      </c>
      <c r="I306" t="n">
        <v>52</v>
      </c>
      <c r="J306" t="n">
        <v>301.9</v>
      </c>
      <c r="K306" t="n">
        <v>61.82</v>
      </c>
      <c r="L306" t="n">
        <v>3.5</v>
      </c>
      <c r="M306" t="n">
        <v>50</v>
      </c>
      <c r="N306" t="n">
        <v>86.58</v>
      </c>
      <c r="O306" t="n">
        <v>37468.6</v>
      </c>
      <c r="P306" t="n">
        <v>245.37</v>
      </c>
      <c r="Q306" t="n">
        <v>988.3099999999999</v>
      </c>
      <c r="R306" t="n">
        <v>69.27</v>
      </c>
      <c r="S306" t="n">
        <v>35.43</v>
      </c>
      <c r="T306" t="n">
        <v>15685.23</v>
      </c>
      <c r="U306" t="n">
        <v>0.51</v>
      </c>
      <c r="V306" t="n">
        <v>0.83</v>
      </c>
      <c r="W306" t="n">
        <v>3.05</v>
      </c>
      <c r="X306" t="n">
        <v>1.02</v>
      </c>
      <c r="Y306" t="n">
        <v>1</v>
      </c>
      <c r="Z306" t="n">
        <v>10</v>
      </c>
    </row>
    <row r="307">
      <c r="A307" t="n">
        <v>11</v>
      </c>
      <c r="B307" t="n">
        <v>150</v>
      </c>
      <c r="C307" t="inlineStr">
        <is>
          <t xml:space="preserve">CONCLUIDO	</t>
        </is>
      </c>
      <c r="D307" t="n">
        <v>5.1644</v>
      </c>
      <c r="E307" t="n">
        <v>19.36</v>
      </c>
      <c r="F307" t="n">
        <v>13.7</v>
      </c>
      <c r="G307" t="n">
        <v>17.12</v>
      </c>
      <c r="H307" t="n">
        <v>0.22</v>
      </c>
      <c r="I307" t="n">
        <v>48</v>
      </c>
      <c r="J307" t="n">
        <v>302.43</v>
      </c>
      <c r="K307" t="n">
        <v>61.82</v>
      </c>
      <c r="L307" t="n">
        <v>3.75</v>
      </c>
      <c r="M307" t="n">
        <v>46</v>
      </c>
      <c r="N307" t="n">
        <v>86.86</v>
      </c>
      <c r="O307" t="n">
        <v>37533.94</v>
      </c>
      <c r="P307" t="n">
        <v>243.59</v>
      </c>
      <c r="Q307" t="n">
        <v>988.12</v>
      </c>
      <c r="R307" t="n">
        <v>67.14</v>
      </c>
      <c r="S307" t="n">
        <v>35.43</v>
      </c>
      <c r="T307" t="n">
        <v>14639.79</v>
      </c>
      <c r="U307" t="n">
        <v>0.53</v>
      </c>
      <c r="V307" t="n">
        <v>0.83</v>
      </c>
      <c r="W307" t="n">
        <v>3.04</v>
      </c>
      <c r="X307" t="n">
        <v>0.9399999999999999</v>
      </c>
      <c r="Y307" t="n">
        <v>1</v>
      </c>
      <c r="Z307" t="n">
        <v>10</v>
      </c>
    </row>
    <row r="308">
      <c r="A308" t="n">
        <v>12</v>
      </c>
      <c r="B308" t="n">
        <v>150</v>
      </c>
      <c r="C308" t="inlineStr">
        <is>
          <t xml:space="preserve">CONCLUIDO	</t>
        </is>
      </c>
      <c r="D308" t="n">
        <v>5.227</v>
      </c>
      <c r="E308" t="n">
        <v>19.13</v>
      </c>
      <c r="F308" t="n">
        <v>13.63</v>
      </c>
      <c r="G308" t="n">
        <v>18.18</v>
      </c>
      <c r="H308" t="n">
        <v>0.24</v>
      </c>
      <c r="I308" t="n">
        <v>45</v>
      </c>
      <c r="J308" t="n">
        <v>302.96</v>
      </c>
      <c r="K308" t="n">
        <v>61.82</v>
      </c>
      <c r="L308" t="n">
        <v>4</v>
      </c>
      <c r="M308" t="n">
        <v>43</v>
      </c>
      <c r="N308" t="n">
        <v>87.14</v>
      </c>
      <c r="O308" t="n">
        <v>37599.4</v>
      </c>
      <c r="P308" t="n">
        <v>241.94</v>
      </c>
      <c r="Q308" t="n">
        <v>988.1799999999999</v>
      </c>
      <c r="R308" t="n">
        <v>65.09999999999999</v>
      </c>
      <c r="S308" t="n">
        <v>35.43</v>
      </c>
      <c r="T308" t="n">
        <v>13636.42</v>
      </c>
      <c r="U308" t="n">
        <v>0.54</v>
      </c>
      <c r="V308" t="n">
        <v>0.84</v>
      </c>
      <c r="W308" t="n">
        <v>3.04</v>
      </c>
      <c r="X308" t="n">
        <v>0.88</v>
      </c>
      <c r="Y308" t="n">
        <v>1</v>
      </c>
      <c r="Z308" t="n">
        <v>10</v>
      </c>
    </row>
    <row r="309">
      <c r="A309" t="n">
        <v>13</v>
      </c>
      <c r="B309" t="n">
        <v>150</v>
      </c>
      <c r="C309" t="inlineStr">
        <is>
          <t xml:space="preserve">CONCLUIDO	</t>
        </is>
      </c>
      <c r="D309" t="n">
        <v>5.2887</v>
      </c>
      <c r="E309" t="n">
        <v>18.91</v>
      </c>
      <c r="F309" t="n">
        <v>13.58</v>
      </c>
      <c r="G309" t="n">
        <v>19.4</v>
      </c>
      <c r="H309" t="n">
        <v>0.25</v>
      </c>
      <c r="I309" t="n">
        <v>42</v>
      </c>
      <c r="J309" t="n">
        <v>303.49</v>
      </c>
      <c r="K309" t="n">
        <v>61.82</v>
      </c>
      <c r="L309" t="n">
        <v>4.25</v>
      </c>
      <c r="M309" t="n">
        <v>40</v>
      </c>
      <c r="N309" t="n">
        <v>87.42</v>
      </c>
      <c r="O309" t="n">
        <v>37664.98</v>
      </c>
      <c r="P309" t="n">
        <v>240.5</v>
      </c>
      <c r="Q309" t="n">
        <v>988.21</v>
      </c>
      <c r="R309" t="n">
        <v>63.37</v>
      </c>
      <c r="S309" t="n">
        <v>35.43</v>
      </c>
      <c r="T309" t="n">
        <v>12786.63</v>
      </c>
      <c r="U309" t="n">
        <v>0.5600000000000001</v>
      </c>
      <c r="V309" t="n">
        <v>0.84</v>
      </c>
      <c r="W309" t="n">
        <v>3.03</v>
      </c>
      <c r="X309" t="n">
        <v>0.82</v>
      </c>
      <c r="Y309" t="n">
        <v>1</v>
      </c>
      <c r="Z309" t="n">
        <v>10</v>
      </c>
    </row>
    <row r="310">
      <c r="A310" t="n">
        <v>14</v>
      </c>
      <c r="B310" t="n">
        <v>150</v>
      </c>
      <c r="C310" t="inlineStr">
        <is>
          <t xml:space="preserve">CONCLUIDO	</t>
        </is>
      </c>
      <c r="D310" t="n">
        <v>5.3483</v>
      </c>
      <c r="E310" t="n">
        <v>18.7</v>
      </c>
      <c r="F310" t="n">
        <v>13.53</v>
      </c>
      <c r="G310" t="n">
        <v>20.82</v>
      </c>
      <c r="H310" t="n">
        <v>0.26</v>
      </c>
      <c r="I310" t="n">
        <v>39</v>
      </c>
      <c r="J310" t="n">
        <v>304.03</v>
      </c>
      <c r="K310" t="n">
        <v>61.82</v>
      </c>
      <c r="L310" t="n">
        <v>4.5</v>
      </c>
      <c r="M310" t="n">
        <v>37</v>
      </c>
      <c r="N310" t="n">
        <v>87.7</v>
      </c>
      <c r="O310" t="n">
        <v>37730.68</v>
      </c>
      <c r="P310" t="n">
        <v>239.11</v>
      </c>
      <c r="Q310" t="n">
        <v>988.3</v>
      </c>
      <c r="R310" t="n">
        <v>61.9</v>
      </c>
      <c r="S310" t="n">
        <v>35.43</v>
      </c>
      <c r="T310" t="n">
        <v>12064.86</v>
      </c>
      <c r="U310" t="n">
        <v>0.57</v>
      </c>
      <c r="V310" t="n">
        <v>0.84</v>
      </c>
      <c r="W310" t="n">
        <v>3.03</v>
      </c>
      <c r="X310" t="n">
        <v>0.78</v>
      </c>
      <c r="Y310" t="n">
        <v>1</v>
      </c>
      <c r="Z310" t="n">
        <v>10</v>
      </c>
    </row>
    <row r="311">
      <c r="A311" t="n">
        <v>15</v>
      </c>
      <c r="B311" t="n">
        <v>150</v>
      </c>
      <c r="C311" t="inlineStr">
        <is>
          <t xml:space="preserve">CONCLUIDO	</t>
        </is>
      </c>
      <c r="D311" t="n">
        <v>5.3962</v>
      </c>
      <c r="E311" t="n">
        <v>18.53</v>
      </c>
      <c r="F311" t="n">
        <v>13.48</v>
      </c>
      <c r="G311" t="n">
        <v>21.86</v>
      </c>
      <c r="H311" t="n">
        <v>0.28</v>
      </c>
      <c r="I311" t="n">
        <v>37</v>
      </c>
      <c r="J311" t="n">
        <v>304.56</v>
      </c>
      <c r="K311" t="n">
        <v>61.82</v>
      </c>
      <c r="L311" t="n">
        <v>4.75</v>
      </c>
      <c r="M311" t="n">
        <v>35</v>
      </c>
      <c r="N311" t="n">
        <v>87.98999999999999</v>
      </c>
      <c r="O311" t="n">
        <v>37796.51</v>
      </c>
      <c r="P311" t="n">
        <v>237.69</v>
      </c>
      <c r="Q311" t="n">
        <v>988.28</v>
      </c>
      <c r="R311" t="n">
        <v>60.16</v>
      </c>
      <c r="S311" t="n">
        <v>35.43</v>
      </c>
      <c r="T311" t="n">
        <v>11206.48</v>
      </c>
      <c r="U311" t="n">
        <v>0.59</v>
      </c>
      <c r="V311" t="n">
        <v>0.85</v>
      </c>
      <c r="W311" t="n">
        <v>3.03</v>
      </c>
      <c r="X311" t="n">
        <v>0.72</v>
      </c>
      <c r="Y311" t="n">
        <v>1</v>
      </c>
      <c r="Z311" t="n">
        <v>10</v>
      </c>
    </row>
    <row r="312">
      <c r="A312" t="n">
        <v>16</v>
      </c>
      <c r="B312" t="n">
        <v>150</v>
      </c>
      <c r="C312" t="inlineStr">
        <is>
          <t xml:space="preserve">CONCLUIDO	</t>
        </is>
      </c>
      <c r="D312" t="n">
        <v>5.4409</v>
      </c>
      <c r="E312" t="n">
        <v>18.38</v>
      </c>
      <c r="F312" t="n">
        <v>13.44</v>
      </c>
      <c r="G312" t="n">
        <v>23.04</v>
      </c>
      <c r="H312" t="n">
        <v>0.29</v>
      </c>
      <c r="I312" t="n">
        <v>35</v>
      </c>
      <c r="J312" t="n">
        <v>305.09</v>
      </c>
      <c r="K312" t="n">
        <v>61.82</v>
      </c>
      <c r="L312" t="n">
        <v>5</v>
      </c>
      <c r="M312" t="n">
        <v>33</v>
      </c>
      <c r="N312" t="n">
        <v>88.27</v>
      </c>
      <c r="O312" t="n">
        <v>37862.45</v>
      </c>
      <c r="P312" t="n">
        <v>236.6</v>
      </c>
      <c r="Q312" t="n">
        <v>988.3</v>
      </c>
      <c r="R312" t="n">
        <v>58.73</v>
      </c>
      <c r="S312" t="n">
        <v>35.43</v>
      </c>
      <c r="T312" t="n">
        <v>10501.95</v>
      </c>
      <c r="U312" t="n">
        <v>0.6</v>
      </c>
      <c r="V312" t="n">
        <v>0.85</v>
      </c>
      <c r="W312" t="n">
        <v>3.03</v>
      </c>
      <c r="X312" t="n">
        <v>0.68</v>
      </c>
      <c r="Y312" t="n">
        <v>1</v>
      </c>
      <c r="Z312" t="n">
        <v>10</v>
      </c>
    </row>
    <row r="313">
      <c r="A313" t="n">
        <v>17</v>
      </c>
      <c r="B313" t="n">
        <v>150</v>
      </c>
      <c r="C313" t="inlineStr">
        <is>
          <t xml:space="preserve">CONCLUIDO	</t>
        </is>
      </c>
      <c r="D313" t="n">
        <v>5.4886</v>
      </c>
      <c r="E313" t="n">
        <v>18.22</v>
      </c>
      <c r="F313" t="n">
        <v>13.39</v>
      </c>
      <c r="G313" t="n">
        <v>24.34</v>
      </c>
      <c r="H313" t="n">
        <v>0.31</v>
      </c>
      <c r="I313" t="n">
        <v>33</v>
      </c>
      <c r="J313" t="n">
        <v>305.63</v>
      </c>
      <c r="K313" t="n">
        <v>61.82</v>
      </c>
      <c r="L313" t="n">
        <v>5.25</v>
      </c>
      <c r="M313" t="n">
        <v>31</v>
      </c>
      <c r="N313" t="n">
        <v>88.56</v>
      </c>
      <c r="O313" t="n">
        <v>37928.52</v>
      </c>
      <c r="P313" t="n">
        <v>234.75</v>
      </c>
      <c r="Q313" t="n">
        <v>988.23</v>
      </c>
      <c r="R313" t="n">
        <v>57.41</v>
      </c>
      <c r="S313" t="n">
        <v>35.43</v>
      </c>
      <c r="T313" t="n">
        <v>9850.639999999999</v>
      </c>
      <c r="U313" t="n">
        <v>0.62</v>
      </c>
      <c r="V313" t="n">
        <v>0.85</v>
      </c>
      <c r="W313" t="n">
        <v>3.02</v>
      </c>
      <c r="X313" t="n">
        <v>0.63</v>
      </c>
      <c r="Y313" t="n">
        <v>1</v>
      </c>
      <c r="Z313" t="n">
        <v>10</v>
      </c>
    </row>
    <row r="314">
      <c r="A314" t="n">
        <v>18</v>
      </c>
      <c r="B314" t="n">
        <v>150</v>
      </c>
      <c r="C314" t="inlineStr">
        <is>
          <t xml:space="preserve">CONCLUIDO	</t>
        </is>
      </c>
      <c r="D314" t="n">
        <v>5.5021</v>
      </c>
      <c r="E314" t="n">
        <v>18.17</v>
      </c>
      <c r="F314" t="n">
        <v>13.4</v>
      </c>
      <c r="G314" t="n">
        <v>25.12</v>
      </c>
      <c r="H314" t="n">
        <v>0.32</v>
      </c>
      <c r="I314" t="n">
        <v>32</v>
      </c>
      <c r="J314" t="n">
        <v>306.17</v>
      </c>
      <c r="K314" t="n">
        <v>61.82</v>
      </c>
      <c r="L314" t="n">
        <v>5.5</v>
      </c>
      <c r="M314" t="n">
        <v>30</v>
      </c>
      <c r="N314" t="n">
        <v>88.84</v>
      </c>
      <c r="O314" t="n">
        <v>37994.72</v>
      </c>
      <c r="P314" t="n">
        <v>234.56</v>
      </c>
      <c r="Q314" t="n">
        <v>988.1900000000001</v>
      </c>
      <c r="R314" t="n">
        <v>57.56</v>
      </c>
      <c r="S314" t="n">
        <v>35.43</v>
      </c>
      <c r="T314" t="n">
        <v>9932.700000000001</v>
      </c>
      <c r="U314" t="n">
        <v>0.62</v>
      </c>
      <c r="V314" t="n">
        <v>0.85</v>
      </c>
      <c r="W314" t="n">
        <v>3.03</v>
      </c>
      <c r="X314" t="n">
        <v>0.65</v>
      </c>
      <c r="Y314" t="n">
        <v>1</v>
      </c>
      <c r="Z314" t="n">
        <v>10</v>
      </c>
    </row>
    <row r="315">
      <c r="A315" t="n">
        <v>19</v>
      </c>
      <c r="B315" t="n">
        <v>150</v>
      </c>
      <c r="C315" t="inlineStr">
        <is>
          <t xml:space="preserve">CONCLUIDO	</t>
        </is>
      </c>
      <c r="D315" t="n">
        <v>5.5568</v>
      </c>
      <c r="E315" t="n">
        <v>18</v>
      </c>
      <c r="F315" t="n">
        <v>13.33</v>
      </c>
      <c r="G315" t="n">
        <v>26.66</v>
      </c>
      <c r="H315" t="n">
        <v>0.33</v>
      </c>
      <c r="I315" t="n">
        <v>30</v>
      </c>
      <c r="J315" t="n">
        <v>306.7</v>
      </c>
      <c r="K315" t="n">
        <v>61.82</v>
      </c>
      <c r="L315" t="n">
        <v>5.75</v>
      </c>
      <c r="M315" t="n">
        <v>28</v>
      </c>
      <c r="N315" t="n">
        <v>89.13</v>
      </c>
      <c r="O315" t="n">
        <v>38061.04</v>
      </c>
      <c r="P315" t="n">
        <v>232.83</v>
      </c>
      <c r="Q315" t="n">
        <v>988.14</v>
      </c>
      <c r="R315" t="n">
        <v>55.8</v>
      </c>
      <c r="S315" t="n">
        <v>35.43</v>
      </c>
      <c r="T315" t="n">
        <v>9062.99</v>
      </c>
      <c r="U315" t="n">
        <v>0.63</v>
      </c>
      <c r="V315" t="n">
        <v>0.85</v>
      </c>
      <c r="W315" t="n">
        <v>3.01</v>
      </c>
      <c r="X315" t="n">
        <v>0.58</v>
      </c>
      <c r="Y315" t="n">
        <v>1</v>
      </c>
      <c r="Z315" t="n">
        <v>10</v>
      </c>
    </row>
    <row r="316">
      <c r="A316" t="n">
        <v>20</v>
      </c>
      <c r="B316" t="n">
        <v>150</v>
      </c>
      <c r="C316" t="inlineStr">
        <is>
          <t xml:space="preserve">CONCLUIDO	</t>
        </is>
      </c>
      <c r="D316" t="n">
        <v>5.5807</v>
      </c>
      <c r="E316" t="n">
        <v>17.92</v>
      </c>
      <c r="F316" t="n">
        <v>13.31</v>
      </c>
      <c r="G316" t="n">
        <v>27.54</v>
      </c>
      <c r="H316" t="n">
        <v>0.35</v>
      </c>
      <c r="I316" t="n">
        <v>29</v>
      </c>
      <c r="J316" t="n">
        <v>307.24</v>
      </c>
      <c r="K316" t="n">
        <v>61.82</v>
      </c>
      <c r="L316" t="n">
        <v>6</v>
      </c>
      <c r="M316" t="n">
        <v>27</v>
      </c>
      <c r="N316" t="n">
        <v>89.42</v>
      </c>
      <c r="O316" t="n">
        <v>38127.48</v>
      </c>
      <c r="P316" t="n">
        <v>232.06</v>
      </c>
      <c r="Q316" t="n">
        <v>988.29</v>
      </c>
      <c r="R316" t="n">
        <v>55.18</v>
      </c>
      <c r="S316" t="n">
        <v>35.43</v>
      </c>
      <c r="T316" t="n">
        <v>8756.1</v>
      </c>
      <c r="U316" t="n">
        <v>0.64</v>
      </c>
      <c r="V316" t="n">
        <v>0.86</v>
      </c>
      <c r="W316" t="n">
        <v>3.01</v>
      </c>
      <c r="X316" t="n">
        <v>0.5600000000000001</v>
      </c>
      <c r="Y316" t="n">
        <v>1</v>
      </c>
      <c r="Z316" t="n">
        <v>10</v>
      </c>
    </row>
    <row r="317">
      <c r="A317" t="n">
        <v>21</v>
      </c>
      <c r="B317" t="n">
        <v>150</v>
      </c>
      <c r="C317" t="inlineStr">
        <is>
          <t xml:space="preserve">CONCLUIDO	</t>
        </is>
      </c>
      <c r="D317" t="n">
        <v>5.6033</v>
      </c>
      <c r="E317" t="n">
        <v>17.85</v>
      </c>
      <c r="F317" t="n">
        <v>13.29</v>
      </c>
      <c r="G317" t="n">
        <v>28.49</v>
      </c>
      <c r="H317" t="n">
        <v>0.36</v>
      </c>
      <c r="I317" t="n">
        <v>28</v>
      </c>
      <c r="J317" t="n">
        <v>307.78</v>
      </c>
      <c r="K317" t="n">
        <v>61.82</v>
      </c>
      <c r="L317" t="n">
        <v>6.25</v>
      </c>
      <c r="M317" t="n">
        <v>26</v>
      </c>
      <c r="N317" t="n">
        <v>89.70999999999999</v>
      </c>
      <c r="O317" t="n">
        <v>38194.05</v>
      </c>
      <c r="P317" t="n">
        <v>231.21</v>
      </c>
      <c r="Q317" t="n">
        <v>988.15</v>
      </c>
      <c r="R317" t="n">
        <v>54.65</v>
      </c>
      <c r="S317" t="n">
        <v>35.43</v>
      </c>
      <c r="T317" t="n">
        <v>8494.209999999999</v>
      </c>
      <c r="U317" t="n">
        <v>0.65</v>
      </c>
      <c r="V317" t="n">
        <v>0.86</v>
      </c>
      <c r="W317" t="n">
        <v>3.01</v>
      </c>
      <c r="X317" t="n">
        <v>0.54</v>
      </c>
      <c r="Y317" t="n">
        <v>1</v>
      </c>
      <c r="Z317" t="n">
        <v>10</v>
      </c>
    </row>
    <row r="318">
      <c r="A318" t="n">
        <v>22</v>
      </c>
      <c r="B318" t="n">
        <v>150</v>
      </c>
      <c r="C318" t="inlineStr">
        <is>
          <t xml:space="preserve">CONCLUIDO	</t>
        </is>
      </c>
      <c r="D318" t="n">
        <v>5.629</v>
      </c>
      <c r="E318" t="n">
        <v>17.77</v>
      </c>
      <c r="F318" t="n">
        <v>13.27</v>
      </c>
      <c r="G318" t="n">
        <v>29.48</v>
      </c>
      <c r="H318" t="n">
        <v>0.38</v>
      </c>
      <c r="I318" t="n">
        <v>27</v>
      </c>
      <c r="J318" t="n">
        <v>308.32</v>
      </c>
      <c r="K318" t="n">
        <v>61.82</v>
      </c>
      <c r="L318" t="n">
        <v>6.5</v>
      </c>
      <c r="M318" t="n">
        <v>25</v>
      </c>
      <c r="N318" t="n">
        <v>90</v>
      </c>
      <c r="O318" t="n">
        <v>38260.74</v>
      </c>
      <c r="P318" t="n">
        <v>230.34</v>
      </c>
      <c r="Q318" t="n">
        <v>988.09</v>
      </c>
      <c r="R318" t="n">
        <v>53.81</v>
      </c>
      <c r="S318" t="n">
        <v>35.43</v>
      </c>
      <c r="T318" t="n">
        <v>8082.68</v>
      </c>
      <c r="U318" t="n">
        <v>0.66</v>
      </c>
      <c r="V318" t="n">
        <v>0.86</v>
      </c>
      <c r="W318" t="n">
        <v>3.01</v>
      </c>
      <c r="X318" t="n">
        <v>0.51</v>
      </c>
      <c r="Y318" t="n">
        <v>1</v>
      </c>
      <c r="Z318" t="n">
        <v>10</v>
      </c>
    </row>
    <row r="319">
      <c r="A319" t="n">
        <v>23</v>
      </c>
      <c r="B319" t="n">
        <v>150</v>
      </c>
      <c r="C319" t="inlineStr">
        <is>
          <t xml:space="preserve">CONCLUIDO	</t>
        </is>
      </c>
      <c r="D319" t="n">
        <v>5.6501</v>
      </c>
      <c r="E319" t="n">
        <v>17.7</v>
      </c>
      <c r="F319" t="n">
        <v>13.26</v>
      </c>
      <c r="G319" t="n">
        <v>30.59</v>
      </c>
      <c r="H319" t="n">
        <v>0.39</v>
      </c>
      <c r="I319" t="n">
        <v>26</v>
      </c>
      <c r="J319" t="n">
        <v>308.86</v>
      </c>
      <c r="K319" t="n">
        <v>61.82</v>
      </c>
      <c r="L319" t="n">
        <v>6.75</v>
      </c>
      <c r="M319" t="n">
        <v>24</v>
      </c>
      <c r="N319" t="n">
        <v>90.29000000000001</v>
      </c>
      <c r="O319" t="n">
        <v>38327.57</v>
      </c>
      <c r="P319" t="n">
        <v>229.59</v>
      </c>
      <c r="Q319" t="n">
        <v>988.23</v>
      </c>
      <c r="R319" t="n">
        <v>53.26</v>
      </c>
      <c r="S319" t="n">
        <v>35.43</v>
      </c>
      <c r="T319" t="n">
        <v>7812.94</v>
      </c>
      <c r="U319" t="n">
        <v>0.67</v>
      </c>
      <c r="V319" t="n">
        <v>0.86</v>
      </c>
      <c r="W319" t="n">
        <v>3.01</v>
      </c>
      <c r="X319" t="n">
        <v>0.5</v>
      </c>
      <c r="Y319" t="n">
        <v>1</v>
      </c>
      <c r="Z319" t="n">
        <v>10</v>
      </c>
    </row>
    <row r="320">
      <c r="A320" t="n">
        <v>24</v>
      </c>
      <c r="B320" t="n">
        <v>150</v>
      </c>
      <c r="C320" t="inlineStr">
        <is>
          <t xml:space="preserve">CONCLUIDO	</t>
        </is>
      </c>
      <c r="D320" t="n">
        <v>5.6768</v>
      </c>
      <c r="E320" t="n">
        <v>17.62</v>
      </c>
      <c r="F320" t="n">
        <v>13.23</v>
      </c>
      <c r="G320" t="n">
        <v>31.75</v>
      </c>
      <c r="H320" t="n">
        <v>0.4</v>
      </c>
      <c r="I320" t="n">
        <v>25</v>
      </c>
      <c r="J320" t="n">
        <v>309.41</v>
      </c>
      <c r="K320" t="n">
        <v>61.82</v>
      </c>
      <c r="L320" t="n">
        <v>7</v>
      </c>
      <c r="M320" t="n">
        <v>23</v>
      </c>
      <c r="N320" t="n">
        <v>90.59</v>
      </c>
      <c r="O320" t="n">
        <v>38394.52</v>
      </c>
      <c r="P320" t="n">
        <v>228.61</v>
      </c>
      <c r="Q320" t="n">
        <v>988.15</v>
      </c>
      <c r="R320" t="n">
        <v>52.65</v>
      </c>
      <c r="S320" t="n">
        <v>35.43</v>
      </c>
      <c r="T320" t="n">
        <v>7511.52</v>
      </c>
      <c r="U320" t="n">
        <v>0.67</v>
      </c>
      <c r="V320" t="n">
        <v>0.86</v>
      </c>
      <c r="W320" t="n">
        <v>3</v>
      </c>
      <c r="X320" t="n">
        <v>0.47</v>
      </c>
      <c r="Y320" t="n">
        <v>1</v>
      </c>
      <c r="Z320" t="n">
        <v>10</v>
      </c>
    </row>
    <row r="321">
      <c r="A321" t="n">
        <v>25</v>
      </c>
      <c r="B321" t="n">
        <v>150</v>
      </c>
      <c r="C321" t="inlineStr">
        <is>
          <t xml:space="preserve">CONCLUIDO	</t>
        </is>
      </c>
      <c r="D321" t="n">
        <v>5.7036</v>
      </c>
      <c r="E321" t="n">
        <v>17.53</v>
      </c>
      <c r="F321" t="n">
        <v>13.2</v>
      </c>
      <c r="G321" t="n">
        <v>33.01</v>
      </c>
      <c r="H321" t="n">
        <v>0.42</v>
      </c>
      <c r="I321" t="n">
        <v>24</v>
      </c>
      <c r="J321" t="n">
        <v>309.95</v>
      </c>
      <c r="K321" t="n">
        <v>61.82</v>
      </c>
      <c r="L321" t="n">
        <v>7.25</v>
      </c>
      <c r="M321" t="n">
        <v>22</v>
      </c>
      <c r="N321" t="n">
        <v>90.88</v>
      </c>
      <c r="O321" t="n">
        <v>38461.6</v>
      </c>
      <c r="P321" t="n">
        <v>227.49</v>
      </c>
      <c r="Q321" t="n">
        <v>988.15</v>
      </c>
      <c r="R321" t="n">
        <v>51.57</v>
      </c>
      <c r="S321" t="n">
        <v>35.43</v>
      </c>
      <c r="T321" t="n">
        <v>6976.16</v>
      </c>
      <c r="U321" t="n">
        <v>0.6899999999999999</v>
      </c>
      <c r="V321" t="n">
        <v>0.86</v>
      </c>
      <c r="W321" t="n">
        <v>3</v>
      </c>
      <c r="X321" t="n">
        <v>0.45</v>
      </c>
      <c r="Y321" t="n">
        <v>1</v>
      </c>
      <c r="Z321" t="n">
        <v>10</v>
      </c>
    </row>
    <row r="322">
      <c r="A322" t="n">
        <v>26</v>
      </c>
      <c r="B322" t="n">
        <v>150</v>
      </c>
      <c r="C322" t="inlineStr">
        <is>
          <t xml:space="preserve">CONCLUIDO	</t>
        </is>
      </c>
      <c r="D322" t="n">
        <v>5.7224</v>
      </c>
      <c r="E322" t="n">
        <v>17.48</v>
      </c>
      <c r="F322" t="n">
        <v>13.2</v>
      </c>
      <c r="G322" t="n">
        <v>34.44</v>
      </c>
      <c r="H322" t="n">
        <v>0.43</v>
      </c>
      <c r="I322" t="n">
        <v>23</v>
      </c>
      <c r="J322" t="n">
        <v>310.5</v>
      </c>
      <c r="K322" t="n">
        <v>61.82</v>
      </c>
      <c r="L322" t="n">
        <v>7.5</v>
      </c>
      <c r="M322" t="n">
        <v>21</v>
      </c>
      <c r="N322" t="n">
        <v>91.18000000000001</v>
      </c>
      <c r="O322" t="n">
        <v>38528.81</v>
      </c>
      <c r="P322" t="n">
        <v>226.91</v>
      </c>
      <c r="Q322" t="n">
        <v>988.12</v>
      </c>
      <c r="R322" t="n">
        <v>51.64</v>
      </c>
      <c r="S322" t="n">
        <v>35.43</v>
      </c>
      <c r="T322" t="n">
        <v>7017.83</v>
      </c>
      <c r="U322" t="n">
        <v>0.6899999999999999</v>
      </c>
      <c r="V322" t="n">
        <v>0.86</v>
      </c>
      <c r="W322" t="n">
        <v>3</v>
      </c>
      <c r="X322" t="n">
        <v>0.45</v>
      </c>
      <c r="Y322" t="n">
        <v>1</v>
      </c>
      <c r="Z322" t="n">
        <v>10</v>
      </c>
    </row>
    <row r="323">
      <c r="A323" t="n">
        <v>27</v>
      </c>
      <c r="B323" t="n">
        <v>150</v>
      </c>
      <c r="C323" t="inlineStr">
        <is>
          <t xml:space="preserve">CONCLUIDO	</t>
        </is>
      </c>
      <c r="D323" t="n">
        <v>5.7498</v>
      </c>
      <c r="E323" t="n">
        <v>17.39</v>
      </c>
      <c r="F323" t="n">
        <v>13.17</v>
      </c>
      <c r="G323" t="n">
        <v>35.92</v>
      </c>
      <c r="H323" t="n">
        <v>0.44</v>
      </c>
      <c r="I323" t="n">
        <v>22</v>
      </c>
      <c r="J323" t="n">
        <v>311.04</v>
      </c>
      <c r="K323" t="n">
        <v>61.82</v>
      </c>
      <c r="L323" t="n">
        <v>7.75</v>
      </c>
      <c r="M323" t="n">
        <v>20</v>
      </c>
      <c r="N323" t="n">
        <v>91.47</v>
      </c>
      <c r="O323" t="n">
        <v>38596.15</v>
      </c>
      <c r="P323" t="n">
        <v>226.15</v>
      </c>
      <c r="Q323" t="n">
        <v>988.1900000000001</v>
      </c>
      <c r="R323" t="n">
        <v>50.62</v>
      </c>
      <c r="S323" t="n">
        <v>35.43</v>
      </c>
      <c r="T323" t="n">
        <v>6512.28</v>
      </c>
      <c r="U323" t="n">
        <v>0.7</v>
      </c>
      <c r="V323" t="n">
        <v>0.87</v>
      </c>
      <c r="W323" t="n">
        <v>3</v>
      </c>
      <c r="X323" t="n">
        <v>0.42</v>
      </c>
      <c r="Y323" t="n">
        <v>1</v>
      </c>
      <c r="Z323" t="n">
        <v>10</v>
      </c>
    </row>
    <row r="324">
      <c r="A324" t="n">
        <v>28</v>
      </c>
      <c r="B324" t="n">
        <v>150</v>
      </c>
      <c r="C324" t="inlineStr">
        <is>
          <t xml:space="preserve">CONCLUIDO	</t>
        </is>
      </c>
      <c r="D324" t="n">
        <v>5.7501</v>
      </c>
      <c r="E324" t="n">
        <v>17.39</v>
      </c>
      <c r="F324" t="n">
        <v>13.17</v>
      </c>
      <c r="G324" t="n">
        <v>35.92</v>
      </c>
      <c r="H324" t="n">
        <v>0.46</v>
      </c>
      <c r="I324" t="n">
        <v>22</v>
      </c>
      <c r="J324" t="n">
        <v>311.59</v>
      </c>
      <c r="K324" t="n">
        <v>61.82</v>
      </c>
      <c r="L324" t="n">
        <v>8</v>
      </c>
      <c r="M324" t="n">
        <v>20</v>
      </c>
      <c r="N324" t="n">
        <v>91.77</v>
      </c>
      <c r="O324" t="n">
        <v>38663.62</v>
      </c>
      <c r="P324" t="n">
        <v>225.49</v>
      </c>
      <c r="Q324" t="n">
        <v>988.28</v>
      </c>
      <c r="R324" t="n">
        <v>50.74</v>
      </c>
      <c r="S324" t="n">
        <v>35.43</v>
      </c>
      <c r="T324" t="n">
        <v>6572.96</v>
      </c>
      <c r="U324" t="n">
        <v>0.7</v>
      </c>
      <c r="V324" t="n">
        <v>0.87</v>
      </c>
      <c r="W324" t="n">
        <v>3</v>
      </c>
      <c r="X324" t="n">
        <v>0.42</v>
      </c>
      <c r="Y324" t="n">
        <v>1</v>
      </c>
      <c r="Z324" t="n">
        <v>10</v>
      </c>
    </row>
    <row r="325">
      <c r="A325" t="n">
        <v>29</v>
      </c>
      <c r="B325" t="n">
        <v>150</v>
      </c>
      <c r="C325" t="inlineStr">
        <is>
          <t xml:space="preserve">CONCLUIDO	</t>
        </is>
      </c>
      <c r="D325" t="n">
        <v>5.7749</v>
      </c>
      <c r="E325" t="n">
        <v>17.32</v>
      </c>
      <c r="F325" t="n">
        <v>13.15</v>
      </c>
      <c r="G325" t="n">
        <v>37.58</v>
      </c>
      <c r="H325" t="n">
        <v>0.47</v>
      </c>
      <c r="I325" t="n">
        <v>21</v>
      </c>
      <c r="J325" t="n">
        <v>312.14</v>
      </c>
      <c r="K325" t="n">
        <v>61.82</v>
      </c>
      <c r="L325" t="n">
        <v>8.25</v>
      </c>
      <c r="M325" t="n">
        <v>19</v>
      </c>
      <c r="N325" t="n">
        <v>92.06999999999999</v>
      </c>
      <c r="O325" t="n">
        <v>38731.35</v>
      </c>
      <c r="P325" t="n">
        <v>224.5</v>
      </c>
      <c r="Q325" t="n">
        <v>988.11</v>
      </c>
      <c r="R325" t="n">
        <v>50.29</v>
      </c>
      <c r="S325" t="n">
        <v>35.43</v>
      </c>
      <c r="T325" t="n">
        <v>6353.41</v>
      </c>
      <c r="U325" t="n">
        <v>0.7</v>
      </c>
      <c r="V325" t="n">
        <v>0.87</v>
      </c>
      <c r="W325" t="n">
        <v>2.99</v>
      </c>
      <c r="X325" t="n">
        <v>0.4</v>
      </c>
      <c r="Y325" t="n">
        <v>1</v>
      </c>
      <c r="Z325" t="n">
        <v>10</v>
      </c>
    </row>
    <row r="326">
      <c r="A326" t="n">
        <v>30</v>
      </c>
      <c r="B326" t="n">
        <v>150</v>
      </c>
      <c r="C326" t="inlineStr">
        <is>
          <t xml:space="preserve">CONCLUIDO	</t>
        </is>
      </c>
      <c r="D326" t="n">
        <v>5.8021</v>
      </c>
      <c r="E326" t="n">
        <v>17.24</v>
      </c>
      <c r="F326" t="n">
        <v>13.13</v>
      </c>
      <c r="G326" t="n">
        <v>39.38</v>
      </c>
      <c r="H326" t="n">
        <v>0.48</v>
      </c>
      <c r="I326" t="n">
        <v>20</v>
      </c>
      <c r="J326" t="n">
        <v>312.69</v>
      </c>
      <c r="K326" t="n">
        <v>61.82</v>
      </c>
      <c r="L326" t="n">
        <v>8.5</v>
      </c>
      <c r="M326" t="n">
        <v>18</v>
      </c>
      <c r="N326" t="n">
        <v>92.37</v>
      </c>
      <c r="O326" t="n">
        <v>38799.09</v>
      </c>
      <c r="P326" t="n">
        <v>224.02</v>
      </c>
      <c r="Q326" t="n">
        <v>988.12</v>
      </c>
      <c r="R326" t="n">
        <v>49.31</v>
      </c>
      <c r="S326" t="n">
        <v>35.43</v>
      </c>
      <c r="T326" t="n">
        <v>5867.64</v>
      </c>
      <c r="U326" t="n">
        <v>0.72</v>
      </c>
      <c r="V326" t="n">
        <v>0.87</v>
      </c>
      <c r="W326" t="n">
        <v>3</v>
      </c>
      <c r="X326" t="n">
        <v>0.37</v>
      </c>
      <c r="Y326" t="n">
        <v>1</v>
      </c>
      <c r="Z326" t="n">
        <v>10</v>
      </c>
    </row>
    <row r="327">
      <c r="A327" t="n">
        <v>31</v>
      </c>
      <c r="B327" t="n">
        <v>150</v>
      </c>
      <c r="C327" t="inlineStr">
        <is>
          <t xml:space="preserve">CONCLUIDO	</t>
        </is>
      </c>
      <c r="D327" t="n">
        <v>5.8037</v>
      </c>
      <c r="E327" t="n">
        <v>17.23</v>
      </c>
      <c r="F327" t="n">
        <v>13.12</v>
      </c>
      <c r="G327" t="n">
        <v>39.37</v>
      </c>
      <c r="H327" t="n">
        <v>0.5</v>
      </c>
      <c r="I327" t="n">
        <v>20</v>
      </c>
      <c r="J327" t="n">
        <v>313.24</v>
      </c>
      <c r="K327" t="n">
        <v>61.82</v>
      </c>
      <c r="L327" t="n">
        <v>8.75</v>
      </c>
      <c r="M327" t="n">
        <v>18</v>
      </c>
      <c r="N327" t="n">
        <v>92.67</v>
      </c>
      <c r="O327" t="n">
        <v>38866.96</v>
      </c>
      <c r="P327" t="n">
        <v>223.18</v>
      </c>
      <c r="Q327" t="n">
        <v>988.24</v>
      </c>
      <c r="R327" t="n">
        <v>49.01</v>
      </c>
      <c r="S327" t="n">
        <v>35.43</v>
      </c>
      <c r="T327" t="n">
        <v>5717.27</v>
      </c>
      <c r="U327" t="n">
        <v>0.72</v>
      </c>
      <c r="V327" t="n">
        <v>0.87</v>
      </c>
      <c r="W327" t="n">
        <v>3</v>
      </c>
      <c r="X327" t="n">
        <v>0.37</v>
      </c>
      <c r="Y327" t="n">
        <v>1</v>
      </c>
      <c r="Z327" t="n">
        <v>10</v>
      </c>
    </row>
    <row r="328">
      <c r="A328" t="n">
        <v>32</v>
      </c>
      <c r="B328" t="n">
        <v>150</v>
      </c>
      <c r="C328" t="inlineStr">
        <is>
          <t xml:space="preserve">CONCLUIDO	</t>
        </is>
      </c>
      <c r="D328" t="n">
        <v>5.8276</v>
      </c>
      <c r="E328" t="n">
        <v>17.16</v>
      </c>
      <c r="F328" t="n">
        <v>13.11</v>
      </c>
      <c r="G328" t="n">
        <v>41.39</v>
      </c>
      <c r="H328" t="n">
        <v>0.51</v>
      </c>
      <c r="I328" t="n">
        <v>19</v>
      </c>
      <c r="J328" t="n">
        <v>313.79</v>
      </c>
      <c r="K328" t="n">
        <v>61.82</v>
      </c>
      <c r="L328" t="n">
        <v>9</v>
      </c>
      <c r="M328" t="n">
        <v>17</v>
      </c>
      <c r="N328" t="n">
        <v>92.97</v>
      </c>
      <c r="O328" t="n">
        <v>38934.97</v>
      </c>
      <c r="P328" t="n">
        <v>222.34</v>
      </c>
      <c r="Q328" t="n">
        <v>988.13</v>
      </c>
      <c r="R328" t="n">
        <v>48.61</v>
      </c>
      <c r="S328" t="n">
        <v>35.43</v>
      </c>
      <c r="T328" t="n">
        <v>5523.11</v>
      </c>
      <c r="U328" t="n">
        <v>0.73</v>
      </c>
      <c r="V328" t="n">
        <v>0.87</v>
      </c>
      <c r="W328" t="n">
        <v>3</v>
      </c>
      <c r="X328" t="n">
        <v>0.35</v>
      </c>
      <c r="Y328" t="n">
        <v>1</v>
      </c>
      <c r="Z328" t="n">
        <v>10</v>
      </c>
    </row>
    <row r="329">
      <c r="A329" t="n">
        <v>33</v>
      </c>
      <c r="B329" t="n">
        <v>150</v>
      </c>
      <c r="C329" t="inlineStr">
        <is>
          <t xml:space="preserve">CONCLUIDO	</t>
        </is>
      </c>
      <c r="D329" t="n">
        <v>5.829</v>
      </c>
      <c r="E329" t="n">
        <v>17.16</v>
      </c>
      <c r="F329" t="n">
        <v>13.1</v>
      </c>
      <c r="G329" t="n">
        <v>41.38</v>
      </c>
      <c r="H329" t="n">
        <v>0.52</v>
      </c>
      <c r="I329" t="n">
        <v>19</v>
      </c>
      <c r="J329" t="n">
        <v>314.34</v>
      </c>
      <c r="K329" t="n">
        <v>61.82</v>
      </c>
      <c r="L329" t="n">
        <v>9.25</v>
      </c>
      <c r="M329" t="n">
        <v>17</v>
      </c>
      <c r="N329" t="n">
        <v>93.27</v>
      </c>
      <c r="O329" t="n">
        <v>39003.11</v>
      </c>
      <c r="P329" t="n">
        <v>221.22</v>
      </c>
      <c r="Q329" t="n">
        <v>988.08</v>
      </c>
      <c r="R329" t="n">
        <v>48.55</v>
      </c>
      <c r="S329" t="n">
        <v>35.43</v>
      </c>
      <c r="T329" t="n">
        <v>5492.88</v>
      </c>
      <c r="U329" t="n">
        <v>0.73</v>
      </c>
      <c r="V329" t="n">
        <v>0.87</v>
      </c>
      <c r="W329" t="n">
        <v>3</v>
      </c>
      <c r="X329" t="n">
        <v>0.35</v>
      </c>
      <c r="Y329" t="n">
        <v>1</v>
      </c>
      <c r="Z329" t="n">
        <v>10</v>
      </c>
    </row>
    <row r="330">
      <c r="A330" t="n">
        <v>34</v>
      </c>
      <c r="B330" t="n">
        <v>150</v>
      </c>
      <c r="C330" t="inlineStr">
        <is>
          <t xml:space="preserve">CONCLUIDO	</t>
        </is>
      </c>
      <c r="D330" t="n">
        <v>5.8527</v>
      </c>
      <c r="E330" t="n">
        <v>17.09</v>
      </c>
      <c r="F330" t="n">
        <v>13.09</v>
      </c>
      <c r="G330" t="n">
        <v>43.63</v>
      </c>
      <c r="H330" t="n">
        <v>0.54</v>
      </c>
      <c r="I330" t="n">
        <v>18</v>
      </c>
      <c r="J330" t="n">
        <v>314.9</v>
      </c>
      <c r="K330" t="n">
        <v>61.82</v>
      </c>
      <c r="L330" t="n">
        <v>9.5</v>
      </c>
      <c r="M330" t="n">
        <v>16</v>
      </c>
      <c r="N330" t="n">
        <v>93.56999999999999</v>
      </c>
      <c r="O330" t="n">
        <v>39071.38</v>
      </c>
      <c r="P330" t="n">
        <v>221.09</v>
      </c>
      <c r="Q330" t="n">
        <v>988.08</v>
      </c>
      <c r="R330" t="n">
        <v>48.02</v>
      </c>
      <c r="S330" t="n">
        <v>35.43</v>
      </c>
      <c r="T330" t="n">
        <v>5232.83</v>
      </c>
      <c r="U330" t="n">
        <v>0.74</v>
      </c>
      <c r="V330" t="n">
        <v>0.87</v>
      </c>
      <c r="W330" t="n">
        <v>3</v>
      </c>
      <c r="X330" t="n">
        <v>0.34</v>
      </c>
      <c r="Y330" t="n">
        <v>1</v>
      </c>
      <c r="Z330" t="n">
        <v>10</v>
      </c>
    </row>
    <row r="331">
      <c r="A331" t="n">
        <v>35</v>
      </c>
      <c r="B331" t="n">
        <v>150</v>
      </c>
      <c r="C331" t="inlineStr">
        <is>
          <t xml:space="preserve">CONCLUIDO	</t>
        </is>
      </c>
      <c r="D331" t="n">
        <v>5.8538</v>
      </c>
      <c r="E331" t="n">
        <v>17.08</v>
      </c>
      <c r="F331" t="n">
        <v>13.09</v>
      </c>
      <c r="G331" t="n">
        <v>43.62</v>
      </c>
      <c r="H331" t="n">
        <v>0.55</v>
      </c>
      <c r="I331" t="n">
        <v>18</v>
      </c>
      <c r="J331" t="n">
        <v>315.45</v>
      </c>
      <c r="K331" t="n">
        <v>61.82</v>
      </c>
      <c r="L331" t="n">
        <v>9.75</v>
      </c>
      <c r="M331" t="n">
        <v>16</v>
      </c>
      <c r="N331" t="n">
        <v>93.88</v>
      </c>
      <c r="O331" t="n">
        <v>39139.8</v>
      </c>
      <c r="P331" t="n">
        <v>219.95</v>
      </c>
      <c r="Q331" t="n">
        <v>988.08</v>
      </c>
      <c r="R331" t="n">
        <v>48.05</v>
      </c>
      <c r="S331" t="n">
        <v>35.43</v>
      </c>
      <c r="T331" t="n">
        <v>5244.1</v>
      </c>
      <c r="U331" t="n">
        <v>0.74</v>
      </c>
      <c r="V331" t="n">
        <v>0.87</v>
      </c>
      <c r="W331" t="n">
        <v>2.99</v>
      </c>
      <c r="X331" t="n">
        <v>0.33</v>
      </c>
      <c r="Y331" t="n">
        <v>1</v>
      </c>
      <c r="Z331" t="n">
        <v>10</v>
      </c>
    </row>
    <row r="332">
      <c r="A332" t="n">
        <v>36</v>
      </c>
      <c r="B332" t="n">
        <v>150</v>
      </c>
      <c r="C332" t="inlineStr">
        <is>
          <t xml:space="preserve">CONCLUIDO	</t>
        </is>
      </c>
      <c r="D332" t="n">
        <v>5.8793</v>
      </c>
      <c r="E332" t="n">
        <v>17.01</v>
      </c>
      <c r="F332" t="n">
        <v>13.07</v>
      </c>
      <c r="G332" t="n">
        <v>46.12</v>
      </c>
      <c r="H332" t="n">
        <v>0.5600000000000001</v>
      </c>
      <c r="I332" t="n">
        <v>17</v>
      </c>
      <c r="J332" t="n">
        <v>316.01</v>
      </c>
      <c r="K332" t="n">
        <v>61.82</v>
      </c>
      <c r="L332" t="n">
        <v>10</v>
      </c>
      <c r="M332" t="n">
        <v>15</v>
      </c>
      <c r="N332" t="n">
        <v>94.18000000000001</v>
      </c>
      <c r="O332" t="n">
        <v>39208.35</v>
      </c>
      <c r="P332" t="n">
        <v>218.64</v>
      </c>
      <c r="Q332" t="n">
        <v>988.12</v>
      </c>
      <c r="R332" t="n">
        <v>47.41</v>
      </c>
      <c r="S332" t="n">
        <v>35.43</v>
      </c>
      <c r="T332" t="n">
        <v>4932.72</v>
      </c>
      <c r="U332" t="n">
        <v>0.75</v>
      </c>
      <c r="V332" t="n">
        <v>0.87</v>
      </c>
      <c r="W332" t="n">
        <v>2.99</v>
      </c>
      <c r="X332" t="n">
        <v>0.31</v>
      </c>
      <c r="Y332" t="n">
        <v>1</v>
      </c>
      <c r="Z332" t="n">
        <v>10</v>
      </c>
    </row>
    <row r="333">
      <c r="A333" t="n">
        <v>37</v>
      </c>
      <c r="B333" t="n">
        <v>150</v>
      </c>
      <c r="C333" t="inlineStr">
        <is>
          <t xml:space="preserve">CONCLUIDO	</t>
        </is>
      </c>
      <c r="D333" t="n">
        <v>5.8759</v>
      </c>
      <c r="E333" t="n">
        <v>17.02</v>
      </c>
      <c r="F333" t="n">
        <v>13.08</v>
      </c>
      <c r="G333" t="n">
        <v>46.15</v>
      </c>
      <c r="H333" t="n">
        <v>0.58</v>
      </c>
      <c r="I333" t="n">
        <v>17</v>
      </c>
      <c r="J333" t="n">
        <v>316.56</v>
      </c>
      <c r="K333" t="n">
        <v>61.82</v>
      </c>
      <c r="L333" t="n">
        <v>10.25</v>
      </c>
      <c r="M333" t="n">
        <v>15</v>
      </c>
      <c r="N333" t="n">
        <v>94.48999999999999</v>
      </c>
      <c r="O333" t="n">
        <v>39277.04</v>
      </c>
      <c r="P333" t="n">
        <v>218.6</v>
      </c>
      <c r="Q333" t="n">
        <v>988.13</v>
      </c>
      <c r="R333" t="n">
        <v>47.75</v>
      </c>
      <c r="S333" t="n">
        <v>35.43</v>
      </c>
      <c r="T333" t="n">
        <v>5099.94</v>
      </c>
      <c r="U333" t="n">
        <v>0.74</v>
      </c>
      <c r="V333" t="n">
        <v>0.87</v>
      </c>
      <c r="W333" t="n">
        <v>2.99</v>
      </c>
      <c r="X333" t="n">
        <v>0.32</v>
      </c>
      <c r="Y333" t="n">
        <v>1</v>
      </c>
      <c r="Z333" t="n">
        <v>10</v>
      </c>
    </row>
    <row r="334">
      <c r="A334" t="n">
        <v>38</v>
      </c>
      <c r="B334" t="n">
        <v>150</v>
      </c>
      <c r="C334" t="inlineStr">
        <is>
          <t xml:space="preserve">CONCLUIDO	</t>
        </is>
      </c>
      <c r="D334" t="n">
        <v>5.9074</v>
      </c>
      <c r="E334" t="n">
        <v>16.93</v>
      </c>
      <c r="F334" t="n">
        <v>13.04</v>
      </c>
      <c r="G334" t="n">
        <v>48.91</v>
      </c>
      <c r="H334" t="n">
        <v>0.59</v>
      </c>
      <c r="I334" t="n">
        <v>16</v>
      </c>
      <c r="J334" t="n">
        <v>317.12</v>
      </c>
      <c r="K334" t="n">
        <v>61.82</v>
      </c>
      <c r="L334" t="n">
        <v>10.5</v>
      </c>
      <c r="M334" t="n">
        <v>14</v>
      </c>
      <c r="N334" t="n">
        <v>94.8</v>
      </c>
      <c r="O334" t="n">
        <v>39345.87</v>
      </c>
      <c r="P334" t="n">
        <v>217.57</v>
      </c>
      <c r="Q334" t="n">
        <v>988.13</v>
      </c>
      <c r="R334" t="n">
        <v>46.71</v>
      </c>
      <c r="S334" t="n">
        <v>35.43</v>
      </c>
      <c r="T334" t="n">
        <v>4586.51</v>
      </c>
      <c r="U334" t="n">
        <v>0.76</v>
      </c>
      <c r="V334" t="n">
        <v>0.87</v>
      </c>
      <c r="W334" t="n">
        <v>2.99</v>
      </c>
      <c r="X334" t="n">
        <v>0.29</v>
      </c>
      <c r="Y334" t="n">
        <v>1</v>
      </c>
      <c r="Z334" t="n">
        <v>10</v>
      </c>
    </row>
    <row r="335">
      <c r="A335" t="n">
        <v>39</v>
      </c>
      <c r="B335" t="n">
        <v>150</v>
      </c>
      <c r="C335" t="inlineStr">
        <is>
          <t xml:space="preserve">CONCLUIDO	</t>
        </is>
      </c>
      <c r="D335" t="n">
        <v>5.9038</v>
      </c>
      <c r="E335" t="n">
        <v>16.94</v>
      </c>
      <c r="F335" t="n">
        <v>13.05</v>
      </c>
      <c r="G335" t="n">
        <v>48.95</v>
      </c>
      <c r="H335" t="n">
        <v>0.6</v>
      </c>
      <c r="I335" t="n">
        <v>16</v>
      </c>
      <c r="J335" t="n">
        <v>317.68</v>
      </c>
      <c r="K335" t="n">
        <v>61.82</v>
      </c>
      <c r="L335" t="n">
        <v>10.75</v>
      </c>
      <c r="M335" t="n">
        <v>14</v>
      </c>
      <c r="N335" t="n">
        <v>95.11</v>
      </c>
      <c r="O335" t="n">
        <v>39414.84</v>
      </c>
      <c r="P335" t="n">
        <v>217.55</v>
      </c>
      <c r="Q335" t="n">
        <v>988.12</v>
      </c>
      <c r="R335" t="n">
        <v>46.99</v>
      </c>
      <c r="S335" t="n">
        <v>35.43</v>
      </c>
      <c r="T335" t="n">
        <v>4728.46</v>
      </c>
      <c r="U335" t="n">
        <v>0.75</v>
      </c>
      <c r="V335" t="n">
        <v>0.87</v>
      </c>
      <c r="W335" t="n">
        <v>2.99</v>
      </c>
      <c r="X335" t="n">
        <v>0.3</v>
      </c>
      <c r="Y335" t="n">
        <v>1</v>
      </c>
      <c r="Z335" t="n">
        <v>10</v>
      </c>
    </row>
    <row r="336">
      <c r="A336" t="n">
        <v>40</v>
      </c>
      <c r="B336" t="n">
        <v>150</v>
      </c>
      <c r="C336" t="inlineStr">
        <is>
          <t xml:space="preserve">CONCLUIDO	</t>
        </is>
      </c>
      <c r="D336" t="n">
        <v>5.9011</v>
      </c>
      <c r="E336" t="n">
        <v>16.95</v>
      </c>
      <c r="F336" t="n">
        <v>13.06</v>
      </c>
      <c r="G336" t="n">
        <v>48.98</v>
      </c>
      <c r="H336" t="n">
        <v>0.62</v>
      </c>
      <c r="I336" t="n">
        <v>16</v>
      </c>
      <c r="J336" t="n">
        <v>318.24</v>
      </c>
      <c r="K336" t="n">
        <v>61.82</v>
      </c>
      <c r="L336" t="n">
        <v>11</v>
      </c>
      <c r="M336" t="n">
        <v>14</v>
      </c>
      <c r="N336" t="n">
        <v>95.42</v>
      </c>
      <c r="O336" t="n">
        <v>39483.95</v>
      </c>
      <c r="P336" t="n">
        <v>216.69</v>
      </c>
      <c r="Q336" t="n">
        <v>988.14</v>
      </c>
      <c r="R336" t="n">
        <v>47.25</v>
      </c>
      <c r="S336" t="n">
        <v>35.43</v>
      </c>
      <c r="T336" t="n">
        <v>4854.53</v>
      </c>
      <c r="U336" t="n">
        <v>0.75</v>
      </c>
      <c r="V336" t="n">
        <v>0.87</v>
      </c>
      <c r="W336" t="n">
        <v>2.99</v>
      </c>
      <c r="X336" t="n">
        <v>0.31</v>
      </c>
      <c r="Y336" t="n">
        <v>1</v>
      </c>
      <c r="Z336" t="n">
        <v>10</v>
      </c>
    </row>
    <row r="337">
      <c r="A337" t="n">
        <v>41</v>
      </c>
      <c r="B337" t="n">
        <v>150</v>
      </c>
      <c r="C337" t="inlineStr">
        <is>
          <t xml:space="preserve">CONCLUIDO	</t>
        </is>
      </c>
      <c r="D337" t="n">
        <v>5.926</v>
      </c>
      <c r="E337" t="n">
        <v>16.87</v>
      </c>
      <c r="F337" t="n">
        <v>13.04</v>
      </c>
      <c r="G337" t="n">
        <v>52.18</v>
      </c>
      <c r="H337" t="n">
        <v>0.63</v>
      </c>
      <c r="I337" t="n">
        <v>15</v>
      </c>
      <c r="J337" t="n">
        <v>318.8</v>
      </c>
      <c r="K337" t="n">
        <v>61.82</v>
      </c>
      <c r="L337" t="n">
        <v>11.25</v>
      </c>
      <c r="M337" t="n">
        <v>13</v>
      </c>
      <c r="N337" t="n">
        <v>95.73</v>
      </c>
      <c r="O337" t="n">
        <v>39553.2</v>
      </c>
      <c r="P337" t="n">
        <v>216.17</v>
      </c>
      <c r="Q337" t="n">
        <v>988.08</v>
      </c>
      <c r="R337" t="n">
        <v>46.72</v>
      </c>
      <c r="S337" t="n">
        <v>35.43</v>
      </c>
      <c r="T337" t="n">
        <v>4596.99</v>
      </c>
      <c r="U337" t="n">
        <v>0.76</v>
      </c>
      <c r="V337" t="n">
        <v>0.87</v>
      </c>
      <c r="W337" t="n">
        <v>2.99</v>
      </c>
      <c r="X337" t="n">
        <v>0.29</v>
      </c>
      <c r="Y337" t="n">
        <v>1</v>
      </c>
      <c r="Z337" t="n">
        <v>10</v>
      </c>
    </row>
    <row r="338">
      <c r="A338" t="n">
        <v>42</v>
      </c>
      <c r="B338" t="n">
        <v>150</v>
      </c>
      <c r="C338" t="inlineStr">
        <is>
          <t xml:space="preserve">CONCLUIDO	</t>
        </is>
      </c>
      <c r="D338" t="n">
        <v>5.9315</v>
      </c>
      <c r="E338" t="n">
        <v>16.86</v>
      </c>
      <c r="F338" t="n">
        <v>13.03</v>
      </c>
      <c r="G338" t="n">
        <v>52.11</v>
      </c>
      <c r="H338" t="n">
        <v>0.64</v>
      </c>
      <c r="I338" t="n">
        <v>15</v>
      </c>
      <c r="J338" t="n">
        <v>319.36</v>
      </c>
      <c r="K338" t="n">
        <v>61.82</v>
      </c>
      <c r="L338" t="n">
        <v>11.5</v>
      </c>
      <c r="M338" t="n">
        <v>13</v>
      </c>
      <c r="N338" t="n">
        <v>96.04000000000001</v>
      </c>
      <c r="O338" t="n">
        <v>39622.59</v>
      </c>
      <c r="P338" t="n">
        <v>215.28</v>
      </c>
      <c r="Q338" t="n">
        <v>988.08</v>
      </c>
      <c r="R338" t="n">
        <v>46.39</v>
      </c>
      <c r="S338" t="n">
        <v>35.43</v>
      </c>
      <c r="T338" t="n">
        <v>4432.71</v>
      </c>
      <c r="U338" t="n">
        <v>0.76</v>
      </c>
      <c r="V338" t="n">
        <v>0.87</v>
      </c>
      <c r="W338" t="n">
        <v>2.99</v>
      </c>
      <c r="X338" t="n">
        <v>0.28</v>
      </c>
      <c r="Y338" t="n">
        <v>1</v>
      </c>
      <c r="Z338" t="n">
        <v>10</v>
      </c>
    </row>
    <row r="339">
      <c r="A339" t="n">
        <v>43</v>
      </c>
      <c r="B339" t="n">
        <v>150</v>
      </c>
      <c r="C339" t="inlineStr">
        <is>
          <t xml:space="preserve">CONCLUIDO	</t>
        </is>
      </c>
      <c r="D339" t="n">
        <v>5.9257</v>
      </c>
      <c r="E339" t="n">
        <v>16.88</v>
      </c>
      <c r="F339" t="n">
        <v>13.04</v>
      </c>
      <c r="G339" t="n">
        <v>52.18</v>
      </c>
      <c r="H339" t="n">
        <v>0.65</v>
      </c>
      <c r="I339" t="n">
        <v>15</v>
      </c>
      <c r="J339" t="n">
        <v>319.93</v>
      </c>
      <c r="K339" t="n">
        <v>61.82</v>
      </c>
      <c r="L339" t="n">
        <v>11.75</v>
      </c>
      <c r="M339" t="n">
        <v>13</v>
      </c>
      <c r="N339" t="n">
        <v>96.36</v>
      </c>
      <c r="O339" t="n">
        <v>39692.13</v>
      </c>
      <c r="P339" t="n">
        <v>214.77</v>
      </c>
      <c r="Q339" t="n">
        <v>988.16</v>
      </c>
      <c r="R339" t="n">
        <v>46.73</v>
      </c>
      <c r="S339" t="n">
        <v>35.43</v>
      </c>
      <c r="T339" t="n">
        <v>4600.43</v>
      </c>
      <c r="U339" t="n">
        <v>0.76</v>
      </c>
      <c r="V339" t="n">
        <v>0.87</v>
      </c>
      <c r="W339" t="n">
        <v>2.99</v>
      </c>
      <c r="X339" t="n">
        <v>0.29</v>
      </c>
      <c r="Y339" t="n">
        <v>1</v>
      </c>
      <c r="Z339" t="n">
        <v>10</v>
      </c>
    </row>
    <row r="340">
      <c r="A340" t="n">
        <v>44</v>
      </c>
      <c r="B340" t="n">
        <v>150</v>
      </c>
      <c r="C340" t="inlineStr">
        <is>
          <t xml:space="preserve">CONCLUIDO	</t>
        </is>
      </c>
      <c r="D340" t="n">
        <v>5.9595</v>
      </c>
      <c r="E340" t="n">
        <v>16.78</v>
      </c>
      <c r="F340" t="n">
        <v>13.01</v>
      </c>
      <c r="G340" t="n">
        <v>55.74</v>
      </c>
      <c r="H340" t="n">
        <v>0.67</v>
      </c>
      <c r="I340" t="n">
        <v>14</v>
      </c>
      <c r="J340" t="n">
        <v>320.49</v>
      </c>
      <c r="K340" t="n">
        <v>61.82</v>
      </c>
      <c r="L340" t="n">
        <v>12</v>
      </c>
      <c r="M340" t="n">
        <v>12</v>
      </c>
      <c r="N340" t="n">
        <v>96.67</v>
      </c>
      <c r="O340" t="n">
        <v>39761.81</v>
      </c>
      <c r="P340" t="n">
        <v>213.96</v>
      </c>
      <c r="Q340" t="n">
        <v>988.09</v>
      </c>
      <c r="R340" t="n">
        <v>45.55</v>
      </c>
      <c r="S340" t="n">
        <v>35.43</v>
      </c>
      <c r="T340" t="n">
        <v>4015.5</v>
      </c>
      <c r="U340" t="n">
        <v>0.78</v>
      </c>
      <c r="V340" t="n">
        <v>0.88</v>
      </c>
      <c r="W340" t="n">
        <v>2.99</v>
      </c>
      <c r="X340" t="n">
        <v>0.25</v>
      </c>
      <c r="Y340" t="n">
        <v>1</v>
      </c>
      <c r="Z340" t="n">
        <v>10</v>
      </c>
    </row>
    <row r="341">
      <c r="A341" t="n">
        <v>45</v>
      </c>
      <c r="B341" t="n">
        <v>150</v>
      </c>
      <c r="C341" t="inlineStr">
        <is>
          <t xml:space="preserve">CONCLUIDO	</t>
        </is>
      </c>
      <c r="D341" t="n">
        <v>5.9575</v>
      </c>
      <c r="E341" t="n">
        <v>16.79</v>
      </c>
      <c r="F341" t="n">
        <v>13.01</v>
      </c>
      <c r="G341" t="n">
        <v>55.76</v>
      </c>
      <c r="H341" t="n">
        <v>0.68</v>
      </c>
      <c r="I341" t="n">
        <v>14</v>
      </c>
      <c r="J341" t="n">
        <v>321.06</v>
      </c>
      <c r="K341" t="n">
        <v>61.82</v>
      </c>
      <c r="L341" t="n">
        <v>12.25</v>
      </c>
      <c r="M341" t="n">
        <v>12</v>
      </c>
      <c r="N341" t="n">
        <v>96.98999999999999</v>
      </c>
      <c r="O341" t="n">
        <v>39831.64</v>
      </c>
      <c r="P341" t="n">
        <v>213.72</v>
      </c>
      <c r="Q341" t="n">
        <v>988.11</v>
      </c>
      <c r="R341" t="n">
        <v>45.7</v>
      </c>
      <c r="S341" t="n">
        <v>35.43</v>
      </c>
      <c r="T341" t="n">
        <v>4090.82</v>
      </c>
      <c r="U341" t="n">
        <v>0.78</v>
      </c>
      <c r="V341" t="n">
        <v>0.88</v>
      </c>
      <c r="W341" t="n">
        <v>2.99</v>
      </c>
      <c r="X341" t="n">
        <v>0.26</v>
      </c>
      <c r="Y341" t="n">
        <v>1</v>
      </c>
      <c r="Z341" t="n">
        <v>10</v>
      </c>
    </row>
    <row r="342">
      <c r="A342" t="n">
        <v>46</v>
      </c>
      <c r="B342" t="n">
        <v>150</v>
      </c>
      <c r="C342" t="inlineStr">
        <is>
          <t xml:space="preserve">CONCLUIDO	</t>
        </is>
      </c>
      <c r="D342" t="n">
        <v>5.9609</v>
      </c>
      <c r="E342" t="n">
        <v>16.78</v>
      </c>
      <c r="F342" t="n">
        <v>13</v>
      </c>
      <c r="G342" t="n">
        <v>55.72</v>
      </c>
      <c r="H342" t="n">
        <v>0.6899999999999999</v>
      </c>
      <c r="I342" t="n">
        <v>14</v>
      </c>
      <c r="J342" t="n">
        <v>321.63</v>
      </c>
      <c r="K342" t="n">
        <v>61.82</v>
      </c>
      <c r="L342" t="n">
        <v>12.5</v>
      </c>
      <c r="M342" t="n">
        <v>12</v>
      </c>
      <c r="N342" t="n">
        <v>97.31</v>
      </c>
      <c r="O342" t="n">
        <v>39901.61</v>
      </c>
      <c r="P342" t="n">
        <v>212.68</v>
      </c>
      <c r="Q342" t="n">
        <v>988.11</v>
      </c>
      <c r="R342" t="n">
        <v>45.39</v>
      </c>
      <c r="S342" t="n">
        <v>35.43</v>
      </c>
      <c r="T342" t="n">
        <v>3933.78</v>
      </c>
      <c r="U342" t="n">
        <v>0.78</v>
      </c>
      <c r="V342" t="n">
        <v>0.88</v>
      </c>
      <c r="W342" t="n">
        <v>2.99</v>
      </c>
      <c r="X342" t="n">
        <v>0.25</v>
      </c>
      <c r="Y342" t="n">
        <v>1</v>
      </c>
      <c r="Z342" t="n">
        <v>10</v>
      </c>
    </row>
    <row r="343">
      <c r="A343" t="n">
        <v>47</v>
      </c>
      <c r="B343" t="n">
        <v>150</v>
      </c>
      <c r="C343" t="inlineStr">
        <is>
          <t xml:space="preserve">CONCLUIDO	</t>
        </is>
      </c>
      <c r="D343" t="n">
        <v>5.9822</v>
      </c>
      <c r="E343" t="n">
        <v>16.72</v>
      </c>
      <c r="F343" t="n">
        <v>13</v>
      </c>
      <c r="G343" t="n">
        <v>59.99</v>
      </c>
      <c r="H343" t="n">
        <v>0.71</v>
      </c>
      <c r="I343" t="n">
        <v>13</v>
      </c>
      <c r="J343" t="n">
        <v>322.2</v>
      </c>
      <c r="K343" t="n">
        <v>61.82</v>
      </c>
      <c r="L343" t="n">
        <v>12.75</v>
      </c>
      <c r="M343" t="n">
        <v>11</v>
      </c>
      <c r="N343" t="n">
        <v>97.62</v>
      </c>
      <c r="O343" t="n">
        <v>39971.73</v>
      </c>
      <c r="P343" t="n">
        <v>211.69</v>
      </c>
      <c r="Q343" t="n">
        <v>988.14</v>
      </c>
      <c r="R343" t="n">
        <v>45.25</v>
      </c>
      <c r="S343" t="n">
        <v>35.43</v>
      </c>
      <c r="T343" t="n">
        <v>3872.66</v>
      </c>
      <c r="U343" t="n">
        <v>0.78</v>
      </c>
      <c r="V343" t="n">
        <v>0.88</v>
      </c>
      <c r="W343" t="n">
        <v>2.99</v>
      </c>
      <c r="X343" t="n">
        <v>0.24</v>
      </c>
      <c r="Y343" t="n">
        <v>1</v>
      </c>
      <c r="Z343" t="n">
        <v>10</v>
      </c>
    </row>
    <row r="344">
      <c r="A344" t="n">
        <v>48</v>
      </c>
      <c r="B344" t="n">
        <v>150</v>
      </c>
      <c r="C344" t="inlineStr">
        <is>
          <t xml:space="preserve">CONCLUIDO	</t>
        </is>
      </c>
      <c r="D344" t="n">
        <v>5.9799</v>
      </c>
      <c r="E344" t="n">
        <v>16.72</v>
      </c>
      <c r="F344" t="n">
        <v>13</v>
      </c>
      <c r="G344" t="n">
        <v>60.02</v>
      </c>
      <c r="H344" t="n">
        <v>0.72</v>
      </c>
      <c r="I344" t="n">
        <v>13</v>
      </c>
      <c r="J344" t="n">
        <v>322.77</v>
      </c>
      <c r="K344" t="n">
        <v>61.82</v>
      </c>
      <c r="L344" t="n">
        <v>13</v>
      </c>
      <c r="M344" t="n">
        <v>11</v>
      </c>
      <c r="N344" t="n">
        <v>97.94</v>
      </c>
      <c r="O344" t="n">
        <v>40042</v>
      </c>
      <c r="P344" t="n">
        <v>211.44</v>
      </c>
      <c r="Q344" t="n">
        <v>988.11</v>
      </c>
      <c r="R344" t="n">
        <v>45.52</v>
      </c>
      <c r="S344" t="n">
        <v>35.43</v>
      </c>
      <c r="T344" t="n">
        <v>4004.01</v>
      </c>
      <c r="U344" t="n">
        <v>0.78</v>
      </c>
      <c r="V344" t="n">
        <v>0.88</v>
      </c>
      <c r="W344" t="n">
        <v>2.99</v>
      </c>
      <c r="X344" t="n">
        <v>0.25</v>
      </c>
      <c r="Y344" t="n">
        <v>1</v>
      </c>
      <c r="Z344" t="n">
        <v>10</v>
      </c>
    </row>
    <row r="345">
      <c r="A345" t="n">
        <v>49</v>
      </c>
      <c r="B345" t="n">
        <v>150</v>
      </c>
      <c r="C345" t="inlineStr">
        <is>
          <t xml:space="preserve">CONCLUIDO	</t>
        </is>
      </c>
      <c r="D345" t="n">
        <v>5.9825</v>
      </c>
      <c r="E345" t="n">
        <v>16.72</v>
      </c>
      <c r="F345" t="n">
        <v>13</v>
      </c>
      <c r="G345" t="n">
        <v>59.98</v>
      </c>
      <c r="H345" t="n">
        <v>0.73</v>
      </c>
      <c r="I345" t="n">
        <v>13</v>
      </c>
      <c r="J345" t="n">
        <v>323.34</v>
      </c>
      <c r="K345" t="n">
        <v>61.82</v>
      </c>
      <c r="L345" t="n">
        <v>13.25</v>
      </c>
      <c r="M345" t="n">
        <v>11</v>
      </c>
      <c r="N345" t="n">
        <v>98.27</v>
      </c>
      <c r="O345" t="n">
        <v>40112.54</v>
      </c>
      <c r="P345" t="n">
        <v>211.26</v>
      </c>
      <c r="Q345" t="n">
        <v>988.1</v>
      </c>
      <c r="R345" t="n">
        <v>45.29</v>
      </c>
      <c r="S345" t="n">
        <v>35.43</v>
      </c>
      <c r="T345" t="n">
        <v>3890.43</v>
      </c>
      <c r="U345" t="n">
        <v>0.78</v>
      </c>
      <c r="V345" t="n">
        <v>0.88</v>
      </c>
      <c r="W345" t="n">
        <v>2.99</v>
      </c>
      <c r="X345" t="n">
        <v>0.24</v>
      </c>
      <c r="Y345" t="n">
        <v>1</v>
      </c>
      <c r="Z345" t="n">
        <v>10</v>
      </c>
    </row>
    <row r="346">
      <c r="A346" t="n">
        <v>50</v>
      </c>
      <c r="B346" t="n">
        <v>150</v>
      </c>
      <c r="C346" t="inlineStr">
        <is>
          <t xml:space="preserve">CONCLUIDO	</t>
        </is>
      </c>
      <c r="D346" t="n">
        <v>5.9864</v>
      </c>
      <c r="E346" t="n">
        <v>16.7</v>
      </c>
      <c r="F346" t="n">
        <v>12.98</v>
      </c>
      <c r="G346" t="n">
        <v>59.93</v>
      </c>
      <c r="H346" t="n">
        <v>0.74</v>
      </c>
      <c r="I346" t="n">
        <v>13</v>
      </c>
      <c r="J346" t="n">
        <v>323.91</v>
      </c>
      <c r="K346" t="n">
        <v>61.82</v>
      </c>
      <c r="L346" t="n">
        <v>13.5</v>
      </c>
      <c r="M346" t="n">
        <v>11</v>
      </c>
      <c r="N346" t="n">
        <v>98.59</v>
      </c>
      <c r="O346" t="n">
        <v>40183.11</v>
      </c>
      <c r="P346" t="n">
        <v>209.72</v>
      </c>
      <c r="Q346" t="n">
        <v>988.11</v>
      </c>
      <c r="R346" t="n">
        <v>44.8</v>
      </c>
      <c r="S346" t="n">
        <v>35.43</v>
      </c>
      <c r="T346" t="n">
        <v>3647.19</v>
      </c>
      <c r="U346" t="n">
        <v>0.79</v>
      </c>
      <c r="V346" t="n">
        <v>0.88</v>
      </c>
      <c r="W346" t="n">
        <v>2.99</v>
      </c>
      <c r="X346" t="n">
        <v>0.23</v>
      </c>
      <c r="Y346" t="n">
        <v>1</v>
      </c>
      <c r="Z346" t="n">
        <v>10</v>
      </c>
    </row>
    <row r="347">
      <c r="A347" t="n">
        <v>51</v>
      </c>
      <c r="B347" t="n">
        <v>150</v>
      </c>
      <c r="C347" t="inlineStr">
        <is>
          <t xml:space="preserve">CONCLUIDO	</t>
        </is>
      </c>
      <c r="D347" t="n">
        <v>6.0122</v>
      </c>
      <c r="E347" t="n">
        <v>16.63</v>
      </c>
      <c r="F347" t="n">
        <v>12.97</v>
      </c>
      <c r="G347" t="n">
        <v>64.84</v>
      </c>
      <c r="H347" t="n">
        <v>0.76</v>
      </c>
      <c r="I347" t="n">
        <v>12</v>
      </c>
      <c r="J347" t="n">
        <v>324.48</v>
      </c>
      <c r="K347" t="n">
        <v>61.82</v>
      </c>
      <c r="L347" t="n">
        <v>13.75</v>
      </c>
      <c r="M347" t="n">
        <v>10</v>
      </c>
      <c r="N347" t="n">
        <v>98.91</v>
      </c>
      <c r="O347" t="n">
        <v>40253.84</v>
      </c>
      <c r="P347" t="n">
        <v>208.84</v>
      </c>
      <c r="Q347" t="n">
        <v>988.14</v>
      </c>
      <c r="R347" t="n">
        <v>44.38</v>
      </c>
      <c r="S347" t="n">
        <v>35.43</v>
      </c>
      <c r="T347" t="n">
        <v>3440.31</v>
      </c>
      <c r="U347" t="n">
        <v>0.8</v>
      </c>
      <c r="V347" t="n">
        <v>0.88</v>
      </c>
      <c r="W347" t="n">
        <v>2.98</v>
      </c>
      <c r="X347" t="n">
        <v>0.21</v>
      </c>
      <c r="Y347" t="n">
        <v>1</v>
      </c>
      <c r="Z347" t="n">
        <v>10</v>
      </c>
    </row>
    <row r="348">
      <c r="A348" t="n">
        <v>52</v>
      </c>
      <c r="B348" t="n">
        <v>150</v>
      </c>
      <c r="C348" t="inlineStr">
        <is>
          <t xml:space="preserve">CONCLUIDO	</t>
        </is>
      </c>
      <c r="D348" t="n">
        <v>6.0124</v>
      </c>
      <c r="E348" t="n">
        <v>16.63</v>
      </c>
      <c r="F348" t="n">
        <v>12.97</v>
      </c>
      <c r="G348" t="n">
        <v>64.84</v>
      </c>
      <c r="H348" t="n">
        <v>0.77</v>
      </c>
      <c r="I348" t="n">
        <v>12</v>
      </c>
      <c r="J348" t="n">
        <v>325.06</v>
      </c>
      <c r="K348" t="n">
        <v>61.82</v>
      </c>
      <c r="L348" t="n">
        <v>14</v>
      </c>
      <c r="M348" t="n">
        <v>10</v>
      </c>
      <c r="N348" t="n">
        <v>99.23999999999999</v>
      </c>
      <c r="O348" t="n">
        <v>40324.71</v>
      </c>
      <c r="P348" t="n">
        <v>208.55</v>
      </c>
      <c r="Q348" t="n">
        <v>988.11</v>
      </c>
      <c r="R348" t="n">
        <v>44.44</v>
      </c>
      <c r="S348" t="n">
        <v>35.43</v>
      </c>
      <c r="T348" t="n">
        <v>3472.48</v>
      </c>
      <c r="U348" t="n">
        <v>0.8</v>
      </c>
      <c r="V348" t="n">
        <v>0.88</v>
      </c>
      <c r="W348" t="n">
        <v>2.98</v>
      </c>
      <c r="X348" t="n">
        <v>0.21</v>
      </c>
      <c r="Y348" t="n">
        <v>1</v>
      </c>
      <c r="Z348" t="n">
        <v>10</v>
      </c>
    </row>
    <row r="349">
      <c r="A349" t="n">
        <v>53</v>
      </c>
      <c r="B349" t="n">
        <v>150</v>
      </c>
      <c r="C349" t="inlineStr">
        <is>
          <t xml:space="preserve">CONCLUIDO	</t>
        </is>
      </c>
      <c r="D349" t="n">
        <v>6.0146</v>
      </c>
      <c r="E349" t="n">
        <v>16.63</v>
      </c>
      <c r="F349" t="n">
        <v>12.96</v>
      </c>
      <c r="G349" t="n">
        <v>64.81</v>
      </c>
      <c r="H349" t="n">
        <v>0.78</v>
      </c>
      <c r="I349" t="n">
        <v>12</v>
      </c>
      <c r="J349" t="n">
        <v>325.63</v>
      </c>
      <c r="K349" t="n">
        <v>61.82</v>
      </c>
      <c r="L349" t="n">
        <v>14.25</v>
      </c>
      <c r="M349" t="n">
        <v>10</v>
      </c>
      <c r="N349" t="n">
        <v>99.56</v>
      </c>
      <c r="O349" t="n">
        <v>40395.74</v>
      </c>
      <c r="P349" t="n">
        <v>208.19</v>
      </c>
      <c r="Q349" t="n">
        <v>988.09</v>
      </c>
      <c r="R349" t="n">
        <v>44.13</v>
      </c>
      <c r="S349" t="n">
        <v>35.43</v>
      </c>
      <c r="T349" t="n">
        <v>3316.98</v>
      </c>
      <c r="U349" t="n">
        <v>0.8</v>
      </c>
      <c r="V349" t="n">
        <v>0.88</v>
      </c>
      <c r="W349" t="n">
        <v>2.98</v>
      </c>
      <c r="X349" t="n">
        <v>0.21</v>
      </c>
      <c r="Y349" t="n">
        <v>1</v>
      </c>
      <c r="Z349" t="n">
        <v>10</v>
      </c>
    </row>
    <row r="350">
      <c r="A350" t="n">
        <v>54</v>
      </c>
      <c r="B350" t="n">
        <v>150</v>
      </c>
      <c r="C350" t="inlineStr">
        <is>
          <t xml:space="preserve">CONCLUIDO	</t>
        </is>
      </c>
      <c r="D350" t="n">
        <v>6.0139</v>
      </c>
      <c r="E350" t="n">
        <v>16.63</v>
      </c>
      <c r="F350" t="n">
        <v>12.96</v>
      </c>
      <c r="G350" t="n">
        <v>64.81999999999999</v>
      </c>
      <c r="H350" t="n">
        <v>0.79</v>
      </c>
      <c r="I350" t="n">
        <v>12</v>
      </c>
      <c r="J350" t="n">
        <v>326.21</v>
      </c>
      <c r="K350" t="n">
        <v>61.82</v>
      </c>
      <c r="L350" t="n">
        <v>14.5</v>
      </c>
      <c r="M350" t="n">
        <v>10</v>
      </c>
      <c r="N350" t="n">
        <v>99.89</v>
      </c>
      <c r="O350" t="n">
        <v>40466.92</v>
      </c>
      <c r="P350" t="n">
        <v>207.07</v>
      </c>
      <c r="Q350" t="n">
        <v>988.08</v>
      </c>
      <c r="R350" t="n">
        <v>44.39</v>
      </c>
      <c r="S350" t="n">
        <v>35.43</v>
      </c>
      <c r="T350" t="n">
        <v>3445.11</v>
      </c>
      <c r="U350" t="n">
        <v>0.8</v>
      </c>
      <c r="V350" t="n">
        <v>0.88</v>
      </c>
      <c r="W350" t="n">
        <v>2.98</v>
      </c>
      <c r="X350" t="n">
        <v>0.21</v>
      </c>
      <c r="Y350" t="n">
        <v>1</v>
      </c>
      <c r="Z350" t="n">
        <v>10</v>
      </c>
    </row>
    <row r="351">
      <c r="A351" t="n">
        <v>55</v>
      </c>
      <c r="B351" t="n">
        <v>150</v>
      </c>
      <c r="C351" t="inlineStr">
        <is>
          <t xml:space="preserve">CONCLUIDO	</t>
        </is>
      </c>
      <c r="D351" t="n">
        <v>6.0411</v>
      </c>
      <c r="E351" t="n">
        <v>16.55</v>
      </c>
      <c r="F351" t="n">
        <v>12.95</v>
      </c>
      <c r="G351" t="n">
        <v>70.61</v>
      </c>
      <c r="H351" t="n">
        <v>0.8</v>
      </c>
      <c r="I351" t="n">
        <v>11</v>
      </c>
      <c r="J351" t="n">
        <v>326.79</v>
      </c>
      <c r="K351" t="n">
        <v>61.82</v>
      </c>
      <c r="L351" t="n">
        <v>14.75</v>
      </c>
      <c r="M351" t="n">
        <v>9</v>
      </c>
      <c r="N351" t="n">
        <v>100.22</v>
      </c>
      <c r="O351" t="n">
        <v>40538.25</v>
      </c>
      <c r="P351" t="n">
        <v>206.09</v>
      </c>
      <c r="Q351" t="n">
        <v>988.12</v>
      </c>
      <c r="R351" t="n">
        <v>43.77</v>
      </c>
      <c r="S351" t="n">
        <v>35.43</v>
      </c>
      <c r="T351" t="n">
        <v>3142.56</v>
      </c>
      <c r="U351" t="n">
        <v>0.8100000000000001</v>
      </c>
      <c r="V351" t="n">
        <v>0.88</v>
      </c>
      <c r="W351" t="n">
        <v>2.98</v>
      </c>
      <c r="X351" t="n">
        <v>0.19</v>
      </c>
      <c r="Y351" t="n">
        <v>1</v>
      </c>
      <c r="Z351" t="n">
        <v>10</v>
      </c>
    </row>
    <row r="352">
      <c r="A352" t="n">
        <v>56</v>
      </c>
      <c r="B352" t="n">
        <v>150</v>
      </c>
      <c r="C352" t="inlineStr">
        <is>
          <t xml:space="preserve">CONCLUIDO	</t>
        </is>
      </c>
      <c r="D352" t="n">
        <v>6.0345</v>
      </c>
      <c r="E352" t="n">
        <v>16.57</v>
      </c>
      <c r="F352" t="n">
        <v>12.96</v>
      </c>
      <c r="G352" t="n">
        <v>70.70999999999999</v>
      </c>
      <c r="H352" t="n">
        <v>0.82</v>
      </c>
      <c r="I352" t="n">
        <v>11</v>
      </c>
      <c r="J352" t="n">
        <v>327.37</v>
      </c>
      <c r="K352" t="n">
        <v>61.82</v>
      </c>
      <c r="L352" t="n">
        <v>15</v>
      </c>
      <c r="M352" t="n">
        <v>9</v>
      </c>
      <c r="N352" t="n">
        <v>100.55</v>
      </c>
      <c r="O352" t="n">
        <v>40609.74</v>
      </c>
      <c r="P352" t="n">
        <v>206.29</v>
      </c>
      <c r="Q352" t="n">
        <v>988.08</v>
      </c>
      <c r="R352" t="n">
        <v>44.2</v>
      </c>
      <c r="S352" t="n">
        <v>35.43</v>
      </c>
      <c r="T352" t="n">
        <v>3354.58</v>
      </c>
      <c r="U352" t="n">
        <v>0.8</v>
      </c>
      <c r="V352" t="n">
        <v>0.88</v>
      </c>
      <c r="W352" t="n">
        <v>2.99</v>
      </c>
      <c r="X352" t="n">
        <v>0.21</v>
      </c>
      <c r="Y352" t="n">
        <v>1</v>
      </c>
      <c r="Z352" t="n">
        <v>10</v>
      </c>
    </row>
    <row r="353">
      <c r="A353" t="n">
        <v>57</v>
      </c>
      <c r="B353" t="n">
        <v>150</v>
      </c>
      <c r="C353" t="inlineStr">
        <is>
          <t xml:space="preserve">CONCLUIDO	</t>
        </is>
      </c>
      <c r="D353" t="n">
        <v>6.0387</v>
      </c>
      <c r="E353" t="n">
        <v>16.56</v>
      </c>
      <c r="F353" t="n">
        <v>12.95</v>
      </c>
      <c r="G353" t="n">
        <v>70.64</v>
      </c>
      <c r="H353" t="n">
        <v>0.83</v>
      </c>
      <c r="I353" t="n">
        <v>11</v>
      </c>
      <c r="J353" t="n">
        <v>327.95</v>
      </c>
      <c r="K353" t="n">
        <v>61.82</v>
      </c>
      <c r="L353" t="n">
        <v>15.25</v>
      </c>
      <c r="M353" t="n">
        <v>9</v>
      </c>
      <c r="N353" t="n">
        <v>100.88</v>
      </c>
      <c r="O353" t="n">
        <v>40681.39</v>
      </c>
      <c r="P353" t="n">
        <v>205.79</v>
      </c>
      <c r="Q353" t="n">
        <v>988.09</v>
      </c>
      <c r="R353" t="n">
        <v>43.99</v>
      </c>
      <c r="S353" t="n">
        <v>35.43</v>
      </c>
      <c r="T353" t="n">
        <v>3252.45</v>
      </c>
      <c r="U353" t="n">
        <v>0.8100000000000001</v>
      </c>
      <c r="V353" t="n">
        <v>0.88</v>
      </c>
      <c r="W353" t="n">
        <v>2.98</v>
      </c>
      <c r="X353" t="n">
        <v>0.2</v>
      </c>
      <c r="Y353" t="n">
        <v>1</v>
      </c>
      <c r="Z353" t="n">
        <v>10</v>
      </c>
    </row>
    <row r="354">
      <c r="A354" t="n">
        <v>58</v>
      </c>
      <c r="B354" t="n">
        <v>150</v>
      </c>
      <c r="C354" t="inlineStr">
        <is>
          <t xml:space="preserve">CONCLUIDO	</t>
        </is>
      </c>
      <c r="D354" t="n">
        <v>6.0375</v>
      </c>
      <c r="E354" t="n">
        <v>16.56</v>
      </c>
      <c r="F354" t="n">
        <v>12.95</v>
      </c>
      <c r="G354" t="n">
        <v>70.66</v>
      </c>
      <c r="H354" t="n">
        <v>0.84</v>
      </c>
      <c r="I354" t="n">
        <v>11</v>
      </c>
      <c r="J354" t="n">
        <v>328.53</v>
      </c>
      <c r="K354" t="n">
        <v>61.82</v>
      </c>
      <c r="L354" t="n">
        <v>15.5</v>
      </c>
      <c r="M354" t="n">
        <v>9</v>
      </c>
      <c r="N354" t="n">
        <v>101.21</v>
      </c>
      <c r="O354" t="n">
        <v>40753.2</v>
      </c>
      <c r="P354" t="n">
        <v>205.58</v>
      </c>
      <c r="Q354" t="n">
        <v>988.12</v>
      </c>
      <c r="R354" t="n">
        <v>43.97</v>
      </c>
      <c r="S354" t="n">
        <v>35.43</v>
      </c>
      <c r="T354" t="n">
        <v>3240.97</v>
      </c>
      <c r="U354" t="n">
        <v>0.8100000000000001</v>
      </c>
      <c r="V354" t="n">
        <v>0.88</v>
      </c>
      <c r="W354" t="n">
        <v>2.98</v>
      </c>
      <c r="X354" t="n">
        <v>0.2</v>
      </c>
      <c r="Y354" t="n">
        <v>1</v>
      </c>
      <c r="Z354" t="n">
        <v>10</v>
      </c>
    </row>
    <row r="355">
      <c r="A355" t="n">
        <v>59</v>
      </c>
      <c r="B355" t="n">
        <v>150</v>
      </c>
      <c r="C355" t="inlineStr">
        <is>
          <t xml:space="preserve">CONCLUIDO	</t>
        </is>
      </c>
      <c r="D355" t="n">
        <v>6.0395</v>
      </c>
      <c r="E355" t="n">
        <v>16.56</v>
      </c>
      <c r="F355" t="n">
        <v>12.95</v>
      </c>
      <c r="G355" t="n">
        <v>70.63</v>
      </c>
      <c r="H355" t="n">
        <v>0.85</v>
      </c>
      <c r="I355" t="n">
        <v>11</v>
      </c>
      <c r="J355" t="n">
        <v>329.12</v>
      </c>
      <c r="K355" t="n">
        <v>61.82</v>
      </c>
      <c r="L355" t="n">
        <v>15.75</v>
      </c>
      <c r="M355" t="n">
        <v>9</v>
      </c>
      <c r="N355" t="n">
        <v>101.54</v>
      </c>
      <c r="O355" t="n">
        <v>40825.16</v>
      </c>
      <c r="P355" t="n">
        <v>204.3</v>
      </c>
      <c r="Q355" t="n">
        <v>988.08</v>
      </c>
      <c r="R355" t="n">
        <v>43.8</v>
      </c>
      <c r="S355" t="n">
        <v>35.43</v>
      </c>
      <c r="T355" t="n">
        <v>3156.9</v>
      </c>
      <c r="U355" t="n">
        <v>0.8100000000000001</v>
      </c>
      <c r="V355" t="n">
        <v>0.88</v>
      </c>
      <c r="W355" t="n">
        <v>2.98</v>
      </c>
      <c r="X355" t="n">
        <v>0.2</v>
      </c>
      <c r="Y355" t="n">
        <v>1</v>
      </c>
      <c r="Z355" t="n">
        <v>10</v>
      </c>
    </row>
    <row r="356">
      <c r="A356" t="n">
        <v>60</v>
      </c>
      <c r="B356" t="n">
        <v>150</v>
      </c>
      <c r="C356" t="inlineStr">
        <is>
          <t xml:space="preserve">CONCLUIDO	</t>
        </is>
      </c>
      <c r="D356" t="n">
        <v>6.0395</v>
      </c>
      <c r="E356" t="n">
        <v>16.56</v>
      </c>
      <c r="F356" t="n">
        <v>12.95</v>
      </c>
      <c r="G356" t="n">
        <v>70.63</v>
      </c>
      <c r="H356" t="n">
        <v>0.86</v>
      </c>
      <c r="I356" t="n">
        <v>11</v>
      </c>
      <c r="J356" t="n">
        <v>329.7</v>
      </c>
      <c r="K356" t="n">
        <v>61.82</v>
      </c>
      <c r="L356" t="n">
        <v>16</v>
      </c>
      <c r="M356" t="n">
        <v>9</v>
      </c>
      <c r="N356" t="n">
        <v>101.88</v>
      </c>
      <c r="O356" t="n">
        <v>40897.29</v>
      </c>
      <c r="P356" t="n">
        <v>202.89</v>
      </c>
      <c r="Q356" t="n">
        <v>988.11</v>
      </c>
      <c r="R356" t="n">
        <v>43.83</v>
      </c>
      <c r="S356" t="n">
        <v>35.43</v>
      </c>
      <c r="T356" t="n">
        <v>3171.29</v>
      </c>
      <c r="U356" t="n">
        <v>0.8100000000000001</v>
      </c>
      <c r="V356" t="n">
        <v>0.88</v>
      </c>
      <c r="W356" t="n">
        <v>2.98</v>
      </c>
      <c r="X356" t="n">
        <v>0.2</v>
      </c>
      <c r="Y356" t="n">
        <v>1</v>
      </c>
      <c r="Z356" t="n">
        <v>10</v>
      </c>
    </row>
    <row r="357">
      <c r="A357" t="n">
        <v>61</v>
      </c>
      <c r="B357" t="n">
        <v>150</v>
      </c>
      <c r="C357" t="inlineStr">
        <is>
          <t xml:space="preserve">CONCLUIDO	</t>
        </is>
      </c>
      <c r="D357" t="n">
        <v>6.0676</v>
      </c>
      <c r="E357" t="n">
        <v>16.48</v>
      </c>
      <c r="F357" t="n">
        <v>12.93</v>
      </c>
      <c r="G357" t="n">
        <v>77.56999999999999</v>
      </c>
      <c r="H357" t="n">
        <v>0.88</v>
      </c>
      <c r="I357" t="n">
        <v>10</v>
      </c>
      <c r="J357" t="n">
        <v>330.29</v>
      </c>
      <c r="K357" t="n">
        <v>61.82</v>
      </c>
      <c r="L357" t="n">
        <v>16.25</v>
      </c>
      <c r="M357" t="n">
        <v>8</v>
      </c>
      <c r="N357" t="n">
        <v>102.21</v>
      </c>
      <c r="O357" t="n">
        <v>40969.57</v>
      </c>
      <c r="P357" t="n">
        <v>202.03</v>
      </c>
      <c r="Q357" t="n">
        <v>988.08</v>
      </c>
      <c r="R357" t="n">
        <v>43.08</v>
      </c>
      <c r="S357" t="n">
        <v>35.43</v>
      </c>
      <c r="T357" t="n">
        <v>2799.98</v>
      </c>
      <c r="U357" t="n">
        <v>0.82</v>
      </c>
      <c r="V357" t="n">
        <v>0.88</v>
      </c>
      <c r="W357" t="n">
        <v>2.98</v>
      </c>
      <c r="X357" t="n">
        <v>0.17</v>
      </c>
      <c r="Y357" t="n">
        <v>1</v>
      </c>
      <c r="Z357" t="n">
        <v>10</v>
      </c>
    </row>
    <row r="358">
      <c r="A358" t="n">
        <v>62</v>
      </c>
      <c r="B358" t="n">
        <v>150</v>
      </c>
      <c r="C358" t="inlineStr">
        <is>
          <t xml:space="preserve">CONCLUIDO	</t>
        </is>
      </c>
      <c r="D358" t="n">
        <v>6.0667</v>
      </c>
      <c r="E358" t="n">
        <v>16.48</v>
      </c>
      <c r="F358" t="n">
        <v>12.93</v>
      </c>
      <c r="G358" t="n">
        <v>77.58</v>
      </c>
      <c r="H358" t="n">
        <v>0.89</v>
      </c>
      <c r="I358" t="n">
        <v>10</v>
      </c>
      <c r="J358" t="n">
        <v>330.87</v>
      </c>
      <c r="K358" t="n">
        <v>61.82</v>
      </c>
      <c r="L358" t="n">
        <v>16.5</v>
      </c>
      <c r="M358" t="n">
        <v>8</v>
      </c>
      <c r="N358" t="n">
        <v>102.55</v>
      </c>
      <c r="O358" t="n">
        <v>41042.02</v>
      </c>
      <c r="P358" t="n">
        <v>201.3</v>
      </c>
      <c r="Q358" t="n">
        <v>988.12</v>
      </c>
      <c r="R358" t="n">
        <v>43.32</v>
      </c>
      <c r="S358" t="n">
        <v>35.43</v>
      </c>
      <c r="T358" t="n">
        <v>2923.35</v>
      </c>
      <c r="U358" t="n">
        <v>0.82</v>
      </c>
      <c r="V358" t="n">
        <v>0.88</v>
      </c>
      <c r="W358" t="n">
        <v>2.98</v>
      </c>
      <c r="X358" t="n">
        <v>0.18</v>
      </c>
      <c r="Y358" t="n">
        <v>1</v>
      </c>
      <c r="Z358" t="n">
        <v>10</v>
      </c>
    </row>
    <row r="359">
      <c r="A359" t="n">
        <v>63</v>
      </c>
      <c r="B359" t="n">
        <v>150</v>
      </c>
      <c r="C359" t="inlineStr">
        <is>
          <t xml:space="preserve">CONCLUIDO	</t>
        </is>
      </c>
      <c r="D359" t="n">
        <v>6.0672</v>
      </c>
      <c r="E359" t="n">
        <v>16.48</v>
      </c>
      <c r="F359" t="n">
        <v>12.93</v>
      </c>
      <c r="G359" t="n">
        <v>77.58</v>
      </c>
      <c r="H359" t="n">
        <v>0.9</v>
      </c>
      <c r="I359" t="n">
        <v>10</v>
      </c>
      <c r="J359" t="n">
        <v>331.46</v>
      </c>
      <c r="K359" t="n">
        <v>61.82</v>
      </c>
      <c r="L359" t="n">
        <v>16.75</v>
      </c>
      <c r="M359" t="n">
        <v>8</v>
      </c>
      <c r="N359" t="n">
        <v>102.89</v>
      </c>
      <c r="O359" t="n">
        <v>41114.63</v>
      </c>
      <c r="P359" t="n">
        <v>200.57</v>
      </c>
      <c r="Q359" t="n">
        <v>988.08</v>
      </c>
      <c r="R359" t="n">
        <v>43.2</v>
      </c>
      <c r="S359" t="n">
        <v>35.43</v>
      </c>
      <c r="T359" t="n">
        <v>2862.67</v>
      </c>
      <c r="U359" t="n">
        <v>0.82</v>
      </c>
      <c r="V359" t="n">
        <v>0.88</v>
      </c>
      <c r="W359" t="n">
        <v>2.98</v>
      </c>
      <c r="X359" t="n">
        <v>0.18</v>
      </c>
      <c r="Y359" t="n">
        <v>1</v>
      </c>
      <c r="Z359" t="n">
        <v>10</v>
      </c>
    </row>
    <row r="360">
      <c r="A360" t="n">
        <v>64</v>
      </c>
      <c r="B360" t="n">
        <v>150</v>
      </c>
      <c r="C360" t="inlineStr">
        <is>
          <t xml:space="preserve">CONCLUIDO	</t>
        </is>
      </c>
      <c r="D360" t="n">
        <v>6.0666</v>
      </c>
      <c r="E360" t="n">
        <v>16.48</v>
      </c>
      <c r="F360" t="n">
        <v>12.93</v>
      </c>
      <c r="G360" t="n">
        <v>77.59</v>
      </c>
      <c r="H360" t="n">
        <v>0.91</v>
      </c>
      <c r="I360" t="n">
        <v>10</v>
      </c>
      <c r="J360" t="n">
        <v>332.05</v>
      </c>
      <c r="K360" t="n">
        <v>61.82</v>
      </c>
      <c r="L360" t="n">
        <v>17</v>
      </c>
      <c r="M360" t="n">
        <v>8</v>
      </c>
      <c r="N360" t="n">
        <v>103.23</v>
      </c>
      <c r="O360" t="n">
        <v>41187.41</v>
      </c>
      <c r="P360" t="n">
        <v>200.71</v>
      </c>
      <c r="Q360" t="n">
        <v>988.1</v>
      </c>
      <c r="R360" t="n">
        <v>43.16</v>
      </c>
      <c r="S360" t="n">
        <v>35.43</v>
      </c>
      <c r="T360" t="n">
        <v>2842.71</v>
      </c>
      <c r="U360" t="n">
        <v>0.82</v>
      </c>
      <c r="V360" t="n">
        <v>0.88</v>
      </c>
      <c r="W360" t="n">
        <v>2.98</v>
      </c>
      <c r="X360" t="n">
        <v>0.18</v>
      </c>
      <c r="Y360" t="n">
        <v>1</v>
      </c>
      <c r="Z360" t="n">
        <v>10</v>
      </c>
    </row>
    <row r="361">
      <c r="A361" t="n">
        <v>65</v>
      </c>
      <c r="B361" t="n">
        <v>150</v>
      </c>
      <c r="C361" t="inlineStr">
        <is>
          <t xml:space="preserve">CONCLUIDO	</t>
        </is>
      </c>
      <c r="D361" t="n">
        <v>6.0663</v>
      </c>
      <c r="E361" t="n">
        <v>16.48</v>
      </c>
      <c r="F361" t="n">
        <v>12.93</v>
      </c>
      <c r="G361" t="n">
        <v>77.59</v>
      </c>
      <c r="H361" t="n">
        <v>0.92</v>
      </c>
      <c r="I361" t="n">
        <v>10</v>
      </c>
      <c r="J361" t="n">
        <v>332.64</v>
      </c>
      <c r="K361" t="n">
        <v>61.82</v>
      </c>
      <c r="L361" t="n">
        <v>17.25</v>
      </c>
      <c r="M361" t="n">
        <v>8</v>
      </c>
      <c r="N361" t="n">
        <v>103.57</v>
      </c>
      <c r="O361" t="n">
        <v>41260.35</v>
      </c>
      <c r="P361" t="n">
        <v>200.19</v>
      </c>
      <c r="Q361" t="n">
        <v>988.08</v>
      </c>
      <c r="R361" t="n">
        <v>43.26</v>
      </c>
      <c r="S361" t="n">
        <v>35.43</v>
      </c>
      <c r="T361" t="n">
        <v>2891.21</v>
      </c>
      <c r="U361" t="n">
        <v>0.82</v>
      </c>
      <c r="V361" t="n">
        <v>0.88</v>
      </c>
      <c r="W361" t="n">
        <v>2.98</v>
      </c>
      <c r="X361" t="n">
        <v>0.18</v>
      </c>
      <c r="Y361" t="n">
        <v>1</v>
      </c>
      <c r="Z361" t="n">
        <v>10</v>
      </c>
    </row>
    <row r="362">
      <c r="A362" t="n">
        <v>66</v>
      </c>
      <c r="B362" t="n">
        <v>150</v>
      </c>
      <c r="C362" t="inlineStr">
        <is>
          <t xml:space="preserve">CONCLUIDO	</t>
        </is>
      </c>
      <c r="D362" t="n">
        <v>6.0682</v>
      </c>
      <c r="E362" t="n">
        <v>16.48</v>
      </c>
      <c r="F362" t="n">
        <v>12.93</v>
      </c>
      <c r="G362" t="n">
        <v>77.56</v>
      </c>
      <c r="H362" t="n">
        <v>0.9399999999999999</v>
      </c>
      <c r="I362" t="n">
        <v>10</v>
      </c>
      <c r="J362" t="n">
        <v>333.24</v>
      </c>
      <c r="K362" t="n">
        <v>61.82</v>
      </c>
      <c r="L362" t="n">
        <v>17.5</v>
      </c>
      <c r="M362" t="n">
        <v>8</v>
      </c>
      <c r="N362" t="n">
        <v>103.92</v>
      </c>
      <c r="O362" t="n">
        <v>41333.46</v>
      </c>
      <c r="P362" t="n">
        <v>199.37</v>
      </c>
      <c r="Q362" t="n">
        <v>988.08</v>
      </c>
      <c r="R362" t="n">
        <v>43.2</v>
      </c>
      <c r="S362" t="n">
        <v>35.43</v>
      </c>
      <c r="T362" t="n">
        <v>2860.4</v>
      </c>
      <c r="U362" t="n">
        <v>0.82</v>
      </c>
      <c r="V362" t="n">
        <v>0.88</v>
      </c>
      <c r="W362" t="n">
        <v>2.98</v>
      </c>
      <c r="X362" t="n">
        <v>0.17</v>
      </c>
      <c r="Y362" t="n">
        <v>1</v>
      </c>
      <c r="Z362" t="n">
        <v>10</v>
      </c>
    </row>
    <row r="363">
      <c r="A363" t="n">
        <v>67</v>
      </c>
      <c r="B363" t="n">
        <v>150</v>
      </c>
      <c r="C363" t="inlineStr">
        <is>
          <t xml:space="preserve">CONCLUIDO	</t>
        </is>
      </c>
      <c r="D363" t="n">
        <v>6.0919</v>
      </c>
      <c r="E363" t="n">
        <v>16.42</v>
      </c>
      <c r="F363" t="n">
        <v>12.92</v>
      </c>
      <c r="G363" t="n">
        <v>86.12</v>
      </c>
      <c r="H363" t="n">
        <v>0.95</v>
      </c>
      <c r="I363" t="n">
        <v>9</v>
      </c>
      <c r="J363" t="n">
        <v>333.83</v>
      </c>
      <c r="K363" t="n">
        <v>61.82</v>
      </c>
      <c r="L363" t="n">
        <v>17.75</v>
      </c>
      <c r="M363" t="n">
        <v>7</v>
      </c>
      <c r="N363" t="n">
        <v>104.26</v>
      </c>
      <c r="O363" t="n">
        <v>41406.86</v>
      </c>
      <c r="P363" t="n">
        <v>197.66</v>
      </c>
      <c r="Q363" t="n">
        <v>988.09</v>
      </c>
      <c r="R363" t="n">
        <v>42.78</v>
      </c>
      <c r="S363" t="n">
        <v>35.43</v>
      </c>
      <c r="T363" t="n">
        <v>2656.69</v>
      </c>
      <c r="U363" t="n">
        <v>0.83</v>
      </c>
      <c r="V363" t="n">
        <v>0.88</v>
      </c>
      <c r="W363" t="n">
        <v>2.98</v>
      </c>
      <c r="X363" t="n">
        <v>0.16</v>
      </c>
      <c r="Y363" t="n">
        <v>1</v>
      </c>
      <c r="Z363" t="n">
        <v>10</v>
      </c>
    </row>
    <row r="364">
      <c r="A364" t="n">
        <v>68</v>
      </c>
      <c r="B364" t="n">
        <v>150</v>
      </c>
      <c r="C364" t="inlineStr">
        <is>
          <t xml:space="preserve">CONCLUIDO	</t>
        </is>
      </c>
      <c r="D364" t="n">
        <v>6.093</v>
      </c>
      <c r="E364" t="n">
        <v>16.41</v>
      </c>
      <c r="F364" t="n">
        <v>12.91</v>
      </c>
      <c r="G364" t="n">
        <v>86.09999999999999</v>
      </c>
      <c r="H364" t="n">
        <v>0.96</v>
      </c>
      <c r="I364" t="n">
        <v>9</v>
      </c>
      <c r="J364" t="n">
        <v>334.43</v>
      </c>
      <c r="K364" t="n">
        <v>61.82</v>
      </c>
      <c r="L364" t="n">
        <v>18</v>
      </c>
      <c r="M364" t="n">
        <v>7</v>
      </c>
      <c r="N364" t="n">
        <v>104.61</v>
      </c>
      <c r="O364" t="n">
        <v>41480.31</v>
      </c>
      <c r="P364" t="n">
        <v>197.82</v>
      </c>
      <c r="Q364" t="n">
        <v>988.08</v>
      </c>
      <c r="R364" t="n">
        <v>42.76</v>
      </c>
      <c r="S364" t="n">
        <v>35.43</v>
      </c>
      <c r="T364" t="n">
        <v>2644.49</v>
      </c>
      <c r="U364" t="n">
        <v>0.83</v>
      </c>
      <c r="V364" t="n">
        <v>0.88</v>
      </c>
      <c r="W364" t="n">
        <v>2.98</v>
      </c>
      <c r="X364" t="n">
        <v>0.16</v>
      </c>
      <c r="Y364" t="n">
        <v>1</v>
      </c>
      <c r="Z364" t="n">
        <v>10</v>
      </c>
    </row>
    <row r="365">
      <c r="A365" t="n">
        <v>69</v>
      </c>
      <c r="B365" t="n">
        <v>150</v>
      </c>
      <c r="C365" t="inlineStr">
        <is>
          <t xml:space="preserve">CONCLUIDO	</t>
        </is>
      </c>
      <c r="D365" t="n">
        <v>6.0929</v>
      </c>
      <c r="E365" t="n">
        <v>16.41</v>
      </c>
      <c r="F365" t="n">
        <v>12.92</v>
      </c>
      <c r="G365" t="n">
        <v>86.09999999999999</v>
      </c>
      <c r="H365" t="n">
        <v>0.97</v>
      </c>
      <c r="I365" t="n">
        <v>9</v>
      </c>
      <c r="J365" t="n">
        <v>335.02</v>
      </c>
      <c r="K365" t="n">
        <v>61.82</v>
      </c>
      <c r="L365" t="n">
        <v>18.25</v>
      </c>
      <c r="M365" t="n">
        <v>7</v>
      </c>
      <c r="N365" t="n">
        <v>104.95</v>
      </c>
      <c r="O365" t="n">
        <v>41553.93</v>
      </c>
      <c r="P365" t="n">
        <v>197.98</v>
      </c>
      <c r="Q365" t="n">
        <v>988.21</v>
      </c>
      <c r="R365" t="n">
        <v>42.77</v>
      </c>
      <c r="S365" t="n">
        <v>35.43</v>
      </c>
      <c r="T365" t="n">
        <v>2651.4</v>
      </c>
      <c r="U365" t="n">
        <v>0.83</v>
      </c>
      <c r="V365" t="n">
        <v>0.88</v>
      </c>
      <c r="W365" t="n">
        <v>2.98</v>
      </c>
      <c r="X365" t="n">
        <v>0.16</v>
      </c>
      <c r="Y365" t="n">
        <v>1</v>
      </c>
      <c r="Z365" t="n">
        <v>10</v>
      </c>
    </row>
    <row r="366">
      <c r="A366" t="n">
        <v>70</v>
      </c>
      <c r="B366" t="n">
        <v>150</v>
      </c>
      <c r="C366" t="inlineStr">
        <is>
          <t xml:space="preserve">CONCLUIDO	</t>
        </is>
      </c>
      <c r="D366" t="n">
        <v>6.0923</v>
      </c>
      <c r="E366" t="n">
        <v>16.41</v>
      </c>
      <c r="F366" t="n">
        <v>12.92</v>
      </c>
      <c r="G366" t="n">
        <v>86.11</v>
      </c>
      <c r="H366" t="n">
        <v>0.98</v>
      </c>
      <c r="I366" t="n">
        <v>9</v>
      </c>
      <c r="J366" t="n">
        <v>335.62</v>
      </c>
      <c r="K366" t="n">
        <v>61.82</v>
      </c>
      <c r="L366" t="n">
        <v>18.5</v>
      </c>
      <c r="M366" t="n">
        <v>7</v>
      </c>
      <c r="N366" t="n">
        <v>105.3</v>
      </c>
      <c r="O366" t="n">
        <v>41627.72</v>
      </c>
      <c r="P366" t="n">
        <v>198.01</v>
      </c>
      <c r="Q366" t="n">
        <v>988.17</v>
      </c>
      <c r="R366" t="n">
        <v>42.83</v>
      </c>
      <c r="S366" t="n">
        <v>35.43</v>
      </c>
      <c r="T366" t="n">
        <v>2683.28</v>
      </c>
      <c r="U366" t="n">
        <v>0.83</v>
      </c>
      <c r="V366" t="n">
        <v>0.88</v>
      </c>
      <c r="W366" t="n">
        <v>2.98</v>
      </c>
      <c r="X366" t="n">
        <v>0.16</v>
      </c>
      <c r="Y366" t="n">
        <v>1</v>
      </c>
      <c r="Z366" t="n">
        <v>10</v>
      </c>
    </row>
    <row r="367">
      <c r="A367" t="n">
        <v>71</v>
      </c>
      <c r="B367" t="n">
        <v>150</v>
      </c>
      <c r="C367" t="inlineStr">
        <is>
          <t xml:space="preserve">CONCLUIDO	</t>
        </is>
      </c>
      <c r="D367" t="n">
        <v>6.0942</v>
      </c>
      <c r="E367" t="n">
        <v>16.41</v>
      </c>
      <c r="F367" t="n">
        <v>12.91</v>
      </c>
      <c r="G367" t="n">
        <v>86.08</v>
      </c>
      <c r="H367" t="n">
        <v>0.99</v>
      </c>
      <c r="I367" t="n">
        <v>9</v>
      </c>
      <c r="J367" t="n">
        <v>336.22</v>
      </c>
      <c r="K367" t="n">
        <v>61.82</v>
      </c>
      <c r="L367" t="n">
        <v>18.75</v>
      </c>
      <c r="M367" t="n">
        <v>7</v>
      </c>
      <c r="N367" t="n">
        <v>105.65</v>
      </c>
      <c r="O367" t="n">
        <v>41701.68</v>
      </c>
      <c r="P367" t="n">
        <v>197.36</v>
      </c>
      <c r="Q367" t="n">
        <v>988.12</v>
      </c>
      <c r="R367" t="n">
        <v>42.77</v>
      </c>
      <c r="S367" t="n">
        <v>35.43</v>
      </c>
      <c r="T367" t="n">
        <v>2648.98</v>
      </c>
      <c r="U367" t="n">
        <v>0.83</v>
      </c>
      <c r="V367" t="n">
        <v>0.88</v>
      </c>
      <c r="W367" t="n">
        <v>2.98</v>
      </c>
      <c r="X367" t="n">
        <v>0.16</v>
      </c>
      <c r="Y367" t="n">
        <v>1</v>
      </c>
      <c r="Z367" t="n">
        <v>10</v>
      </c>
    </row>
    <row r="368">
      <c r="A368" t="n">
        <v>72</v>
      </c>
      <c r="B368" t="n">
        <v>150</v>
      </c>
      <c r="C368" t="inlineStr">
        <is>
          <t xml:space="preserve">CONCLUIDO	</t>
        </is>
      </c>
      <c r="D368" t="n">
        <v>6.096</v>
      </c>
      <c r="E368" t="n">
        <v>16.4</v>
      </c>
      <c r="F368" t="n">
        <v>12.91</v>
      </c>
      <c r="G368" t="n">
        <v>86.05</v>
      </c>
      <c r="H368" t="n">
        <v>1.01</v>
      </c>
      <c r="I368" t="n">
        <v>9</v>
      </c>
      <c r="J368" t="n">
        <v>336.82</v>
      </c>
      <c r="K368" t="n">
        <v>61.82</v>
      </c>
      <c r="L368" t="n">
        <v>19</v>
      </c>
      <c r="M368" t="n">
        <v>7</v>
      </c>
      <c r="N368" t="n">
        <v>106</v>
      </c>
      <c r="O368" t="n">
        <v>41775.82</v>
      </c>
      <c r="P368" t="n">
        <v>196.54</v>
      </c>
      <c r="Q368" t="n">
        <v>988.08</v>
      </c>
      <c r="R368" t="n">
        <v>42.53</v>
      </c>
      <c r="S368" t="n">
        <v>35.43</v>
      </c>
      <c r="T368" t="n">
        <v>2530.85</v>
      </c>
      <c r="U368" t="n">
        <v>0.83</v>
      </c>
      <c r="V368" t="n">
        <v>0.88</v>
      </c>
      <c r="W368" t="n">
        <v>2.98</v>
      </c>
      <c r="X368" t="n">
        <v>0.15</v>
      </c>
      <c r="Y368" t="n">
        <v>1</v>
      </c>
      <c r="Z368" t="n">
        <v>10</v>
      </c>
    </row>
    <row r="369">
      <c r="A369" t="n">
        <v>73</v>
      </c>
      <c r="B369" t="n">
        <v>150</v>
      </c>
      <c r="C369" t="inlineStr">
        <is>
          <t xml:space="preserve">CONCLUIDO	</t>
        </is>
      </c>
      <c r="D369" t="n">
        <v>6.0933</v>
      </c>
      <c r="E369" t="n">
        <v>16.41</v>
      </c>
      <c r="F369" t="n">
        <v>12.91</v>
      </c>
      <c r="G369" t="n">
        <v>86.09</v>
      </c>
      <c r="H369" t="n">
        <v>1.02</v>
      </c>
      <c r="I369" t="n">
        <v>9</v>
      </c>
      <c r="J369" t="n">
        <v>337.43</v>
      </c>
      <c r="K369" t="n">
        <v>61.82</v>
      </c>
      <c r="L369" t="n">
        <v>19.25</v>
      </c>
      <c r="M369" t="n">
        <v>7</v>
      </c>
      <c r="N369" t="n">
        <v>106.35</v>
      </c>
      <c r="O369" t="n">
        <v>41850.13</v>
      </c>
      <c r="P369" t="n">
        <v>194.82</v>
      </c>
      <c r="Q369" t="n">
        <v>988.21</v>
      </c>
      <c r="R369" t="n">
        <v>42.74</v>
      </c>
      <c r="S369" t="n">
        <v>35.43</v>
      </c>
      <c r="T369" t="n">
        <v>2633.85</v>
      </c>
      <c r="U369" t="n">
        <v>0.83</v>
      </c>
      <c r="V369" t="n">
        <v>0.88</v>
      </c>
      <c r="W369" t="n">
        <v>2.98</v>
      </c>
      <c r="X369" t="n">
        <v>0.16</v>
      </c>
      <c r="Y369" t="n">
        <v>1</v>
      </c>
      <c r="Z369" t="n">
        <v>10</v>
      </c>
    </row>
    <row r="370">
      <c r="A370" t="n">
        <v>74</v>
      </c>
      <c r="B370" t="n">
        <v>150</v>
      </c>
      <c r="C370" t="inlineStr">
        <is>
          <t xml:space="preserve">CONCLUIDO	</t>
        </is>
      </c>
      <c r="D370" t="n">
        <v>6.0931</v>
      </c>
      <c r="E370" t="n">
        <v>16.41</v>
      </c>
      <c r="F370" t="n">
        <v>12.91</v>
      </c>
      <c r="G370" t="n">
        <v>86.09999999999999</v>
      </c>
      <c r="H370" t="n">
        <v>1.03</v>
      </c>
      <c r="I370" t="n">
        <v>9</v>
      </c>
      <c r="J370" t="n">
        <v>338.03</v>
      </c>
      <c r="K370" t="n">
        <v>61.82</v>
      </c>
      <c r="L370" t="n">
        <v>19.5</v>
      </c>
      <c r="M370" t="n">
        <v>7</v>
      </c>
      <c r="N370" t="n">
        <v>106.71</v>
      </c>
      <c r="O370" t="n">
        <v>41924.62</v>
      </c>
      <c r="P370" t="n">
        <v>193.78</v>
      </c>
      <c r="Q370" t="n">
        <v>988.09</v>
      </c>
      <c r="R370" t="n">
        <v>42.81</v>
      </c>
      <c r="S370" t="n">
        <v>35.43</v>
      </c>
      <c r="T370" t="n">
        <v>2670.2</v>
      </c>
      <c r="U370" t="n">
        <v>0.83</v>
      </c>
      <c r="V370" t="n">
        <v>0.88</v>
      </c>
      <c r="W370" t="n">
        <v>2.98</v>
      </c>
      <c r="X370" t="n">
        <v>0.16</v>
      </c>
      <c r="Y370" t="n">
        <v>1</v>
      </c>
      <c r="Z370" t="n">
        <v>10</v>
      </c>
    </row>
    <row r="371">
      <c r="A371" t="n">
        <v>75</v>
      </c>
      <c r="B371" t="n">
        <v>150</v>
      </c>
      <c r="C371" t="inlineStr">
        <is>
          <t xml:space="preserve">CONCLUIDO	</t>
        </is>
      </c>
      <c r="D371" t="n">
        <v>6.1208</v>
      </c>
      <c r="E371" t="n">
        <v>16.34</v>
      </c>
      <c r="F371" t="n">
        <v>12.9</v>
      </c>
      <c r="G371" t="n">
        <v>96.72</v>
      </c>
      <c r="H371" t="n">
        <v>1.04</v>
      </c>
      <c r="I371" t="n">
        <v>8</v>
      </c>
      <c r="J371" t="n">
        <v>338.63</v>
      </c>
      <c r="K371" t="n">
        <v>61.82</v>
      </c>
      <c r="L371" t="n">
        <v>19.75</v>
      </c>
      <c r="M371" t="n">
        <v>4</v>
      </c>
      <c r="N371" t="n">
        <v>107.06</v>
      </c>
      <c r="O371" t="n">
        <v>41999.28</v>
      </c>
      <c r="P371" t="n">
        <v>192.34</v>
      </c>
      <c r="Q371" t="n">
        <v>988.09</v>
      </c>
      <c r="R371" t="n">
        <v>42.19</v>
      </c>
      <c r="S371" t="n">
        <v>35.43</v>
      </c>
      <c r="T371" t="n">
        <v>2364.75</v>
      </c>
      <c r="U371" t="n">
        <v>0.84</v>
      </c>
      <c r="V371" t="n">
        <v>0.88</v>
      </c>
      <c r="W371" t="n">
        <v>2.98</v>
      </c>
      <c r="X371" t="n">
        <v>0.14</v>
      </c>
      <c r="Y371" t="n">
        <v>1</v>
      </c>
      <c r="Z371" t="n">
        <v>10</v>
      </c>
    </row>
    <row r="372">
      <c r="A372" t="n">
        <v>76</v>
      </c>
      <c r="B372" t="n">
        <v>150</v>
      </c>
      <c r="C372" t="inlineStr">
        <is>
          <t xml:space="preserve">CONCLUIDO	</t>
        </is>
      </c>
      <c r="D372" t="n">
        <v>6.12</v>
      </c>
      <c r="E372" t="n">
        <v>16.34</v>
      </c>
      <c r="F372" t="n">
        <v>12.9</v>
      </c>
      <c r="G372" t="n">
        <v>96.73999999999999</v>
      </c>
      <c r="H372" t="n">
        <v>1.05</v>
      </c>
      <c r="I372" t="n">
        <v>8</v>
      </c>
      <c r="J372" t="n">
        <v>339.24</v>
      </c>
      <c r="K372" t="n">
        <v>61.82</v>
      </c>
      <c r="L372" t="n">
        <v>20</v>
      </c>
      <c r="M372" t="n">
        <v>4</v>
      </c>
      <c r="N372" t="n">
        <v>107.42</v>
      </c>
      <c r="O372" t="n">
        <v>42074.12</v>
      </c>
      <c r="P372" t="n">
        <v>192.58</v>
      </c>
      <c r="Q372" t="n">
        <v>988.08</v>
      </c>
      <c r="R372" t="n">
        <v>42.21</v>
      </c>
      <c r="S372" t="n">
        <v>35.43</v>
      </c>
      <c r="T372" t="n">
        <v>2378.33</v>
      </c>
      <c r="U372" t="n">
        <v>0.84</v>
      </c>
      <c r="V372" t="n">
        <v>0.88</v>
      </c>
      <c r="W372" t="n">
        <v>2.98</v>
      </c>
      <c r="X372" t="n">
        <v>0.14</v>
      </c>
      <c r="Y372" t="n">
        <v>1</v>
      </c>
      <c r="Z372" t="n">
        <v>10</v>
      </c>
    </row>
    <row r="373">
      <c r="A373" t="n">
        <v>77</v>
      </c>
      <c r="B373" t="n">
        <v>150</v>
      </c>
      <c r="C373" t="inlineStr">
        <is>
          <t xml:space="preserve">CONCLUIDO	</t>
        </is>
      </c>
      <c r="D373" t="n">
        <v>6.123</v>
      </c>
      <c r="E373" t="n">
        <v>16.33</v>
      </c>
      <c r="F373" t="n">
        <v>12.89</v>
      </c>
      <c r="G373" t="n">
        <v>96.68000000000001</v>
      </c>
      <c r="H373" t="n">
        <v>1.06</v>
      </c>
      <c r="I373" t="n">
        <v>8</v>
      </c>
      <c r="J373" t="n">
        <v>339.85</v>
      </c>
      <c r="K373" t="n">
        <v>61.82</v>
      </c>
      <c r="L373" t="n">
        <v>20.25</v>
      </c>
      <c r="M373" t="n">
        <v>3</v>
      </c>
      <c r="N373" t="n">
        <v>107.78</v>
      </c>
      <c r="O373" t="n">
        <v>42149.15</v>
      </c>
      <c r="P373" t="n">
        <v>192.61</v>
      </c>
      <c r="Q373" t="n">
        <v>988.13</v>
      </c>
      <c r="R373" t="n">
        <v>41.98</v>
      </c>
      <c r="S373" t="n">
        <v>35.43</v>
      </c>
      <c r="T373" t="n">
        <v>2262.67</v>
      </c>
      <c r="U373" t="n">
        <v>0.84</v>
      </c>
      <c r="V373" t="n">
        <v>0.88</v>
      </c>
      <c r="W373" t="n">
        <v>2.98</v>
      </c>
      <c r="X373" t="n">
        <v>0.14</v>
      </c>
      <c r="Y373" t="n">
        <v>1</v>
      </c>
      <c r="Z373" t="n">
        <v>10</v>
      </c>
    </row>
    <row r="374">
      <c r="A374" t="n">
        <v>78</v>
      </c>
      <c r="B374" t="n">
        <v>150</v>
      </c>
      <c r="C374" t="inlineStr">
        <is>
          <t xml:space="preserve">CONCLUIDO	</t>
        </is>
      </c>
      <c r="D374" t="n">
        <v>6.1201</v>
      </c>
      <c r="E374" t="n">
        <v>16.34</v>
      </c>
      <c r="F374" t="n">
        <v>12.9</v>
      </c>
      <c r="G374" t="n">
        <v>96.73999999999999</v>
      </c>
      <c r="H374" t="n">
        <v>1.07</v>
      </c>
      <c r="I374" t="n">
        <v>8</v>
      </c>
      <c r="J374" t="n">
        <v>340.46</v>
      </c>
      <c r="K374" t="n">
        <v>61.82</v>
      </c>
      <c r="L374" t="n">
        <v>20.5</v>
      </c>
      <c r="M374" t="n">
        <v>3</v>
      </c>
      <c r="N374" t="n">
        <v>108.14</v>
      </c>
      <c r="O374" t="n">
        <v>42224.35</v>
      </c>
      <c r="P374" t="n">
        <v>193.12</v>
      </c>
      <c r="Q374" t="n">
        <v>988.13</v>
      </c>
      <c r="R374" t="n">
        <v>42.16</v>
      </c>
      <c r="S374" t="n">
        <v>35.43</v>
      </c>
      <c r="T374" t="n">
        <v>2351.66</v>
      </c>
      <c r="U374" t="n">
        <v>0.84</v>
      </c>
      <c r="V374" t="n">
        <v>0.88</v>
      </c>
      <c r="W374" t="n">
        <v>2.98</v>
      </c>
      <c r="X374" t="n">
        <v>0.14</v>
      </c>
      <c r="Y374" t="n">
        <v>1</v>
      </c>
      <c r="Z374" t="n">
        <v>10</v>
      </c>
    </row>
    <row r="375">
      <c r="A375" t="n">
        <v>79</v>
      </c>
      <c r="B375" t="n">
        <v>150</v>
      </c>
      <c r="C375" t="inlineStr">
        <is>
          <t xml:space="preserve">CONCLUIDO	</t>
        </is>
      </c>
      <c r="D375" t="n">
        <v>6.1204</v>
      </c>
      <c r="E375" t="n">
        <v>16.34</v>
      </c>
      <c r="F375" t="n">
        <v>12.9</v>
      </c>
      <c r="G375" t="n">
        <v>96.73</v>
      </c>
      <c r="H375" t="n">
        <v>1.08</v>
      </c>
      <c r="I375" t="n">
        <v>8</v>
      </c>
      <c r="J375" t="n">
        <v>341.07</v>
      </c>
      <c r="K375" t="n">
        <v>61.82</v>
      </c>
      <c r="L375" t="n">
        <v>20.75</v>
      </c>
      <c r="M375" t="n">
        <v>2</v>
      </c>
      <c r="N375" t="n">
        <v>108.5</v>
      </c>
      <c r="O375" t="n">
        <v>42299.74</v>
      </c>
      <c r="P375" t="n">
        <v>193.13</v>
      </c>
      <c r="Q375" t="n">
        <v>988.13</v>
      </c>
      <c r="R375" t="n">
        <v>42.12</v>
      </c>
      <c r="S375" t="n">
        <v>35.43</v>
      </c>
      <c r="T375" t="n">
        <v>2330.01</v>
      </c>
      <c r="U375" t="n">
        <v>0.84</v>
      </c>
      <c r="V375" t="n">
        <v>0.88</v>
      </c>
      <c r="W375" t="n">
        <v>2.98</v>
      </c>
      <c r="X375" t="n">
        <v>0.14</v>
      </c>
      <c r="Y375" t="n">
        <v>1</v>
      </c>
      <c r="Z375" t="n">
        <v>10</v>
      </c>
    </row>
    <row r="376">
      <c r="A376" t="n">
        <v>80</v>
      </c>
      <c r="B376" t="n">
        <v>150</v>
      </c>
      <c r="C376" t="inlineStr">
        <is>
          <t xml:space="preserve">CONCLUIDO	</t>
        </is>
      </c>
      <c r="D376" t="n">
        <v>6.1212</v>
      </c>
      <c r="E376" t="n">
        <v>16.34</v>
      </c>
      <c r="F376" t="n">
        <v>12.89</v>
      </c>
      <c r="G376" t="n">
        <v>96.70999999999999</v>
      </c>
      <c r="H376" t="n">
        <v>1.1</v>
      </c>
      <c r="I376" t="n">
        <v>8</v>
      </c>
      <c r="J376" t="n">
        <v>341.68</v>
      </c>
      <c r="K376" t="n">
        <v>61.82</v>
      </c>
      <c r="L376" t="n">
        <v>21</v>
      </c>
      <c r="M376" t="n">
        <v>1</v>
      </c>
      <c r="N376" t="n">
        <v>108.86</v>
      </c>
      <c r="O376" t="n">
        <v>42375.31</v>
      </c>
      <c r="P376" t="n">
        <v>193.3</v>
      </c>
      <c r="Q376" t="n">
        <v>988.14</v>
      </c>
      <c r="R376" t="n">
        <v>42.05</v>
      </c>
      <c r="S376" t="n">
        <v>35.43</v>
      </c>
      <c r="T376" t="n">
        <v>2297.7</v>
      </c>
      <c r="U376" t="n">
        <v>0.84</v>
      </c>
      <c r="V376" t="n">
        <v>0.88</v>
      </c>
      <c r="W376" t="n">
        <v>2.98</v>
      </c>
      <c r="X376" t="n">
        <v>0.14</v>
      </c>
      <c r="Y376" t="n">
        <v>1</v>
      </c>
      <c r="Z376" t="n">
        <v>10</v>
      </c>
    </row>
    <row r="377">
      <c r="A377" t="n">
        <v>81</v>
      </c>
      <c r="B377" t="n">
        <v>150</v>
      </c>
      <c r="C377" t="inlineStr">
        <is>
          <t xml:space="preserve">CONCLUIDO	</t>
        </is>
      </c>
      <c r="D377" t="n">
        <v>6.1219</v>
      </c>
      <c r="E377" t="n">
        <v>16.33</v>
      </c>
      <c r="F377" t="n">
        <v>12.89</v>
      </c>
      <c r="G377" t="n">
        <v>96.7</v>
      </c>
      <c r="H377" t="n">
        <v>1.11</v>
      </c>
      <c r="I377" t="n">
        <v>8</v>
      </c>
      <c r="J377" t="n">
        <v>342.3</v>
      </c>
      <c r="K377" t="n">
        <v>61.82</v>
      </c>
      <c r="L377" t="n">
        <v>21.25</v>
      </c>
      <c r="M377" t="n">
        <v>1</v>
      </c>
      <c r="N377" t="n">
        <v>109.23</v>
      </c>
      <c r="O377" t="n">
        <v>42451.07</v>
      </c>
      <c r="P377" t="n">
        <v>193.42</v>
      </c>
      <c r="Q377" t="n">
        <v>988.1900000000001</v>
      </c>
      <c r="R377" t="n">
        <v>41.89</v>
      </c>
      <c r="S377" t="n">
        <v>35.43</v>
      </c>
      <c r="T377" t="n">
        <v>2214.34</v>
      </c>
      <c r="U377" t="n">
        <v>0.85</v>
      </c>
      <c r="V377" t="n">
        <v>0.88</v>
      </c>
      <c r="W377" t="n">
        <v>2.98</v>
      </c>
      <c r="X377" t="n">
        <v>0.14</v>
      </c>
      <c r="Y377" t="n">
        <v>1</v>
      </c>
      <c r="Z377" t="n">
        <v>10</v>
      </c>
    </row>
    <row r="378">
      <c r="A378" t="n">
        <v>82</v>
      </c>
      <c r="B378" t="n">
        <v>150</v>
      </c>
      <c r="C378" t="inlineStr">
        <is>
          <t xml:space="preserve">CONCLUIDO	</t>
        </is>
      </c>
      <c r="D378" t="n">
        <v>6.1221</v>
      </c>
      <c r="E378" t="n">
        <v>16.33</v>
      </c>
      <c r="F378" t="n">
        <v>12.89</v>
      </c>
      <c r="G378" t="n">
        <v>96.69</v>
      </c>
      <c r="H378" t="n">
        <v>1.12</v>
      </c>
      <c r="I378" t="n">
        <v>8</v>
      </c>
      <c r="J378" t="n">
        <v>342.91</v>
      </c>
      <c r="K378" t="n">
        <v>61.82</v>
      </c>
      <c r="L378" t="n">
        <v>21.5</v>
      </c>
      <c r="M378" t="n">
        <v>1</v>
      </c>
      <c r="N378" t="n">
        <v>109.59</v>
      </c>
      <c r="O378" t="n">
        <v>42527.02</v>
      </c>
      <c r="P378" t="n">
        <v>193.64</v>
      </c>
      <c r="Q378" t="n">
        <v>988.13</v>
      </c>
      <c r="R378" t="n">
        <v>42.01</v>
      </c>
      <c r="S378" t="n">
        <v>35.43</v>
      </c>
      <c r="T378" t="n">
        <v>2277.27</v>
      </c>
      <c r="U378" t="n">
        <v>0.84</v>
      </c>
      <c r="V378" t="n">
        <v>0.88</v>
      </c>
      <c r="W378" t="n">
        <v>2.98</v>
      </c>
      <c r="X378" t="n">
        <v>0.14</v>
      </c>
      <c r="Y378" t="n">
        <v>1</v>
      </c>
      <c r="Z378" t="n">
        <v>10</v>
      </c>
    </row>
    <row r="379">
      <c r="A379" t="n">
        <v>83</v>
      </c>
      <c r="B379" t="n">
        <v>150</v>
      </c>
      <c r="C379" t="inlineStr">
        <is>
          <t xml:space="preserve">CONCLUIDO	</t>
        </is>
      </c>
      <c r="D379" t="n">
        <v>6.1221</v>
      </c>
      <c r="E379" t="n">
        <v>16.33</v>
      </c>
      <c r="F379" t="n">
        <v>12.89</v>
      </c>
      <c r="G379" t="n">
        <v>96.69</v>
      </c>
      <c r="H379" t="n">
        <v>1.13</v>
      </c>
      <c r="I379" t="n">
        <v>8</v>
      </c>
      <c r="J379" t="n">
        <v>343.53</v>
      </c>
      <c r="K379" t="n">
        <v>61.82</v>
      </c>
      <c r="L379" t="n">
        <v>21.75</v>
      </c>
      <c r="M379" t="n">
        <v>0</v>
      </c>
      <c r="N379" t="n">
        <v>109.96</v>
      </c>
      <c r="O379" t="n">
        <v>42603.15</v>
      </c>
      <c r="P379" t="n">
        <v>193.85</v>
      </c>
      <c r="Q379" t="n">
        <v>988.17</v>
      </c>
      <c r="R379" t="n">
        <v>41.83</v>
      </c>
      <c r="S379" t="n">
        <v>35.43</v>
      </c>
      <c r="T379" t="n">
        <v>2187.97</v>
      </c>
      <c r="U379" t="n">
        <v>0.85</v>
      </c>
      <c r="V379" t="n">
        <v>0.88</v>
      </c>
      <c r="W379" t="n">
        <v>2.98</v>
      </c>
      <c r="X379" t="n">
        <v>0.14</v>
      </c>
      <c r="Y379" t="n">
        <v>1</v>
      </c>
      <c r="Z379" t="n">
        <v>10</v>
      </c>
    </row>
    <row r="380">
      <c r="A380" t="n">
        <v>0</v>
      </c>
      <c r="B380" t="n">
        <v>10</v>
      </c>
      <c r="C380" t="inlineStr">
        <is>
          <t xml:space="preserve">CONCLUIDO	</t>
        </is>
      </c>
      <c r="D380" t="n">
        <v>5.6848</v>
      </c>
      <c r="E380" t="n">
        <v>17.59</v>
      </c>
      <c r="F380" t="n">
        <v>14.83</v>
      </c>
      <c r="G380" t="n">
        <v>8.9</v>
      </c>
      <c r="H380" t="n">
        <v>0.64</v>
      </c>
      <c r="I380" t="n">
        <v>100</v>
      </c>
      <c r="J380" t="n">
        <v>26.11</v>
      </c>
      <c r="K380" t="n">
        <v>12.1</v>
      </c>
      <c r="L380" t="n">
        <v>1</v>
      </c>
      <c r="M380" t="n">
        <v>0</v>
      </c>
      <c r="N380" t="n">
        <v>3.01</v>
      </c>
      <c r="O380" t="n">
        <v>3454.41</v>
      </c>
      <c r="P380" t="n">
        <v>43.34</v>
      </c>
      <c r="Q380" t="n">
        <v>988.8099999999999</v>
      </c>
      <c r="R380" t="n">
        <v>98.39</v>
      </c>
      <c r="S380" t="n">
        <v>35.43</v>
      </c>
      <c r="T380" t="n">
        <v>30006.06</v>
      </c>
      <c r="U380" t="n">
        <v>0.36</v>
      </c>
      <c r="V380" t="n">
        <v>0.77</v>
      </c>
      <c r="W380" t="n">
        <v>3.25</v>
      </c>
      <c r="X380" t="n">
        <v>2.08</v>
      </c>
      <c r="Y380" t="n">
        <v>1</v>
      </c>
      <c r="Z380" t="n">
        <v>10</v>
      </c>
    </row>
    <row r="381">
      <c r="A381" t="n">
        <v>0</v>
      </c>
      <c r="B381" t="n">
        <v>45</v>
      </c>
      <c r="C381" t="inlineStr">
        <is>
          <t xml:space="preserve">CONCLUIDO	</t>
        </is>
      </c>
      <c r="D381" t="n">
        <v>5.4167</v>
      </c>
      <c r="E381" t="n">
        <v>18.46</v>
      </c>
      <c r="F381" t="n">
        <v>14.6</v>
      </c>
      <c r="G381" t="n">
        <v>9.630000000000001</v>
      </c>
      <c r="H381" t="n">
        <v>0.18</v>
      </c>
      <c r="I381" t="n">
        <v>91</v>
      </c>
      <c r="J381" t="n">
        <v>98.70999999999999</v>
      </c>
      <c r="K381" t="n">
        <v>39.72</v>
      </c>
      <c r="L381" t="n">
        <v>1</v>
      </c>
      <c r="M381" t="n">
        <v>89</v>
      </c>
      <c r="N381" t="n">
        <v>12.99</v>
      </c>
      <c r="O381" t="n">
        <v>12407.75</v>
      </c>
      <c r="P381" t="n">
        <v>125.54</v>
      </c>
      <c r="Q381" t="n">
        <v>988.3</v>
      </c>
      <c r="R381" t="n">
        <v>94.92</v>
      </c>
      <c r="S381" t="n">
        <v>35.43</v>
      </c>
      <c r="T381" t="n">
        <v>28316.02</v>
      </c>
      <c r="U381" t="n">
        <v>0.37</v>
      </c>
      <c r="V381" t="n">
        <v>0.78</v>
      </c>
      <c r="W381" t="n">
        <v>3.12</v>
      </c>
      <c r="X381" t="n">
        <v>1.85</v>
      </c>
      <c r="Y381" t="n">
        <v>1</v>
      </c>
      <c r="Z381" t="n">
        <v>10</v>
      </c>
    </row>
    <row r="382">
      <c r="A382" t="n">
        <v>1</v>
      </c>
      <c r="B382" t="n">
        <v>45</v>
      </c>
      <c r="C382" t="inlineStr">
        <is>
          <t xml:space="preserve">CONCLUIDO	</t>
        </is>
      </c>
      <c r="D382" t="n">
        <v>5.6934</v>
      </c>
      <c r="E382" t="n">
        <v>17.56</v>
      </c>
      <c r="F382" t="n">
        <v>14.14</v>
      </c>
      <c r="G382" t="n">
        <v>12.12</v>
      </c>
      <c r="H382" t="n">
        <v>0.22</v>
      </c>
      <c r="I382" t="n">
        <v>70</v>
      </c>
      <c r="J382" t="n">
        <v>99.02</v>
      </c>
      <c r="K382" t="n">
        <v>39.72</v>
      </c>
      <c r="L382" t="n">
        <v>1.25</v>
      </c>
      <c r="M382" t="n">
        <v>68</v>
      </c>
      <c r="N382" t="n">
        <v>13.05</v>
      </c>
      <c r="O382" t="n">
        <v>12446.14</v>
      </c>
      <c r="P382" t="n">
        <v>119.29</v>
      </c>
      <c r="Q382" t="n">
        <v>988.36</v>
      </c>
      <c r="R382" t="n">
        <v>80.91</v>
      </c>
      <c r="S382" t="n">
        <v>35.43</v>
      </c>
      <c r="T382" t="n">
        <v>21413.76</v>
      </c>
      <c r="U382" t="n">
        <v>0.44</v>
      </c>
      <c r="V382" t="n">
        <v>0.8100000000000001</v>
      </c>
      <c r="W382" t="n">
        <v>3.07</v>
      </c>
      <c r="X382" t="n">
        <v>1.38</v>
      </c>
      <c r="Y382" t="n">
        <v>1</v>
      </c>
      <c r="Z382" t="n">
        <v>10</v>
      </c>
    </row>
    <row r="383">
      <c r="A383" t="n">
        <v>2</v>
      </c>
      <c r="B383" t="n">
        <v>45</v>
      </c>
      <c r="C383" t="inlineStr">
        <is>
          <t xml:space="preserve">CONCLUIDO	</t>
        </is>
      </c>
      <c r="D383" t="n">
        <v>5.8803</v>
      </c>
      <c r="E383" t="n">
        <v>17.01</v>
      </c>
      <c r="F383" t="n">
        <v>13.87</v>
      </c>
      <c r="G383" t="n">
        <v>14.86</v>
      </c>
      <c r="H383" t="n">
        <v>0.27</v>
      </c>
      <c r="I383" t="n">
        <v>56</v>
      </c>
      <c r="J383" t="n">
        <v>99.33</v>
      </c>
      <c r="K383" t="n">
        <v>39.72</v>
      </c>
      <c r="L383" t="n">
        <v>1.5</v>
      </c>
      <c r="M383" t="n">
        <v>54</v>
      </c>
      <c r="N383" t="n">
        <v>13.11</v>
      </c>
      <c r="O383" t="n">
        <v>12484.55</v>
      </c>
      <c r="P383" t="n">
        <v>114.56</v>
      </c>
      <c r="Q383" t="n">
        <v>988.37</v>
      </c>
      <c r="R383" t="n">
        <v>72.22</v>
      </c>
      <c r="S383" t="n">
        <v>35.43</v>
      </c>
      <c r="T383" t="n">
        <v>17142.38</v>
      </c>
      <c r="U383" t="n">
        <v>0.49</v>
      </c>
      <c r="V383" t="n">
        <v>0.82</v>
      </c>
      <c r="W383" t="n">
        <v>3.06</v>
      </c>
      <c r="X383" t="n">
        <v>1.11</v>
      </c>
      <c r="Y383" t="n">
        <v>1</v>
      </c>
      <c r="Z383" t="n">
        <v>10</v>
      </c>
    </row>
    <row r="384">
      <c r="A384" t="n">
        <v>3</v>
      </c>
      <c r="B384" t="n">
        <v>45</v>
      </c>
      <c r="C384" t="inlineStr">
        <is>
          <t xml:space="preserve">CONCLUIDO	</t>
        </is>
      </c>
      <c r="D384" t="n">
        <v>6.0105</v>
      </c>
      <c r="E384" t="n">
        <v>16.64</v>
      </c>
      <c r="F384" t="n">
        <v>13.68</v>
      </c>
      <c r="G384" t="n">
        <v>17.47</v>
      </c>
      <c r="H384" t="n">
        <v>0.31</v>
      </c>
      <c r="I384" t="n">
        <v>47</v>
      </c>
      <c r="J384" t="n">
        <v>99.64</v>
      </c>
      <c r="K384" t="n">
        <v>39.72</v>
      </c>
      <c r="L384" t="n">
        <v>1.75</v>
      </c>
      <c r="M384" t="n">
        <v>45</v>
      </c>
      <c r="N384" t="n">
        <v>13.18</v>
      </c>
      <c r="O384" t="n">
        <v>12522.99</v>
      </c>
      <c r="P384" t="n">
        <v>110.85</v>
      </c>
      <c r="Q384" t="n">
        <v>988.14</v>
      </c>
      <c r="R384" t="n">
        <v>66.65000000000001</v>
      </c>
      <c r="S384" t="n">
        <v>35.43</v>
      </c>
      <c r="T384" t="n">
        <v>14399.68</v>
      </c>
      <c r="U384" t="n">
        <v>0.53</v>
      </c>
      <c r="V384" t="n">
        <v>0.83</v>
      </c>
      <c r="W384" t="n">
        <v>3.04</v>
      </c>
      <c r="X384" t="n">
        <v>0.93</v>
      </c>
      <c r="Y384" t="n">
        <v>1</v>
      </c>
      <c r="Z384" t="n">
        <v>10</v>
      </c>
    </row>
    <row r="385">
      <c r="A385" t="n">
        <v>4</v>
      </c>
      <c r="B385" t="n">
        <v>45</v>
      </c>
      <c r="C385" t="inlineStr">
        <is>
          <t xml:space="preserve">CONCLUIDO	</t>
        </is>
      </c>
      <c r="D385" t="n">
        <v>6.1166</v>
      </c>
      <c r="E385" t="n">
        <v>16.35</v>
      </c>
      <c r="F385" t="n">
        <v>13.54</v>
      </c>
      <c r="G385" t="n">
        <v>20.31</v>
      </c>
      <c r="H385" t="n">
        <v>0.35</v>
      </c>
      <c r="I385" t="n">
        <v>40</v>
      </c>
      <c r="J385" t="n">
        <v>99.95</v>
      </c>
      <c r="K385" t="n">
        <v>39.72</v>
      </c>
      <c r="L385" t="n">
        <v>2</v>
      </c>
      <c r="M385" t="n">
        <v>38</v>
      </c>
      <c r="N385" t="n">
        <v>13.24</v>
      </c>
      <c r="O385" t="n">
        <v>12561.45</v>
      </c>
      <c r="P385" t="n">
        <v>107.39</v>
      </c>
      <c r="Q385" t="n">
        <v>988.25</v>
      </c>
      <c r="R385" t="n">
        <v>61.92</v>
      </c>
      <c r="S385" t="n">
        <v>35.43</v>
      </c>
      <c r="T385" t="n">
        <v>12068.74</v>
      </c>
      <c r="U385" t="n">
        <v>0.57</v>
      </c>
      <c r="V385" t="n">
        <v>0.84</v>
      </c>
      <c r="W385" t="n">
        <v>3.04</v>
      </c>
      <c r="X385" t="n">
        <v>0.78</v>
      </c>
      <c r="Y385" t="n">
        <v>1</v>
      </c>
      <c r="Z385" t="n">
        <v>10</v>
      </c>
    </row>
    <row r="386">
      <c r="A386" t="n">
        <v>5</v>
      </c>
      <c r="B386" t="n">
        <v>45</v>
      </c>
      <c r="C386" t="inlineStr">
        <is>
          <t xml:space="preserve">CONCLUIDO	</t>
        </is>
      </c>
      <c r="D386" t="n">
        <v>6.1893</v>
      </c>
      <c r="E386" t="n">
        <v>16.16</v>
      </c>
      <c r="F386" t="n">
        <v>13.45</v>
      </c>
      <c r="G386" t="n">
        <v>23.06</v>
      </c>
      <c r="H386" t="n">
        <v>0.39</v>
      </c>
      <c r="I386" t="n">
        <v>35</v>
      </c>
      <c r="J386" t="n">
        <v>100.27</v>
      </c>
      <c r="K386" t="n">
        <v>39.72</v>
      </c>
      <c r="L386" t="n">
        <v>2.25</v>
      </c>
      <c r="M386" t="n">
        <v>33</v>
      </c>
      <c r="N386" t="n">
        <v>13.3</v>
      </c>
      <c r="O386" t="n">
        <v>12599.94</v>
      </c>
      <c r="P386" t="n">
        <v>104.17</v>
      </c>
      <c r="Q386" t="n">
        <v>988.2</v>
      </c>
      <c r="R386" t="n">
        <v>59.29</v>
      </c>
      <c r="S386" t="n">
        <v>35.43</v>
      </c>
      <c r="T386" t="n">
        <v>10783.19</v>
      </c>
      <c r="U386" t="n">
        <v>0.6</v>
      </c>
      <c r="V386" t="n">
        <v>0.85</v>
      </c>
      <c r="W386" t="n">
        <v>3.02</v>
      </c>
      <c r="X386" t="n">
        <v>0.6899999999999999</v>
      </c>
      <c r="Y386" t="n">
        <v>1</v>
      </c>
      <c r="Z386" t="n">
        <v>10</v>
      </c>
    </row>
    <row r="387">
      <c r="A387" t="n">
        <v>6</v>
      </c>
      <c r="B387" t="n">
        <v>45</v>
      </c>
      <c r="C387" t="inlineStr">
        <is>
          <t xml:space="preserve">CONCLUIDO	</t>
        </is>
      </c>
      <c r="D387" t="n">
        <v>6.2787</v>
      </c>
      <c r="E387" t="n">
        <v>15.93</v>
      </c>
      <c r="F387" t="n">
        <v>13.32</v>
      </c>
      <c r="G387" t="n">
        <v>26.64</v>
      </c>
      <c r="H387" t="n">
        <v>0.44</v>
      </c>
      <c r="I387" t="n">
        <v>30</v>
      </c>
      <c r="J387" t="n">
        <v>100.58</v>
      </c>
      <c r="K387" t="n">
        <v>39.72</v>
      </c>
      <c r="L387" t="n">
        <v>2.5</v>
      </c>
      <c r="M387" t="n">
        <v>28</v>
      </c>
      <c r="N387" t="n">
        <v>13.36</v>
      </c>
      <c r="O387" t="n">
        <v>12638.45</v>
      </c>
      <c r="P387" t="n">
        <v>100.69</v>
      </c>
      <c r="Q387" t="n">
        <v>988.14</v>
      </c>
      <c r="R387" t="n">
        <v>55.71</v>
      </c>
      <c r="S387" t="n">
        <v>35.43</v>
      </c>
      <c r="T387" t="n">
        <v>9014.559999999999</v>
      </c>
      <c r="U387" t="n">
        <v>0.64</v>
      </c>
      <c r="V387" t="n">
        <v>0.86</v>
      </c>
      <c r="W387" t="n">
        <v>3</v>
      </c>
      <c r="X387" t="n">
        <v>0.57</v>
      </c>
      <c r="Y387" t="n">
        <v>1</v>
      </c>
      <c r="Z387" t="n">
        <v>10</v>
      </c>
    </row>
    <row r="388">
      <c r="A388" t="n">
        <v>7</v>
      </c>
      <c r="B388" t="n">
        <v>45</v>
      </c>
      <c r="C388" t="inlineStr">
        <is>
          <t xml:space="preserve">CONCLUIDO	</t>
        </is>
      </c>
      <c r="D388" t="n">
        <v>6.3238</v>
      </c>
      <c r="E388" t="n">
        <v>15.81</v>
      </c>
      <c r="F388" t="n">
        <v>13.27</v>
      </c>
      <c r="G388" t="n">
        <v>29.49</v>
      </c>
      <c r="H388" t="n">
        <v>0.48</v>
      </c>
      <c r="I388" t="n">
        <v>27</v>
      </c>
      <c r="J388" t="n">
        <v>100.89</v>
      </c>
      <c r="K388" t="n">
        <v>39.72</v>
      </c>
      <c r="L388" t="n">
        <v>2.75</v>
      </c>
      <c r="M388" t="n">
        <v>22</v>
      </c>
      <c r="N388" t="n">
        <v>13.42</v>
      </c>
      <c r="O388" t="n">
        <v>12676.98</v>
      </c>
      <c r="P388" t="n">
        <v>97.65000000000001</v>
      </c>
      <c r="Q388" t="n">
        <v>988.1900000000001</v>
      </c>
      <c r="R388" t="n">
        <v>53.63</v>
      </c>
      <c r="S388" t="n">
        <v>35.43</v>
      </c>
      <c r="T388" t="n">
        <v>7992.01</v>
      </c>
      <c r="U388" t="n">
        <v>0.66</v>
      </c>
      <c r="V388" t="n">
        <v>0.86</v>
      </c>
      <c r="W388" t="n">
        <v>3.01</v>
      </c>
      <c r="X388" t="n">
        <v>0.52</v>
      </c>
      <c r="Y388" t="n">
        <v>1</v>
      </c>
      <c r="Z388" t="n">
        <v>10</v>
      </c>
    </row>
    <row r="389">
      <c r="A389" t="n">
        <v>8</v>
      </c>
      <c r="B389" t="n">
        <v>45</v>
      </c>
      <c r="C389" t="inlineStr">
        <is>
          <t xml:space="preserve">CONCLUIDO	</t>
        </is>
      </c>
      <c r="D389" t="n">
        <v>6.3474</v>
      </c>
      <c r="E389" t="n">
        <v>15.75</v>
      </c>
      <c r="F389" t="n">
        <v>13.25</v>
      </c>
      <c r="G389" t="n">
        <v>31.81</v>
      </c>
      <c r="H389" t="n">
        <v>0.52</v>
      </c>
      <c r="I389" t="n">
        <v>25</v>
      </c>
      <c r="J389" t="n">
        <v>101.2</v>
      </c>
      <c r="K389" t="n">
        <v>39.72</v>
      </c>
      <c r="L389" t="n">
        <v>3</v>
      </c>
      <c r="M389" t="n">
        <v>13</v>
      </c>
      <c r="N389" t="n">
        <v>13.49</v>
      </c>
      <c r="O389" t="n">
        <v>12715.54</v>
      </c>
      <c r="P389" t="n">
        <v>95.14</v>
      </c>
      <c r="Q389" t="n">
        <v>988.22</v>
      </c>
      <c r="R389" t="n">
        <v>52.7</v>
      </c>
      <c r="S389" t="n">
        <v>35.43</v>
      </c>
      <c r="T389" t="n">
        <v>7534.51</v>
      </c>
      <c r="U389" t="n">
        <v>0.67</v>
      </c>
      <c r="V389" t="n">
        <v>0.86</v>
      </c>
      <c r="W389" t="n">
        <v>3.02</v>
      </c>
      <c r="X389" t="n">
        <v>0.5</v>
      </c>
      <c r="Y389" t="n">
        <v>1</v>
      </c>
      <c r="Z389" t="n">
        <v>10</v>
      </c>
    </row>
    <row r="390">
      <c r="A390" t="n">
        <v>9</v>
      </c>
      <c r="B390" t="n">
        <v>45</v>
      </c>
      <c r="C390" t="inlineStr">
        <is>
          <t xml:space="preserve">CONCLUIDO	</t>
        </is>
      </c>
      <c r="D390" t="n">
        <v>6.3645</v>
      </c>
      <c r="E390" t="n">
        <v>15.71</v>
      </c>
      <c r="F390" t="n">
        <v>13.23</v>
      </c>
      <c r="G390" t="n">
        <v>33.08</v>
      </c>
      <c r="H390" t="n">
        <v>0.5600000000000001</v>
      </c>
      <c r="I390" t="n">
        <v>24</v>
      </c>
      <c r="J390" t="n">
        <v>101.52</v>
      </c>
      <c r="K390" t="n">
        <v>39.72</v>
      </c>
      <c r="L390" t="n">
        <v>3.25</v>
      </c>
      <c r="M390" t="n">
        <v>4</v>
      </c>
      <c r="N390" t="n">
        <v>13.55</v>
      </c>
      <c r="O390" t="n">
        <v>12754.13</v>
      </c>
      <c r="P390" t="n">
        <v>94.56</v>
      </c>
      <c r="Q390" t="n">
        <v>988.33</v>
      </c>
      <c r="R390" t="n">
        <v>51.92</v>
      </c>
      <c r="S390" t="n">
        <v>35.43</v>
      </c>
      <c r="T390" t="n">
        <v>7148.81</v>
      </c>
      <c r="U390" t="n">
        <v>0.68</v>
      </c>
      <c r="V390" t="n">
        <v>0.86</v>
      </c>
      <c r="W390" t="n">
        <v>3.02</v>
      </c>
      <c r="X390" t="n">
        <v>0.48</v>
      </c>
      <c r="Y390" t="n">
        <v>1</v>
      </c>
      <c r="Z390" t="n">
        <v>10</v>
      </c>
    </row>
    <row r="391">
      <c r="A391" t="n">
        <v>10</v>
      </c>
      <c r="B391" t="n">
        <v>45</v>
      </c>
      <c r="C391" t="inlineStr">
        <is>
          <t xml:space="preserve">CONCLUIDO	</t>
        </is>
      </c>
      <c r="D391" t="n">
        <v>6.3815</v>
      </c>
      <c r="E391" t="n">
        <v>15.67</v>
      </c>
      <c r="F391" t="n">
        <v>13.21</v>
      </c>
      <c r="G391" t="n">
        <v>34.46</v>
      </c>
      <c r="H391" t="n">
        <v>0.6</v>
      </c>
      <c r="I391" t="n">
        <v>23</v>
      </c>
      <c r="J391" t="n">
        <v>101.83</v>
      </c>
      <c r="K391" t="n">
        <v>39.72</v>
      </c>
      <c r="L391" t="n">
        <v>3.5</v>
      </c>
      <c r="M391" t="n">
        <v>1</v>
      </c>
      <c r="N391" t="n">
        <v>13.61</v>
      </c>
      <c r="O391" t="n">
        <v>12792.74</v>
      </c>
      <c r="P391" t="n">
        <v>94.05</v>
      </c>
      <c r="Q391" t="n">
        <v>988.3099999999999</v>
      </c>
      <c r="R391" t="n">
        <v>51.3</v>
      </c>
      <c r="S391" t="n">
        <v>35.43</v>
      </c>
      <c r="T391" t="n">
        <v>6846.66</v>
      </c>
      <c r="U391" t="n">
        <v>0.6899999999999999</v>
      </c>
      <c r="V391" t="n">
        <v>0.86</v>
      </c>
      <c r="W391" t="n">
        <v>3.02</v>
      </c>
      <c r="X391" t="n">
        <v>0.45</v>
      </c>
      <c r="Y391" t="n">
        <v>1</v>
      </c>
      <c r="Z391" t="n">
        <v>10</v>
      </c>
    </row>
    <row r="392">
      <c r="A392" t="n">
        <v>11</v>
      </c>
      <c r="B392" t="n">
        <v>45</v>
      </c>
      <c r="C392" t="inlineStr">
        <is>
          <t xml:space="preserve">CONCLUIDO	</t>
        </is>
      </c>
      <c r="D392" t="n">
        <v>6.3806</v>
      </c>
      <c r="E392" t="n">
        <v>15.67</v>
      </c>
      <c r="F392" t="n">
        <v>13.21</v>
      </c>
      <c r="G392" t="n">
        <v>34.47</v>
      </c>
      <c r="H392" t="n">
        <v>0.65</v>
      </c>
      <c r="I392" t="n">
        <v>23</v>
      </c>
      <c r="J392" t="n">
        <v>102.14</v>
      </c>
      <c r="K392" t="n">
        <v>39.72</v>
      </c>
      <c r="L392" t="n">
        <v>3.75</v>
      </c>
      <c r="M392" t="n">
        <v>0</v>
      </c>
      <c r="N392" t="n">
        <v>13.68</v>
      </c>
      <c r="O392" t="n">
        <v>12831.37</v>
      </c>
      <c r="P392" t="n">
        <v>94.36</v>
      </c>
      <c r="Q392" t="n">
        <v>988.27</v>
      </c>
      <c r="R392" t="n">
        <v>51.28</v>
      </c>
      <c r="S392" t="n">
        <v>35.43</v>
      </c>
      <c r="T392" t="n">
        <v>6833.65</v>
      </c>
      <c r="U392" t="n">
        <v>0.6899999999999999</v>
      </c>
      <c r="V392" t="n">
        <v>0.86</v>
      </c>
      <c r="W392" t="n">
        <v>3.02</v>
      </c>
      <c r="X392" t="n">
        <v>0.46</v>
      </c>
      <c r="Y392" t="n">
        <v>1</v>
      </c>
      <c r="Z392" t="n">
        <v>10</v>
      </c>
    </row>
    <row r="393">
      <c r="A393" t="n">
        <v>0</v>
      </c>
      <c r="B393" t="n">
        <v>105</v>
      </c>
      <c r="C393" t="inlineStr">
        <is>
          <t xml:space="preserve">CONCLUIDO	</t>
        </is>
      </c>
      <c r="D393" t="n">
        <v>3.9218</v>
      </c>
      <c r="E393" t="n">
        <v>25.5</v>
      </c>
      <c r="F393" t="n">
        <v>16.16</v>
      </c>
      <c r="G393" t="n">
        <v>5.81</v>
      </c>
      <c r="H393" t="n">
        <v>0.09</v>
      </c>
      <c r="I393" t="n">
        <v>167</v>
      </c>
      <c r="J393" t="n">
        <v>204</v>
      </c>
      <c r="K393" t="n">
        <v>55.27</v>
      </c>
      <c r="L393" t="n">
        <v>1</v>
      </c>
      <c r="M393" t="n">
        <v>165</v>
      </c>
      <c r="N393" t="n">
        <v>42.72</v>
      </c>
      <c r="O393" t="n">
        <v>25393.6</v>
      </c>
      <c r="P393" t="n">
        <v>231.17</v>
      </c>
      <c r="Q393" t="n">
        <v>988.36</v>
      </c>
      <c r="R393" t="n">
        <v>143.92</v>
      </c>
      <c r="S393" t="n">
        <v>35.43</v>
      </c>
      <c r="T393" t="n">
        <v>52435.8</v>
      </c>
      <c r="U393" t="n">
        <v>0.25</v>
      </c>
      <c r="V393" t="n">
        <v>0.71</v>
      </c>
      <c r="W393" t="n">
        <v>3.23</v>
      </c>
      <c r="X393" t="n">
        <v>3.4</v>
      </c>
      <c r="Y393" t="n">
        <v>1</v>
      </c>
      <c r="Z393" t="n">
        <v>10</v>
      </c>
    </row>
    <row r="394">
      <c r="A394" t="n">
        <v>1</v>
      </c>
      <c r="B394" t="n">
        <v>105</v>
      </c>
      <c r="C394" t="inlineStr">
        <is>
          <t xml:space="preserve">CONCLUIDO	</t>
        </is>
      </c>
      <c r="D394" t="n">
        <v>4.35</v>
      </c>
      <c r="E394" t="n">
        <v>22.99</v>
      </c>
      <c r="F394" t="n">
        <v>15.31</v>
      </c>
      <c r="G394" t="n">
        <v>7.29</v>
      </c>
      <c r="H394" t="n">
        <v>0.11</v>
      </c>
      <c r="I394" t="n">
        <v>126</v>
      </c>
      <c r="J394" t="n">
        <v>204.39</v>
      </c>
      <c r="K394" t="n">
        <v>55.27</v>
      </c>
      <c r="L394" t="n">
        <v>1.25</v>
      </c>
      <c r="M394" t="n">
        <v>124</v>
      </c>
      <c r="N394" t="n">
        <v>42.87</v>
      </c>
      <c r="O394" t="n">
        <v>25442.42</v>
      </c>
      <c r="P394" t="n">
        <v>218.14</v>
      </c>
      <c r="Q394" t="n">
        <v>988.5</v>
      </c>
      <c r="R394" t="n">
        <v>117.26</v>
      </c>
      <c r="S394" t="n">
        <v>35.43</v>
      </c>
      <c r="T394" t="n">
        <v>39309.67</v>
      </c>
      <c r="U394" t="n">
        <v>0.3</v>
      </c>
      <c r="V394" t="n">
        <v>0.74</v>
      </c>
      <c r="W394" t="n">
        <v>3.17</v>
      </c>
      <c r="X394" t="n">
        <v>2.56</v>
      </c>
      <c r="Y394" t="n">
        <v>1</v>
      </c>
      <c r="Z394" t="n">
        <v>10</v>
      </c>
    </row>
    <row r="395">
      <c r="A395" t="n">
        <v>2</v>
      </c>
      <c r="B395" t="n">
        <v>105</v>
      </c>
      <c r="C395" t="inlineStr">
        <is>
          <t xml:space="preserve">CONCLUIDO	</t>
        </is>
      </c>
      <c r="D395" t="n">
        <v>4.6472</v>
      </c>
      <c r="E395" t="n">
        <v>21.52</v>
      </c>
      <c r="F395" t="n">
        <v>14.82</v>
      </c>
      <c r="G395" t="n">
        <v>8.720000000000001</v>
      </c>
      <c r="H395" t="n">
        <v>0.13</v>
      </c>
      <c r="I395" t="n">
        <v>102</v>
      </c>
      <c r="J395" t="n">
        <v>204.79</v>
      </c>
      <c r="K395" t="n">
        <v>55.27</v>
      </c>
      <c r="L395" t="n">
        <v>1.5</v>
      </c>
      <c r="M395" t="n">
        <v>100</v>
      </c>
      <c r="N395" t="n">
        <v>43.02</v>
      </c>
      <c r="O395" t="n">
        <v>25491.3</v>
      </c>
      <c r="P395" t="n">
        <v>210.11</v>
      </c>
      <c r="Q395" t="n">
        <v>988.25</v>
      </c>
      <c r="R395" t="n">
        <v>101.54</v>
      </c>
      <c r="S395" t="n">
        <v>35.43</v>
      </c>
      <c r="T395" t="n">
        <v>31571.89</v>
      </c>
      <c r="U395" t="n">
        <v>0.35</v>
      </c>
      <c r="V395" t="n">
        <v>0.77</v>
      </c>
      <c r="W395" t="n">
        <v>3.15</v>
      </c>
      <c r="X395" t="n">
        <v>2.06</v>
      </c>
      <c r="Y395" t="n">
        <v>1</v>
      </c>
      <c r="Z395" t="n">
        <v>10</v>
      </c>
    </row>
    <row r="396">
      <c r="A396" t="n">
        <v>3</v>
      </c>
      <c r="B396" t="n">
        <v>105</v>
      </c>
      <c r="C396" t="inlineStr">
        <is>
          <t xml:space="preserve">CONCLUIDO	</t>
        </is>
      </c>
      <c r="D396" t="n">
        <v>4.8878</v>
      </c>
      <c r="E396" t="n">
        <v>20.46</v>
      </c>
      <c r="F396" t="n">
        <v>14.45</v>
      </c>
      <c r="G396" t="n">
        <v>10.2</v>
      </c>
      <c r="H396" t="n">
        <v>0.15</v>
      </c>
      <c r="I396" t="n">
        <v>85</v>
      </c>
      <c r="J396" t="n">
        <v>205.18</v>
      </c>
      <c r="K396" t="n">
        <v>55.27</v>
      </c>
      <c r="L396" t="n">
        <v>1.75</v>
      </c>
      <c r="M396" t="n">
        <v>83</v>
      </c>
      <c r="N396" t="n">
        <v>43.16</v>
      </c>
      <c r="O396" t="n">
        <v>25540.22</v>
      </c>
      <c r="P396" t="n">
        <v>203.94</v>
      </c>
      <c r="Q396" t="n">
        <v>988.36</v>
      </c>
      <c r="R396" t="n">
        <v>90.25</v>
      </c>
      <c r="S396" t="n">
        <v>35.43</v>
      </c>
      <c r="T396" t="n">
        <v>26011.66</v>
      </c>
      <c r="U396" t="n">
        <v>0.39</v>
      </c>
      <c r="V396" t="n">
        <v>0.79</v>
      </c>
      <c r="W396" t="n">
        <v>3.1</v>
      </c>
      <c r="X396" t="n">
        <v>1.69</v>
      </c>
      <c r="Y396" t="n">
        <v>1</v>
      </c>
      <c r="Z396" t="n">
        <v>10</v>
      </c>
    </row>
    <row r="397">
      <c r="A397" t="n">
        <v>4</v>
      </c>
      <c r="B397" t="n">
        <v>105</v>
      </c>
      <c r="C397" t="inlineStr">
        <is>
          <t xml:space="preserve">CONCLUIDO	</t>
        </is>
      </c>
      <c r="D397" t="n">
        <v>5.0678</v>
      </c>
      <c r="E397" t="n">
        <v>19.73</v>
      </c>
      <c r="F397" t="n">
        <v>14.21</v>
      </c>
      <c r="G397" t="n">
        <v>11.68</v>
      </c>
      <c r="H397" t="n">
        <v>0.17</v>
      </c>
      <c r="I397" t="n">
        <v>73</v>
      </c>
      <c r="J397" t="n">
        <v>205.58</v>
      </c>
      <c r="K397" t="n">
        <v>55.27</v>
      </c>
      <c r="L397" t="n">
        <v>2</v>
      </c>
      <c r="M397" t="n">
        <v>71</v>
      </c>
      <c r="N397" t="n">
        <v>43.31</v>
      </c>
      <c r="O397" t="n">
        <v>25589.2</v>
      </c>
      <c r="P397" t="n">
        <v>199.65</v>
      </c>
      <c r="Q397" t="n">
        <v>988.41</v>
      </c>
      <c r="R397" t="n">
        <v>82.98999999999999</v>
      </c>
      <c r="S397" t="n">
        <v>35.43</v>
      </c>
      <c r="T397" t="n">
        <v>22440.04</v>
      </c>
      <c r="U397" t="n">
        <v>0.43</v>
      </c>
      <c r="V397" t="n">
        <v>0.8</v>
      </c>
      <c r="W397" t="n">
        <v>3.08</v>
      </c>
      <c r="X397" t="n">
        <v>1.45</v>
      </c>
      <c r="Y397" t="n">
        <v>1</v>
      </c>
      <c r="Z397" t="n">
        <v>10</v>
      </c>
    </row>
    <row r="398">
      <c r="A398" t="n">
        <v>5</v>
      </c>
      <c r="B398" t="n">
        <v>105</v>
      </c>
      <c r="C398" t="inlineStr">
        <is>
          <t xml:space="preserve">CONCLUIDO	</t>
        </is>
      </c>
      <c r="D398" t="n">
        <v>5.212</v>
      </c>
      <c r="E398" t="n">
        <v>19.19</v>
      </c>
      <c r="F398" t="n">
        <v>14.03</v>
      </c>
      <c r="G398" t="n">
        <v>13.15</v>
      </c>
      <c r="H398" t="n">
        <v>0.19</v>
      </c>
      <c r="I398" t="n">
        <v>64</v>
      </c>
      <c r="J398" t="n">
        <v>205.98</v>
      </c>
      <c r="K398" t="n">
        <v>55.27</v>
      </c>
      <c r="L398" t="n">
        <v>2.25</v>
      </c>
      <c r="M398" t="n">
        <v>62</v>
      </c>
      <c r="N398" t="n">
        <v>43.46</v>
      </c>
      <c r="O398" t="n">
        <v>25638.22</v>
      </c>
      <c r="P398" t="n">
        <v>196.22</v>
      </c>
      <c r="Q398" t="n">
        <v>988.3099999999999</v>
      </c>
      <c r="R398" t="n">
        <v>77.47</v>
      </c>
      <c r="S398" t="n">
        <v>35.43</v>
      </c>
      <c r="T398" t="n">
        <v>19727.28</v>
      </c>
      <c r="U398" t="n">
        <v>0.46</v>
      </c>
      <c r="V398" t="n">
        <v>0.8100000000000001</v>
      </c>
      <c r="W398" t="n">
        <v>3.07</v>
      </c>
      <c r="X398" t="n">
        <v>1.27</v>
      </c>
      <c r="Y398" t="n">
        <v>1</v>
      </c>
      <c r="Z398" t="n">
        <v>10</v>
      </c>
    </row>
    <row r="399">
      <c r="A399" t="n">
        <v>6</v>
      </c>
      <c r="B399" t="n">
        <v>105</v>
      </c>
      <c r="C399" t="inlineStr">
        <is>
          <t xml:space="preserve">CONCLUIDO	</t>
        </is>
      </c>
      <c r="D399" t="n">
        <v>5.3329</v>
      </c>
      <c r="E399" t="n">
        <v>18.75</v>
      </c>
      <c r="F399" t="n">
        <v>13.88</v>
      </c>
      <c r="G399" t="n">
        <v>14.61</v>
      </c>
      <c r="H399" t="n">
        <v>0.22</v>
      </c>
      <c r="I399" t="n">
        <v>57</v>
      </c>
      <c r="J399" t="n">
        <v>206.38</v>
      </c>
      <c r="K399" t="n">
        <v>55.27</v>
      </c>
      <c r="L399" t="n">
        <v>2.5</v>
      </c>
      <c r="M399" t="n">
        <v>55</v>
      </c>
      <c r="N399" t="n">
        <v>43.6</v>
      </c>
      <c r="O399" t="n">
        <v>25687.3</v>
      </c>
      <c r="P399" t="n">
        <v>193.12</v>
      </c>
      <c r="Q399" t="n">
        <v>988.39</v>
      </c>
      <c r="R399" t="n">
        <v>72.61</v>
      </c>
      <c r="S399" t="n">
        <v>35.43</v>
      </c>
      <c r="T399" t="n">
        <v>17330.52</v>
      </c>
      <c r="U399" t="n">
        <v>0.49</v>
      </c>
      <c r="V399" t="n">
        <v>0.82</v>
      </c>
      <c r="W399" t="n">
        <v>3.06</v>
      </c>
      <c r="X399" t="n">
        <v>1.12</v>
      </c>
      <c r="Y399" t="n">
        <v>1</v>
      </c>
      <c r="Z399" t="n">
        <v>10</v>
      </c>
    </row>
    <row r="400">
      <c r="A400" t="n">
        <v>7</v>
      </c>
      <c r="B400" t="n">
        <v>105</v>
      </c>
      <c r="C400" t="inlineStr">
        <is>
          <t xml:space="preserve">CONCLUIDO	</t>
        </is>
      </c>
      <c r="D400" t="n">
        <v>5.4328</v>
      </c>
      <c r="E400" t="n">
        <v>18.41</v>
      </c>
      <c r="F400" t="n">
        <v>13.77</v>
      </c>
      <c r="G400" t="n">
        <v>16.2</v>
      </c>
      <c r="H400" t="n">
        <v>0.24</v>
      </c>
      <c r="I400" t="n">
        <v>51</v>
      </c>
      <c r="J400" t="n">
        <v>206.78</v>
      </c>
      <c r="K400" t="n">
        <v>55.27</v>
      </c>
      <c r="L400" t="n">
        <v>2.75</v>
      </c>
      <c r="M400" t="n">
        <v>49</v>
      </c>
      <c r="N400" t="n">
        <v>43.75</v>
      </c>
      <c r="O400" t="n">
        <v>25736.42</v>
      </c>
      <c r="P400" t="n">
        <v>190.72</v>
      </c>
      <c r="Q400" t="n">
        <v>988.26</v>
      </c>
      <c r="R400" t="n">
        <v>69.38</v>
      </c>
      <c r="S400" t="n">
        <v>35.43</v>
      </c>
      <c r="T400" t="n">
        <v>15744.83</v>
      </c>
      <c r="U400" t="n">
        <v>0.51</v>
      </c>
      <c r="V400" t="n">
        <v>0.83</v>
      </c>
      <c r="W400" t="n">
        <v>3.05</v>
      </c>
      <c r="X400" t="n">
        <v>1.02</v>
      </c>
      <c r="Y400" t="n">
        <v>1</v>
      </c>
      <c r="Z400" t="n">
        <v>10</v>
      </c>
    </row>
    <row r="401">
      <c r="A401" t="n">
        <v>8</v>
      </c>
      <c r="B401" t="n">
        <v>105</v>
      </c>
      <c r="C401" t="inlineStr">
        <is>
          <t xml:space="preserve">CONCLUIDO	</t>
        </is>
      </c>
      <c r="D401" t="n">
        <v>5.5293</v>
      </c>
      <c r="E401" t="n">
        <v>18.09</v>
      </c>
      <c r="F401" t="n">
        <v>13.66</v>
      </c>
      <c r="G401" t="n">
        <v>17.81</v>
      </c>
      <c r="H401" t="n">
        <v>0.26</v>
      </c>
      <c r="I401" t="n">
        <v>46</v>
      </c>
      <c r="J401" t="n">
        <v>207.17</v>
      </c>
      <c r="K401" t="n">
        <v>55.27</v>
      </c>
      <c r="L401" t="n">
        <v>3</v>
      </c>
      <c r="M401" t="n">
        <v>44</v>
      </c>
      <c r="N401" t="n">
        <v>43.9</v>
      </c>
      <c r="O401" t="n">
        <v>25785.6</v>
      </c>
      <c r="P401" t="n">
        <v>188.21</v>
      </c>
      <c r="Q401" t="n">
        <v>988.1900000000001</v>
      </c>
      <c r="R401" t="n">
        <v>65.48999999999999</v>
      </c>
      <c r="S401" t="n">
        <v>35.43</v>
      </c>
      <c r="T401" t="n">
        <v>13824.48</v>
      </c>
      <c r="U401" t="n">
        <v>0.54</v>
      </c>
      <c r="V401" t="n">
        <v>0.83</v>
      </c>
      <c r="W401" t="n">
        <v>3.04</v>
      </c>
      <c r="X401" t="n">
        <v>0.9</v>
      </c>
      <c r="Y401" t="n">
        <v>1</v>
      </c>
      <c r="Z401" t="n">
        <v>10</v>
      </c>
    </row>
    <row r="402">
      <c r="A402" t="n">
        <v>9</v>
      </c>
      <c r="B402" t="n">
        <v>105</v>
      </c>
      <c r="C402" t="inlineStr">
        <is>
          <t xml:space="preserve">CONCLUIDO	</t>
        </is>
      </c>
      <c r="D402" t="n">
        <v>5.606</v>
      </c>
      <c r="E402" t="n">
        <v>17.84</v>
      </c>
      <c r="F402" t="n">
        <v>13.57</v>
      </c>
      <c r="G402" t="n">
        <v>19.39</v>
      </c>
      <c r="H402" t="n">
        <v>0.28</v>
      </c>
      <c r="I402" t="n">
        <v>42</v>
      </c>
      <c r="J402" t="n">
        <v>207.57</v>
      </c>
      <c r="K402" t="n">
        <v>55.27</v>
      </c>
      <c r="L402" t="n">
        <v>3.25</v>
      </c>
      <c r="M402" t="n">
        <v>40</v>
      </c>
      <c r="N402" t="n">
        <v>44.05</v>
      </c>
      <c r="O402" t="n">
        <v>25834.83</v>
      </c>
      <c r="P402" t="n">
        <v>185.92</v>
      </c>
      <c r="Q402" t="n">
        <v>988.16</v>
      </c>
      <c r="R402" t="n">
        <v>63.32</v>
      </c>
      <c r="S402" t="n">
        <v>35.43</v>
      </c>
      <c r="T402" t="n">
        <v>12759.12</v>
      </c>
      <c r="U402" t="n">
        <v>0.5600000000000001</v>
      </c>
      <c r="V402" t="n">
        <v>0.84</v>
      </c>
      <c r="W402" t="n">
        <v>3.03</v>
      </c>
      <c r="X402" t="n">
        <v>0.82</v>
      </c>
      <c r="Y402" t="n">
        <v>1</v>
      </c>
      <c r="Z402" t="n">
        <v>10</v>
      </c>
    </row>
    <row r="403">
      <c r="A403" t="n">
        <v>10</v>
      </c>
      <c r="B403" t="n">
        <v>105</v>
      </c>
      <c r="C403" t="inlineStr">
        <is>
          <t xml:space="preserve">CONCLUIDO	</t>
        </is>
      </c>
      <c r="D403" t="n">
        <v>5.6614</v>
      </c>
      <c r="E403" t="n">
        <v>17.66</v>
      </c>
      <c r="F403" t="n">
        <v>13.52</v>
      </c>
      <c r="G403" t="n">
        <v>20.8</v>
      </c>
      <c r="H403" t="n">
        <v>0.3</v>
      </c>
      <c r="I403" t="n">
        <v>39</v>
      </c>
      <c r="J403" t="n">
        <v>207.97</v>
      </c>
      <c r="K403" t="n">
        <v>55.27</v>
      </c>
      <c r="L403" t="n">
        <v>3.5</v>
      </c>
      <c r="M403" t="n">
        <v>37</v>
      </c>
      <c r="N403" t="n">
        <v>44.2</v>
      </c>
      <c r="O403" t="n">
        <v>25884.1</v>
      </c>
      <c r="P403" t="n">
        <v>184.56</v>
      </c>
      <c r="Q403" t="n">
        <v>988.1799999999999</v>
      </c>
      <c r="R403" t="n">
        <v>61.42</v>
      </c>
      <c r="S403" t="n">
        <v>35.43</v>
      </c>
      <c r="T403" t="n">
        <v>11825.12</v>
      </c>
      <c r="U403" t="n">
        <v>0.58</v>
      </c>
      <c r="V403" t="n">
        <v>0.84</v>
      </c>
      <c r="W403" t="n">
        <v>3.03</v>
      </c>
      <c r="X403" t="n">
        <v>0.76</v>
      </c>
      <c r="Y403" t="n">
        <v>1</v>
      </c>
      <c r="Z403" t="n">
        <v>10</v>
      </c>
    </row>
    <row r="404">
      <c r="A404" t="n">
        <v>11</v>
      </c>
      <c r="B404" t="n">
        <v>105</v>
      </c>
      <c r="C404" t="inlineStr">
        <is>
          <t xml:space="preserve">CONCLUIDO	</t>
        </is>
      </c>
      <c r="D404" t="n">
        <v>5.7206</v>
      </c>
      <c r="E404" t="n">
        <v>17.48</v>
      </c>
      <c r="F404" t="n">
        <v>13.46</v>
      </c>
      <c r="G404" t="n">
        <v>22.43</v>
      </c>
      <c r="H404" t="n">
        <v>0.32</v>
      </c>
      <c r="I404" t="n">
        <v>36</v>
      </c>
      <c r="J404" t="n">
        <v>208.37</v>
      </c>
      <c r="K404" t="n">
        <v>55.27</v>
      </c>
      <c r="L404" t="n">
        <v>3.75</v>
      </c>
      <c r="M404" t="n">
        <v>34</v>
      </c>
      <c r="N404" t="n">
        <v>44.35</v>
      </c>
      <c r="O404" t="n">
        <v>25933.43</v>
      </c>
      <c r="P404" t="n">
        <v>182.58</v>
      </c>
      <c r="Q404" t="n">
        <v>988.1</v>
      </c>
      <c r="R404" t="n">
        <v>59.52</v>
      </c>
      <c r="S404" t="n">
        <v>35.43</v>
      </c>
      <c r="T404" t="n">
        <v>10890.2</v>
      </c>
      <c r="U404" t="n">
        <v>0.6</v>
      </c>
      <c r="V404" t="n">
        <v>0.85</v>
      </c>
      <c r="W404" t="n">
        <v>3.02</v>
      </c>
      <c r="X404" t="n">
        <v>0.7</v>
      </c>
      <c r="Y404" t="n">
        <v>1</v>
      </c>
      <c r="Z404" t="n">
        <v>10</v>
      </c>
    </row>
    <row r="405">
      <c r="A405" t="n">
        <v>12</v>
      </c>
      <c r="B405" t="n">
        <v>105</v>
      </c>
      <c r="C405" t="inlineStr">
        <is>
          <t xml:space="preserve">CONCLUIDO	</t>
        </is>
      </c>
      <c r="D405" t="n">
        <v>5.7625</v>
      </c>
      <c r="E405" t="n">
        <v>17.35</v>
      </c>
      <c r="F405" t="n">
        <v>13.41</v>
      </c>
      <c r="G405" t="n">
        <v>23.66</v>
      </c>
      <c r="H405" t="n">
        <v>0.34</v>
      </c>
      <c r="I405" t="n">
        <v>34</v>
      </c>
      <c r="J405" t="n">
        <v>208.77</v>
      </c>
      <c r="K405" t="n">
        <v>55.27</v>
      </c>
      <c r="L405" t="n">
        <v>4</v>
      </c>
      <c r="M405" t="n">
        <v>32</v>
      </c>
      <c r="N405" t="n">
        <v>44.5</v>
      </c>
      <c r="O405" t="n">
        <v>25982.82</v>
      </c>
      <c r="P405" t="n">
        <v>181.18</v>
      </c>
      <c r="Q405" t="n">
        <v>988.15</v>
      </c>
      <c r="R405" t="n">
        <v>58.25</v>
      </c>
      <c r="S405" t="n">
        <v>35.43</v>
      </c>
      <c r="T405" t="n">
        <v>10263.9</v>
      </c>
      <c r="U405" t="n">
        <v>0.61</v>
      </c>
      <c r="V405" t="n">
        <v>0.85</v>
      </c>
      <c r="W405" t="n">
        <v>3.02</v>
      </c>
      <c r="X405" t="n">
        <v>0.66</v>
      </c>
      <c r="Y405" t="n">
        <v>1</v>
      </c>
      <c r="Z405" t="n">
        <v>10</v>
      </c>
    </row>
    <row r="406">
      <c r="A406" t="n">
        <v>13</v>
      </c>
      <c r="B406" t="n">
        <v>105</v>
      </c>
      <c r="C406" t="inlineStr">
        <is>
          <t xml:space="preserve">CONCLUIDO	</t>
        </is>
      </c>
      <c r="D406" t="n">
        <v>5.7968</v>
      </c>
      <c r="E406" t="n">
        <v>17.25</v>
      </c>
      <c r="F406" t="n">
        <v>13.39</v>
      </c>
      <c r="G406" t="n">
        <v>25.1</v>
      </c>
      <c r="H406" t="n">
        <v>0.36</v>
      </c>
      <c r="I406" t="n">
        <v>32</v>
      </c>
      <c r="J406" t="n">
        <v>209.17</v>
      </c>
      <c r="K406" t="n">
        <v>55.27</v>
      </c>
      <c r="L406" t="n">
        <v>4.25</v>
      </c>
      <c r="M406" t="n">
        <v>30</v>
      </c>
      <c r="N406" t="n">
        <v>44.65</v>
      </c>
      <c r="O406" t="n">
        <v>26032.25</v>
      </c>
      <c r="P406" t="n">
        <v>179.69</v>
      </c>
      <c r="Q406" t="n">
        <v>988.2</v>
      </c>
      <c r="R406" t="n">
        <v>57.32</v>
      </c>
      <c r="S406" t="n">
        <v>35.43</v>
      </c>
      <c r="T406" t="n">
        <v>9810.870000000001</v>
      </c>
      <c r="U406" t="n">
        <v>0.62</v>
      </c>
      <c r="V406" t="n">
        <v>0.85</v>
      </c>
      <c r="W406" t="n">
        <v>3.02</v>
      </c>
      <c r="X406" t="n">
        <v>0.63</v>
      </c>
      <c r="Y406" t="n">
        <v>1</v>
      </c>
      <c r="Z406" t="n">
        <v>10</v>
      </c>
    </row>
    <row r="407">
      <c r="A407" t="n">
        <v>14</v>
      </c>
      <c r="B407" t="n">
        <v>105</v>
      </c>
      <c r="C407" t="inlineStr">
        <is>
          <t xml:space="preserve">CONCLUIDO	</t>
        </is>
      </c>
      <c r="D407" t="n">
        <v>5.8492</v>
      </c>
      <c r="E407" t="n">
        <v>17.1</v>
      </c>
      <c r="F407" t="n">
        <v>13.31</v>
      </c>
      <c r="G407" t="n">
        <v>26.63</v>
      </c>
      <c r="H407" t="n">
        <v>0.38</v>
      </c>
      <c r="I407" t="n">
        <v>30</v>
      </c>
      <c r="J407" t="n">
        <v>209.58</v>
      </c>
      <c r="K407" t="n">
        <v>55.27</v>
      </c>
      <c r="L407" t="n">
        <v>4.5</v>
      </c>
      <c r="M407" t="n">
        <v>28</v>
      </c>
      <c r="N407" t="n">
        <v>44.8</v>
      </c>
      <c r="O407" t="n">
        <v>26081.73</v>
      </c>
      <c r="P407" t="n">
        <v>178.08</v>
      </c>
      <c r="Q407" t="n">
        <v>988.13</v>
      </c>
      <c r="R407" t="n">
        <v>55.3</v>
      </c>
      <c r="S407" t="n">
        <v>35.43</v>
      </c>
      <c r="T407" t="n">
        <v>8811.639999999999</v>
      </c>
      <c r="U407" t="n">
        <v>0.64</v>
      </c>
      <c r="V407" t="n">
        <v>0.86</v>
      </c>
      <c r="W407" t="n">
        <v>3.01</v>
      </c>
      <c r="X407" t="n">
        <v>0.5600000000000001</v>
      </c>
      <c r="Y407" t="n">
        <v>1</v>
      </c>
      <c r="Z407" t="n">
        <v>10</v>
      </c>
    </row>
    <row r="408">
      <c r="A408" t="n">
        <v>15</v>
      </c>
      <c r="B408" t="n">
        <v>105</v>
      </c>
      <c r="C408" t="inlineStr">
        <is>
          <t xml:space="preserve">CONCLUIDO	</t>
        </is>
      </c>
      <c r="D408" t="n">
        <v>5.8864</v>
      </c>
      <c r="E408" t="n">
        <v>16.99</v>
      </c>
      <c r="F408" t="n">
        <v>13.29</v>
      </c>
      <c r="G408" t="n">
        <v>28.47</v>
      </c>
      <c r="H408" t="n">
        <v>0.4</v>
      </c>
      <c r="I408" t="n">
        <v>28</v>
      </c>
      <c r="J408" t="n">
        <v>209.98</v>
      </c>
      <c r="K408" t="n">
        <v>55.27</v>
      </c>
      <c r="L408" t="n">
        <v>4.75</v>
      </c>
      <c r="M408" t="n">
        <v>26</v>
      </c>
      <c r="N408" t="n">
        <v>44.95</v>
      </c>
      <c r="O408" t="n">
        <v>26131.27</v>
      </c>
      <c r="P408" t="n">
        <v>176.56</v>
      </c>
      <c r="Q408" t="n">
        <v>988.2</v>
      </c>
      <c r="R408" t="n">
        <v>54.49</v>
      </c>
      <c r="S408" t="n">
        <v>35.43</v>
      </c>
      <c r="T408" t="n">
        <v>8417.969999999999</v>
      </c>
      <c r="U408" t="n">
        <v>0.65</v>
      </c>
      <c r="V408" t="n">
        <v>0.86</v>
      </c>
      <c r="W408" t="n">
        <v>3</v>
      </c>
      <c r="X408" t="n">
        <v>0.53</v>
      </c>
      <c r="Y408" t="n">
        <v>1</v>
      </c>
      <c r="Z408" t="n">
        <v>10</v>
      </c>
    </row>
    <row r="409">
      <c r="A409" t="n">
        <v>16</v>
      </c>
      <c r="B409" t="n">
        <v>105</v>
      </c>
      <c r="C409" t="inlineStr">
        <is>
          <t xml:space="preserve">CONCLUIDO	</t>
        </is>
      </c>
      <c r="D409" t="n">
        <v>5.9044</v>
      </c>
      <c r="E409" t="n">
        <v>16.94</v>
      </c>
      <c r="F409" t="n">
        <v>13.28</v>
      </c>
      <c r="G409" t="n">
        <v>29.5</v>
      </c>
      <c r="H409" t="n">
        <v>0.42</v>
      </c>
      <c r="I409" t="n">
        <v>27</v>
      </c>
      <c r="J409" t="n">
        <v>210.38</v>
      </c>
      <c r="K409" t="n">
        <v>55.27</v>
      </c>
      <c r="L409" t="n">
        <v>5</v>
      </c>
      <c r="M409" t="n">
        <v>25</v>
      </c>
      <c r="N409" t="n">
        <v>45.11</v>
      </c>
      <c r="O409" t="n">
        <v>26180.86</v>
      </c>
      <c r="P409" t="n">
        <v>175.41</v>
      </c>
      <c r="Q409" t="n">
        <v>988.12</v>
      </c>
      <c r="R409" t="n">
        <v>53.75</v>
      </c>
      <c r="S409" t="n">
        <v>35.43</v>
      </c>
      <c r="T409" t="n">
        <v>8053.12</v>
      </c>
      <c r="U409" t="n">
        <v>0.66</v>
      </c>
      <c r="V409" t="n">
        <v>0.86</v>
      </c>
      <c r="W409" t="n">
        <v>3.02</v>
      </c>
      <c r="X409" t="n">
        <v>0.52</v>
      </c>
      <c r="Y409" t="n">
        <v>1</v>
      </c>
      <c r="Z409" t="n">
        <v>10</v>
      </c>
    </row>
    <row r="410">
      <c r="A410" t="n">
        <v>17</v>
      </c>
      <c r="B410" t="n">
        <v>105</v>
      </c>
      <c r="C410" t="inlineStr">
        <is>
          <t xml:space="preserve">CONCLUIDO	</t>
        </is>
      </c>
      <c r="D410" t="n">
        <v>5.9457</v>
      </c>
      <c r="E410" t="n">
        <v>16.82</v>
      </c>
      <c r="F410" t="n">
        <v>13.24</v>
      </c>
      <c r="G410" t="n">
        <v>31.78</v>
      </c>
      <c r="H410" t="n">
        <v>0.44</v>
      </c>
      <c r="I410" t="n">
        <v>25</v>
      </c>
      <c r="J410" t="n">
        <v>210.78</v>
      </c>
      <c r="K410" t="n">
        <v>55.27</v>
      </c>
      <c r="L410" t="n">
        <v>5.25</v>
      </c>
      <c r="M410" t="n">
        <v>23</v>
      </c>
      <c r="N410" t="n">
        <v>45.26</v>
      </c>
      <c r="O410" t="n">
        <v>26230.5</v>
      </c>
      <c r="P410" t="n">
        <v>174.07</v>
      </c>
      <c r="Q410" t="n">
        <v>988.21</v>
      </c>
      <c r="R410" t="n">
        <v>52.92</v>
      </c>
      <c r="S410" t="n">
        <v>35.43</v>
      </c>
      <c r="T410" t="n">
        <v>7647.28</v>
      </c>
      <c r="U410" t="n">
        <v>0.67</v>
      </c>
      <c r="V410" t="n">
        <v>0.86</v>
      </c>
      <c r="W410" t="n">
        <v>3</v>
      </c>
      <c r="X410" t="n">
        <v>0.49</v>
      </c>
      <c r="Y410" t="n">
        <v>1</v>
      </c>
      <c r="Z410" t="n">
        <v>10</v>
      </c>
    </row>
    <row r="411">
      <c r="A411" t="n">
        <v>18</v>
      </c>
      <c r="B411" t="n">
        <v>105</v>
      </c>
      <c r="C411" t="inlineStr">
        <is>
          <t xml:space="preserve">CONCLUIDO	</t>
        </is>
      </c>
      <c r="D411" t="n">
        <v>5.9757</v>
      </c>
      <c r="E411" t="n">
        <v>16.73</v>
      </c>
      <c r="F411" t="n">
        <v>13.2</v>
      </c>
      <c r="G411" t="n">
        <v>32.99</v>
      </c>
      <c r="H411" t="n">
        <v>0.46</v>
      </c>
      <c r="I411" t="n">
        <v>24</v>
      </c>
      <c r="J411" t="n">
        <v>211.18</v>
      </c>
      <c r="K411" t="n">
        <v>55.27</v>
      </c>
      <c r="L411" t="n">
        <v>5.5</v>
      </c>
      <c r="M411" t="n">
        <v>22</v>
      </c>
      <c r="N411" t="n">
        <v>45.41</v>
      </c>
      <c r="O411" t="n">
        <v>26280.2</v>
      </c>
      <c r="P411" t="n">
        <v>172.52</v>
      </c>
      <c r="Q411" t="n">
        <v>988.14</v>
      </c>
      <c r="R411" t="n">
        <v>51.57</v>
      </c>
      <c r="S411" t="n">
        <v>35.43</v>
      </c>
      <c r="T411" t="n">
        <v>6974.25</v>
      </c>
      <c r="U411" t="n">
        <v>0.6899999999999999</v>
      </c>
      <c r="V411" t="n">
        <v>0.86</v>
      </c>
      <c r="W411" t="n">
        <v>3</v>
      </c>
      <c r="X411" t="n">
        <v>0.44</v>
      </c>
      <c r="Y411" t="n">
        <v>1</v>
      </c>
      <c r="Z411" t="n">
        <v>10</v>
      </c>
    </row>
    <row r="412">
      <c r="A412" t="n">
        <v>19</v>
      </c>
      <c r="B412" t="n">
        <v>105</v>
      </c>
      <c r="C412" t="inlineStr">
        <is>
          <t xml:space="preserve">CONCLUIDO	</t>
        </is>
      </c>
      <c r="D412" t="n">
        <v>5.9898</v>
      </c>
      <c r="E412" t="n">
        <v>16.7</v>
      </c>
      <c r="F412" t="n">
        <v>13.2</v>
      </c>
      <c r="G412" t="n">
        <v>34.43</v>
      </c>
      <c r="H412" t="n">
        <v>0.48</v>
      </c>
      <c r="I412" t="n">
        <v>23</v>
      </c>
      <c r="J412" t="n">
        <v>211.59</v>
      </c>
      <c r="K412" t="n">
        <v>55.27</v>
      </c>
      <c r="L412" t="n">
        <v>5.75</v>
      </c>
      <c r="M412" t="n">
        <v>21</v>
      </c>
      <c r="N412" t="n">
        <v>45.57</v>
      </c>
      <c r="O412" t="n">
        <v>26329.94</v>
      </c>
      <c r="P412" t="n">
        <v>171.78</v>
      </c>
      <c r="Q412" t="n">
        <v>988.12</v>
      </c>
      <c r="R412" t="n">
        <v>51.44</v>
      </c>
      <c r="S412" t="n">
        <v>35.43</v>
      </c>
      <c r="T412" t="n">
        <v>6915.82</v>
      </c>
      <c r="U412" t="n">
        <v>0.6899999999999999</v>
      </c>
      <c r="V412" t="n">
        <v>0.86</v>
      </c>
      <c r="W412" t="n">
        <v>3</v>
      </c>
      <c r="X412" t="n">
        <v>0.44</v>
      </c>
      <c r="Y412" t="n">
        <v>1</v>
      </c>
      <c r="Z412" t="n">
        <v>10</v>
      </c>
    </row>
    <row r="413">
      <c r="A413" t="n">
        <v>20</v>
      </c>
      <c r="B413" t="n">
        <v>105</v>
      </c>
      <c r="C413" t="inlineStr">
        <is>
          <t xml:space="preserve">CONCLUIDO	</t>
        </is>
      </c>
      <c r="D413" t="n">
        <v>6.0136</v>
      </c>
      <c r="E413" t="n">
        <v>16.63</v>
      </c>
      <c r="F413" t="n">
        <v>13.17</v>
      </c>
      <c r="G413" t="n">
        <v>35.92</v>
      </c>
      <c r="H413" t="n">
        <v>0.5</v>
      </c>
      <c r="I413" t="n">
        <v>22</v>
      </c>
      <c r="J413" t="n">
        <v>211.99</v>
      </c>
      <c r="K413" t="n">
        <v>55.27</v>
      </c>
      <c r="L413" t="n">
        <v>6</v>
      </c>
      <c r="M413" t="n">
        <v>20</v>
      </c>
      <c r="N413" t="n">
        <v>45.72</v>
      </c>
      <c r="O413" t="n">
        <v>26379.74</v>
      </c>
      <c r="P413" t="n">
        <v>170.42</v>
      </c>
      <c r="Q413" t="n">
        <v>988.12</v>
      </c>
      <c r="R413" t="n">
        <v>50.8</v>
      </c>
      <c r="S413" t="n">
        <v>35.43</v>
      </c>
      <c r="T413" t="n">
        <v>6602.05</v>
      </c>
      <c r="U413" t="n">
        <v>0.7</v>
      </c>
      <c r="V413" t="n">
        <v>0.87</v>
      </c>
      <c r="W413" t="n">
        <v>3</v>
      </c>
      <c r="X413" t="n">
        <v>0.42</v>
      </c>
      <c r="Y413" t="n">
        <v>1</v>
      </c>
      <c r="Z413" t="n">
        <v>10</v>
      </c>
    </row>
    <row r="414">
      <c r="A414" t="n">
        <v>21</v>
      </c>
      <c r="B414" t="n">
        <v>105</v>
      </c>
      <c r="C414" t="inlineStr">
        <is>
          <t xml:space="preserve">CONCLUIDO	</t>
        </is>
      </c>
      <c r="D414" t="n">
        <v>6.0374</v>
      </c>
      <c r="E414" t="n">
        <v>16.56</v>
      </c>
      <c r="F414" t="n">
        <v>13.15</v>
      </c>
      <c r="G414" t="n">
        <v>37.56</v>
      </c>
      <c r="H414" t="n">
        <v>0.52</v>
      </c>
      <c r="I414" t="n">
        <v>21</v>
      </c>
      <c r="J414" t="n">
        <v>212.4</v>
      </c>
      <c r="K414" t="n">
        <v>55.27</v>
      </c>
      <c r="L414" t="n">
        <v>6.25</v>
      </c>
      <c r="M414" t="n">
        <v>19</v>
      </c>
      <c r="N414" t="n">
        <v>45.87</v>
      </c>
      <c r="O414" t="n">
        <v>26429.59</v>
      </c>
      <c r="P414" t="n">
        <v>168.55</v>
      </c>
      <c r="Q414" t="n">
        <v>988.15</v>
      </c>
      <c r="R414" t="n">
        <v>50</v>
      </c>
      <c r="S414" t="n">
        <v>35.43</v>
      </c>
      <c r="T414" t="n">
        <v>6207.46</v>
      </c>
      <c r="U414" t="n">
        <v>0.71</v>
      </c>
      <c r="V414" t="n">
        <v>0.87</v>
      </c>
      <c r="W414" t="n">
        <v>3</v>
      </c>
      <c r="X414" t="n">
        <v>0.39</v>
      </c>
      <c r="Y414" t="n">
        <v>1</v>
      </c>
      <c r="Z414" t="n">
        <v>10</v>
      </c>
    </row>
    <row r="415">
      <c r="A415" t="n">
        <v>22</v>
      </c>
      <c r="B415" t="n">
        <v>105</v>
      </c>
      <c r="C415" t="inlineStr">
        <is>
          <t xml:space="preserve">CONCLUIDO	</t>
        </is>
      </c>
      <c r="D415" t="n">
        <v>6.0641</v>
      </c>
      <c r="E415" t="n">
        <v>16.49</v>
      </c>
      <c r="F415" t="n">
        <v>13.11</v>
      </c>
      <c r="G415" t="n">
        <v>39.34</v>
      </c>
      <c r="H415" t="n">
        <v>0.54</v>
      </c>
      <c r="I415" t="n">
        <v>20</v>
      </c>
      <c r="J415" t="n">
        <v>212.8</v>
      </c>
      <c r="K415" t="n">
        <v>55.27</v>
      </c>
      <c r="L415" t="n">
        <v>6.5</v>
      </c>
      <c r="M415" t="n">
        <v>18</v>
      </c>
      <c r="N415" t="n">
        <v>46.03</v>
      </c>
      <c r="O415" t="n">
        <v>26479.5</v>
      </c>
      <c r="P415" t="n">
        <v>167.68</v>
      </c>
      <c r="Q415" t="n">
        <v>988.15</v>
      </c>
      <c r="R415" t="n">
        <v>48.99</v>
      </c>
      <c r="S415" t="n">
        <v>35.43</v>
      </c>
      <c r="T415" t="n">
        <v>5703.86</v>
      </c>
      <c r="U415" t="n">
        <v>0.72</v>
      </c>
      <c r="V415" t="n">
        <v>0.87</v>
      </c>
      <c r="W415" t="n">
        <v>2.99</v>
      </c>
      <c r="X415" t="n">
        <v>0.36</v>
      </c>
      <c r="Y415" t="n">
        <v>1</v>
      </c>
      <c r="Z415" t="n">
        <v>10</v>
      </c>
    </row>
    <row r="416">
      <c r="A416" t="n">
        <v>23</v>
      </c>
      <c r="B416" t="n">
        <v>105</v>
      </c>
      <c r="C416" t="inlineStr">
        <is>
          <t xml:space="preserve">CONCLUIDO	</t>
        </is>
      </c>
      <c r="D416" t="n">
        <v>6.0817</v>
      </c>
      <c r="E416" t="n">
        <v>16.44</v>
      </c>
      <c r="F416" t="n">
        <v>13.11</v>
      </c>
      <c r="G416" t="n">
        <v>41.39</v>
      </c>
      <c r="H416" t="n">
        <v>0.5600000000000001</v>
      </c>
      <c r="I416" t="n">
        <v>19</v>
      </c>
      <c r="J416" t="n">
        <v>213.21</v>
      </c>
      <c r="K416" t="n">
        <v>55.27</v>
      </c>
      <c r="L416" t="n">
        <v>6.75</v>
      </c>
      <c r="M416" t="n">
        <v>17</v>
      </c>
      <c r="N416" t="n">
        <v>46.18</v>
      </c>
      <c r="O416" t="n">
        <v>26529.46</v>
      </c>
      <c r="P416" t="n">
        <v>166.46</v>
      </c>
      <c r="Q416" t="n">
        <v>988.25</v>
      </c>
      <c r="R416" t="n">
        <v>48.67</v>
      </c>
      <c r="S416" t="n">
        <v>35.43</v>
      </c>
      <c r="T416" t="n">
        <v>5551.73</v>
      </c>
      <c r="U416" t="n">
        <v>0.73</v>
      </c>
      <c r="V416" t="n">
        <v>0.87</v>
      </c>
      <c r="W416" t="n">
        <v>3</v>
      </c>
      <c r="X416" t="n">
        <v>0.35</v>
      </c>
      <c r="Y416" t="n">
        <v>1</v>
      </c>
      <c r="Z416" t="n">
        <v>10</v>
      </c>
    </row>
    <row r="417">
      <c r="A417" t="n">
        <v>24</v>
      </c>
      <c r="B417" t="n">
        <v>105</v>
      </c>
      <c r="C417" t="inlineStr">
        <is>
          <t xml:space="preserve">CONCLUIDO	</t>
        </is>
      </c>
      <c r="D417" t="n">
        <v>6.1026</v>
      </c>
      <c r="E417" t="n">
        <v>16.39</v>
      </c>
      <c r="F417" t="n">
        <v>13.09</v>
      </c>
      <c r="G417" t="n">
        <v>43.64</v>
      </c>
      <c r="H417" t="n">
        <v>0.58</v>
      </c>
      <c r="I417" t="n">
        <v>18</v>
      </c>
      <c r="J417" t="n">
        <v>213.61</v>
      </c>
      <c r="K417" t="n">
        <v>55.27</v>
      </c>
      <c r="L417" t="n">
        <v>7</v>
      </c>
      <c r="M417" t="n">
        <v>16</v>
      </c>
      <c r="N417" t="n">
        <v>46.34</v>
      </c>
      <c r="O417" t="n">
        <v>26579.47</v>
      </c>
      <c r="P417" t="n">
        <v>165.15</v>
      </c>
      <c r="Q417" t="n">
        <v>988.2</v>
      </c>
      <c r="R417" t="n">
        <v>48.34</v>
      </c>
      <c r="S417" t="n">
        <v>35.43</v>
      </c>
      <c r="T417" t="n">
        <v>5390.47</v>
      </c>
      <c r="U417" t="n">
        <v>0.73</v>
      </c>
      <c r="V417" t="n">
        <v>0.87</v>
      </c>
      <c r="W417" t="n">
        <v>2.99</v>
      </c>
      <c r="X417" t="n">
        <v>0.34</v>
      </c>
      <c r="Y417" t="n">
        <v>1</v>
      </c>
      <c r="Z417" t="n">
        <v>10</v>
      </c>
    </row>
    <row r="418">
      <c r="A418" t="n">
        <v>25</v>
      </c>
      <c r="B418" t="n">
        <v>105</v>
      </c>
      <c r="C418" t="inlineStr">
        <is>
          <t xml:space="preserve">CONCLUIDO	</t>
        </is>
      </c>
      <c r="D418" t="n">
        <v>6.1103</v>
      </c>
      <c r="E418" t="n">
        <v>16.37</v>
      </c>
      <c r="F418" t="n">
        <v>13.07</v>
      </c>
      <c r="G418" t="n">
        <v>43.57</v>
      </c>
      <c r="H418" t="n">
        <v>0.6</v>
      </c>
      <c r="I418" t="n">
        <v>18</v>
      </c>
      <c r="J418" t="n">
        <v>214.02</v>
      </c>
      <c r="K418" t="n">
        <v>55.27</v>
      </c>
      <c r="L418" t="n">
        <v>7.25</v>
      </c>
      <c r="M418" t="n">
        <v>16</v>
      </c>
      <c r="N418" t="n">
        <v>46.49</v>
      </c>
      <c r="O418" t="n">
        <v>26629.54</v>
      </c>
      <c r="P418" t="n">
        <v>162.72</v>
      </c>
      <c r="Q418" t="n">
        <v>988.08</v>
      </c>
      <c r="R418" t="n">
        <v>47.62</v>
      </c>
      <c r="S418" t="n">
        <v>35.43</v>
      </c>
      <c r="T418" t="n">
        <v>5030.95</v>
      </c>
      <c r="U418" t="n">
        <v>0.74</v>
      </c>
      <c r="V418" t="n">
        <v>0.87</v>
      </c>
      <c r="W418" t="n">
        <v>2.99</v>
      </c>
      <c r="X418" t="n">
        <v>0.32</v>
      </c>
      <c r="Y418" t="n">
        <v>1</v>
      </c>
      <c r="Z418" t="n">
        <v>10</v>
      </c>
    </row>
    <row r="419">
      <c r="A419" t="n">
        <v>26</v>
      </c>
      <c r="B419" t="n">
        <v>105</v>
      </c>
      <c r="C419" t="inlineStr">
        <is>
          <t xml:space="preserve">CONCLUIDO	</t>
        </is>
      </c>
      <c r="D419" t="n">
        <v>6.1253</v>
      </c>
      <c r="E419" t="n">
        <v>16.33</v>
      </c>
      <c r="F419" t="n">
        <v>13.07</v>
      </c>
      <c r="G419" t="n">
        <v>46.14</v>
      </c>
      <c r="H419" t="n">
        <v>0.62</v>
      </c>
      <c r="I419" t="n">
        <v>17</v>
      </c>
      <c r="J419" t="n">
        <v>214.42</v>
      </c>
      <c r="K419" t="n">
        <v>55.27</v>
      </c>
      <c r="L419" t="n">
        <v>7.5</v>
      </c>
      <c r="M419" t="n">
        <v>15</v>
      </c>
      <c r="N419" t="n">
        <v>46.65</v>
      </c>
      <c r="O419" t="n">
        <v>26679.66</v>
      </c>
      <c r="P419" t="n">
        <v>161.93</v>
      </c>
      <c r="Q419" t="n">
        <v>988.13</v>
      </c>
      <c r="R419" t="n">
        <v>47.79</v>
      </c>
      <c r="S419" t="n">
        <v>35.43</v>
      </c>
      <c r="T419" t="n">
        <v>5122.18</v>
      </c>
      <c r="U419" t="n">
        <v>0.74</v>
      </c>
      <c r="V419" t="n">
        <v>0.87</v>
      </c>
      <c r="W419" t="n">
        <v>2.99</v>
      </c>
      <c r="X419" t="n">
        <v>0.32</v>
      </c>
      <c r="Y419" t="n">
        <v>1</v>
      </c>
      <c r="Z419" t="n">
        <v>10</v>
      </c>
    </row>
    <row r="420">
      <c r="A420" t="n">
        <v>27</v>
      </c>
      <c r="B420" t="n">
        <v>105</v>
      </c>
      <c r="C420" t="inlineStr">
        <is>
          <t xml:space="preserve">CONCLUIDO	</t>
        </is>
      </c>
      <c r="D420" t="n">
        <v>6.1505</v>
      </c>
      <c r="E420" t="n">
        <v>16.26</v>
      </c>
      <c r="F420" t="n">
        <v>13.05</v>
      </c>
      <c r="G420" t="n">
        <v>48.92</v>
      </c>
      <c r="H420" t="n">
        <v>0.64</v>
      </c>
      <c r="I420" t="n">
        <v>16</v>
      </c>
      <c r="J420" t="n">
        <v>214.83</v>
      </c>
      <c r="K420" t="n">
        <v>55.27</v>
      </c>
      <c r="L420" t="n">
        <v>7.75</v>
      </c>
      <c r="M420" t="n">
        <v>14</v>
      </c>
      <c r="N420" t="n">
        <v>46.81</v>
      </c>
      <c r="O420" t="n">
        <v>26729.83</v>
      </c>
      <c r="P420" t="n">
        <v>160.82</v>
      </c>
      <c r="Q420" t="n">
        <v>988.09</v>
      </c>
      <c r="R420" t="n">
        <v>46.8</v>
      </c>
      <c r="S420" t="n">
        <v>35.43</v>
      </c>
      <c r="T420" t="n">
        <v>4633.44</v>
      </c>
      <c r="U420" t="n">
        <v>0.76</v>
      </c>
      <c r="V420" t="n">
        <v>0.87</v>
      </c>
      <c r="W420" t="n">
        <v>2.99</v>
      </c>
      <c r="X420" t="n">
        <v>0.29</v>
      </c>
      <c r="Y420" t="n">
        <v>1</v>
      </c>
      <c r="Z420" t="n">
        <v>10</v>
      </c>
    </row>
    <row r="421">
      <c r="A421" t="n">
        <v>28</v>
      </c>
      <c r="B421" t="n">
        <v>105</v>
      </c>
      <c r="C421" t="inlineStr">
        <is>
          <t xml:space="preserve">CONCLUIDO	</t>
        </is>
      </c>
      <c r="D421" t="n">
        <v>6.1437</v>
      </c>
      <c r="E421" t="n">
        <v>16.28</v>
      </c>
      <c r="F421" t="n">
        <v>13.06</v>
      </c>
      <c r="G421" t="n">
        <v>48.99</v>
      </c>
      <c r="H421" t="n">
        <v>0.66</v>
      </c>
      <c r="I421" t="n">
        <v>16</v>
      </c>
      <c r="J421" t="n">
        <v>215.24</v>
      </c>
      <c r="K421" t="n">
        <v>55.27</v>
      </c>
      <c r="L421" t="n">
        <v>8</v>
      </c>
      <c r="M421" t="n">
        <v>14</v>
      </c>
      <c r="N421" t="n">
        <v>46.97</v>
      </c>
      <c r="O421" t="n">
        <v>26780.06</v>
      </c>
      <c r="P421" t="n">
        <v>160.34</v>
      </c>
      <c r="Q421" t="n">
        <v>988.15</v>
      </c>
      <c r="R421" t="n">
        <v>47.42</v>
      </c>
      <c r="S421" t="n">
        <v>35.43</v>
      </c>
      <c r="T421" t="n">
        <v>4941.46</v>
      </c>
      <c r="U421" t="n">
        <v>0.75</v>
      </c>
      <c r="V421" t="n">
        <v>0.87</v>
      </c>
      <c r="W421" t="n">
        <v>2.99</v>
      </c>
      <c r="X421" t="n">
        <v>0.31</v>
      </c>
      <c r="Y421" t="n">
        <v>1</v>
      </c>
      <c r="Z421" t="n">
        <v>10</v>
      </c>
    </row>
    <row r="422">
      <c r="A422" t="n">
        <v>29</v>
      </c>
      <c r="B422" t="n">
        <v>105</v>
      </c>
      <c r="C422" t="inlineStr">
        <is>
          <t xml:space="preserve">CONCLUIDO	</t>
        </is>
      </c>
      <c r="D422" t="n">
        <v>6.1658</v>
      </c>
      <c r="E422" t="n">
        <v>16.22</v>
      </c>
      <c r="F422" t="n">
        <v>13.05</v>
      </c>
      <c r="G422" t="n">
        <v>52.18</v>
      </c>
      <c r="H422" t="n">
        <v>0.68</v>
      </c>
      <c r="I422" t="n">
        <v>15</v>
      </c>
      <c r="J422" t="n">
        <v>215.65</v>
      </c>
      <c r="K422" t="n">
        <v>55.27</v>
      </c>
      <c r="L422" t="n">
        <v>8.25</v>
      </c>
      <c r="M422" t="n">
        <v>13</v>
      </c>
      <c r="N422" t="n">
        <v>47.12</v>
      </c>
      <c r="O422" t="n">
        <v>26830.34</v>
      </c>
      <c r="P422" t="n">
        <v>158.84</v>
      </c>
      <c r="Q422" t="n">
        <v>988.09</v>
      </c>
      <c r="R422" t="n">
        <v>46.71</v>
      </c>
      <c r="S422" t="n">
        <v>35.43</v>
      </c>
      <c r="T422" t="n">
        <v>4590.94</v>
      </c>
      <c r="U422" t="n">
        <v>0.76</v>
      </c>
      <c r="V422" t="n">
        <v>0.87</v>
      </c>
      <c r="W422" t="n">
        <v>2.99</v>
      </c>
      <c r="X422" t="n">
        <v>0.29</v>
      </c>
      <c r="Y422" t="n">
        <v>1</v>
      </c>
      <c r="Z422" t="n">
        <v>10</v>
      </c>
    </row>
    <row r="423">
      <c r="A423" t="n">
        <v>30</v>
      </c>
      <c r="B423" t="n">
        <v>105</v>
      </c>
      <c r="C423" t="inlineStr">
        <is>
          <t xml:space="preserve">CONCLUIDO	</t>
        </is>
      </c>
      <c r="D423" t="n">
        <v>6.1727</v>
      </c>
      <c r="E423" t="n">
        <v>16.2</v>
      </c>
      <c r="F423" t="n">
        <v>13.03</v>
      </c>
      <c r="G423" t="n">
        <v>52.11</v>
      </c>
      <c r="H423" t="n">
        <v>0.7</v>
      </c>
      <c r="I423" t="n">
        <v>15</v>
      </c>
      <c r="J423" t="n">
        <v>216.05</v>
      </c>
      <c r="K423" t="n">
        <v>55.27</v>
      </c>
      <c r="L423" t="n">
        <v>8.5</v>
      </c>
      <c r="M423" t="n">
        <v>13</v>
      </c>
      <c r="N423" t="n">
        <v>47.28</v>
      </c>
      <c r="O423" t="n">
        <v>26880.68</v>
      </c>
      <c r="P423" t="n">
        <v>157.78</v>
      </c>
      <c r="Q423" t="n">
        <v>988.22</v>
      </c>
      <c r="R423" t="n">
        <v>46.18</v>
      </c>
      <c r="S423" t="n">
        <v>35.43</v>
      </c>
      <c r="T423" t="n">
        <v>4327</v>
      </c>
      <c r="U423" t="n">
        <v>0.77</v>
      </c>
      <c r="V423" t="n">
        <v>0.87</v>
      </c>
      <c r="W423" t="n">
        <v>2.99</v>
      </c>
      <c r="X423" t="n">
        <v>0.27</v>
      </c>
      <c r="Y423" t="n">
        <v>1</v>
      </c>
      <c r="Z423" t="n">
        <v>10</v>
      </c>
    </row>
    <row r="424">
      <c r="A424" t="n">
        <v>31</v>
      </c>
      <c r="B424" t="n">
        <v>105</v>
      </c>
      <c r="C424" t="inlineStr">
        <is>
          <t xml:space="preserve">CONCLUIDO	</t>
        </is>
      </c>
      <c r="D424" t="n">
        <v>6.1954</v>
      </c>
      <c r="E424" t="n">
        <v>16.14</v>
      </c>
      <c r="F424" t="n">
        <v>13.01</v>
      </c>
      <c r="G424" t="n">
        <v>55.75</v>
      </c>
      <c r="H424" t="n">
        <v>0.72</v>
      </c>
      <c r="I424" t="n">
        <v>14</v>
      </c>
      <c r="J424" t="n">
        <v>216.46</v>
      </c>
      <c r="K424" t="n">
        <v>55.27</v>
      </c>
      <c r="L424" t="n">
        <v>8.75</v>
      </c>
      <c r="M424" t="n">
        <v>12</v>
      </c>
      <c r="N424" t="n">
        <v>47.44</v>
      </c>
      <c r="O424" t="n">
        <v>26931.07</v>
      </c>
      <c r="P424" t="n">
        <v>156.19</v>
      </c>
      <c r="Q424" t="n">
        <v>988.14</v>
      </c>
      <c r="R424" t="n">
        <v>45.64</v>
      </c>
      <c r="S424" t="n">
        <v>35.43</v>
      </c>
      <c r="T424" t="n">
        <v>4060.65</v>
      </c>
      <c r="U424" t="n">
        <v>0.78</v>
      </c>
      <c r="V424" t="n">
        <v>0.88</v>
      </c>
      <c r="W424" t="n">
        <v>2.99</v>
      </c>
      <c r="X424" t="n">
        <v>0.25</v>
      </c>
      <c r="Y424" t="n">
        <v>1</v>
      </c>
      <c r="Z424" t="n">
        <v>10</v>
      </c>
    </row>
    <row r="425">
      <c r="A425" t="n">
        <v>32</v>
      </c>
      <c r="B425" t="n">
        <v>105</v>
      </c>
      <c r="C425" t="inlineStr">
        <is>
          <t xml:space="preserve">CONCLUIDO	</t>
        </is>
      </c>
      <c r="D425" t="n">
        <v>6.1992</v>
      </c>
      <c r="E425" t="n">
        <v>16.13</v>
      </c>
      <c r="F425" t="n">
        <v>13</v>
      </c>
      <c r="G425" t="n">
        <v>55.71</v>
      </c>
      <c r="H425" t="n">
        <v>0.74</v>
      </c>
      <c r="I425" t="n">
        <v>14</v>
      </c>
      <c r="J425" t="n">
        <v>216.87</v>
      </c>
      <c r="K425" t="n">
        <v>55.27</v>
      </c>
      <c r="L425" t="n">
        <v>9</v>
      </c>
      <c r="M425" t="n">
        <v>12</v>
      </c>
      <c r="N425" t="n">
        <v>47.6</v>
      </c>
      <c r="O425" t="n">
        <v>26981.51</v>
      </c>
      <c r="P425" t="n">
        <v>155.13</v>
      </c>
      <c r="Q425" t="n">
        <v>988.13</v>
      </c>
      <c r="R425" t="n">
        <v>45.27</v>
      </c>
      <c r="S425" t="n">
        <v>35.43</v>
      </c>
      <c r="T425" t="n">
        <v>3875.39</v>
      </c>
      <c r="U425" t="n">
        <v>0.78</v>
      </c>
      <c r="V425" t="n">
        <v>0.88</v>
      </c>
      <c r="W425" t="n">
        <v>2.99</v>
      </c>
      <c r="X425" t="n">
        <v>0.24</v>
      </c>
      <c r="Y425" t="n">
        <v>1</v>
      </c>
      <c r="Z425" t="n">
        <v>10</v>
      </c>
    </row>
    <row r="426">
      <c r="A426" t="n">
        <v>33</v>
      </c>
      <c r="B426" t="n">
        <v>105</v>
      </c>
      <c r="C426" t="inlineStr">
        <is>
          <t xml:space="preserve">CONCLUIDO	</t>
        </is>
      </c>
      <c r="D426" t="n">
        <v>6.2173</v>
      </c>
      <c r="E426" t="n">
        <v>16.08</v>
      </c>
      <c r="F426" t="n">
        <v>12.99</v>
      </c>
      <c r="G426" t="n">
        <v>59.96</v>
      </c>
      <c r="H426" t="n">
        <v>0.76</v>
      </c>
      <c r="I426" t="n">
        <v>13</v>
      </c>
      <c r="J426" t="n">
        <v>217.28</v>
      </c>
      <c r="K426" t="n">
        <v>55.27</v>
      </c>
      <c r="L426" t="n">
        <v>9.25</v>
      </c>
      <c r="M426" t="n">
        <v>11</v>
      </c>
      <c r="N426" t="n">
        <v>47.76</v>
      </c>
      <c r="O426" t="n">
        <v>27032.02</v>
      </c>
      <c r="P426" t="n">
        <v>153.35</v>
      </c>
      <c r="Q426" t="n">
        <v>988.08</v>
      </c>
      <c r="R426" t="n">
        <v>45.28</v>
      </c>
      <c r="S426" t="n">
        <v>35.43</v>
      </c>
      <c r="T426" t="n">
        <v>3886.01</v>
      </c>
      <c r="U426" t="n">
        <v>0.78</v>
      </c>
      <c r="V426" t="n">
        <v>0.88</v>
      </c>
      <c r="W426" t="n">
        <v>2.98</v>
      </c>
      <c r="X426" t="n">
        <v>0.24</v>
      </c>
      <c r="Y426" t="n">
        <v>1</v>
      </c>
      <c r="Z426" t="n">
        <v>10</v>
      </c>
    </row>
    <row r="427">
      <c r="A427" t="n">
        <v>34</v>
      </c>
      <c r="B427" t="n">
        <v>105</v>
      </c>
      <c r="C427" t="inlineStr">
        <is>
          <t xml:space="preserve">CONCLUIDO	</t>
        </is>
      </c>
      <c r="D427" t="n">
        <v>6.2171</v>
      </c>
      <c r="E427" t="n">
        <v>16.08</v>
      </c>
      <c r="F427" t="n">
        <v>12.99</v>
      </c>
      <c r="G427" t="n">
        <v>59.97</v>
      </c>
      <c r="H427" t="n">
        <v>0.78</v>
      </c>
      <c r="I427" t="n">
        <v>13</v>
      </c>
      <c r="J427" t="n">
        <v>217.69</v>
      </c>
      <c r="K427" t="n">
        <v>55.27</v>
      </c>
      <c r="L427" t="n">
        <v>9.5</v>
      </c>
      <c r="M427" t="n">
        <v>11</v>
      </c>
      <c r="N427" t="n">
        <v>47.92</v>
      </c>
      <c r="O427" t="n">
        <v>27082.57</v>
      </c>
      <c r="P427" t="n">
        <v>152.41</v>
      </c>
      <c r="Q427" t="n">
        <v>988.15</v>
      </c>
      <c r="R427" t="n">
        <v>45.11</v>
      </c>
      <c r="S427" t="n">
        <v>35.43</v>
      </c>
      <c r="T427" t="n">
        <v>3803.09</v>
      </c>
      <c r="U427" t="n">
        <v>0.79</v>
      </c>
      <c r="V427" t="n">
        <v>0.88</v>
      </c>
      <c r="W427" t="n">
        <v>2.99</v>
      </c>
      <c r="X427" t="n">
        <v>0.24</v>
      </c>
      <c r="Y427" t="n">
        <v>1</v>
      </c>
      <c r="Z427" t="n">
        <v>10</v>
      </c>
    </row>
    <row r="428">
      <c r="A428" t="n">
        <v>35</v>
      </c>
      <c r="B428" t="n">
        <v>105</v>
      </c>
      <c r="C428" t="inlineStr">
        <is>
          <t xml:space="preserve">CONCLUIDO	</t>
        </is>
      </c>
      <c r="D428" t="n">
        <v>6.2391</v>
      </c>
      <c r="E428" t="n">
        <v>16.03</v>
      </c>
      <c r="F428" t="n">
        <v>12.98</v>
      </c>
      <c r="G428" t="n">
        <v>64.88</v>
      </c>
      <c r="H428" t="n">
        <v>0.79</v>
      </c>
      <c r="I428" t="n">
        <v>12</v>
      </c>
      <c r="J428" t="n">
        <v>218.1</v>
      </c>
      <c r="K428" t="n">
        <v>55.27</v>
      </c>
      <c r="L428" t="n">
        <v>9.75</v>
      </c>
      <c r="M428" t="n">
        <v>10</v>
      </c>
      <c r="N428" t="n">
        <v>48.08</v>
      </c>
      <c r="O428" t="n">
        <v>27133.18</v>
      </c>
      <c r="P428" t="n">
        <v>150</v>
      </c>
      <c r="Q428" t="n">
        <v>988.08</v>
      </c>
      <c r="R428" t="n">
        <v>44.51</v>
      </c>
      <c r="S428" t="n">
        <v>35.43</v>
      </c>
      <c r="T428" t="n">
        <v>3506.85</v>
      </c>
      <c r="U428" t="n">
        <v>0.8</v>
      </c>
      <c r="V428" t="n">
        <v>0.88</v>
      </c>
      <c r="W428" t="n">
        <v>2.99</v>
      </c>
      <c r="X428" t="n">
        <v>0.22</v>
      </c>
      <c r="Y428" t="n">
        <v>1</v>
      </c>
      <c r="Z428" t="n">
        <v>10</v>
      </c>
    </row>
    <row r="429">
      <c r="A429" t="n">
        <v>36</v>
      </c>
      <c r="B429" t="n">
        <v>105</v>
      </c>
      <c r="C429" t="inlineStr">
        <is>
          <t xml:space="preserve">CONCLUIDO	</t>
        </is>
      </c>
      <c r="D429" t="n">
        <v>6.2406</v>
      </c>
      <c r="E429" t="n">
        <v>16.02</v>
      </c>
      <c r="F429" t="n">
        <v>12.97</v>
      </c>
      <c r="G429" t="n">
        <v>64.86</v>
      </c>
      <c r="H429" t="n">
        <v>0.8100000000000001</v>
      </c>
      <c r="I429" t="n">
        <v>12</v>
      </c>
      <c r="J429" t="n">
        <v>218.51</v>
      </c>
      <c r="K429" t="n">
        <v>55.27</v>
      </c>
      <c r="L429" t="n">
        <v>10</v>
      </c>
      <c r="M429" t="n">
        <v>10</v>
      </c>
      <c r="N429" t="n">
        <v>48.24</v>
      </c>
      <c r="O429" t="n">
        <v>27183.85</v>
      </c>
      <c r="P429" t="n">
        <v>148.98</v>
      </c>
      <c r="Q429" t="n">
        <v>988.08</v>
      </c>
      <c r="R429" t="n">
        <v>44.56</v>
      </c>
      <c r="S429" t="n">
        <v>35.43</v>
      </c>
      <c r="T429" t="n">
        <v>3530.96</v>
      </c>
      <c r="U429" t="n">
        <v>0.8</v>
      </c>
      <c r="V429" t="n">
        <v>0.88</v>
      </c>
      <c r="W429" t="n">
        <v>2.98</v>
      </c>
      <c r="X429" t="n">
        <v>0.22</v>
      </c>
      <c r="Y429" t="n">
        <v>1</v>
      </c>
      <c r="Z429" t="n">
        <v>10</v>
      </c>
    </row>
    <row r="430">
      <c r="A430" t="n">
        <v>37</v>
      </c>
      <c r="B430" t="n">
        <v>105</v>
      </c>
      <c r="C430" t="inlineStr">
        <is>
          <t xml:space="preserve">CONCLUIDO	</t>
        </is>
      </c>
      <c r="D430" t="n">
        <v>6.2434</v>
      </c>
      <c r="E430" t="n">
        <v>16.02</v>
      </c>
      <c r="F430" t="n">
        <v>12.97</v>
      </c>
      <c r="G430" t="n">
        <v>64.83</v>
      </c>
      <c r="H430" t="n">
        <v>0.83</v>
      </c>
      <c r="I430" t="n">
        <v>12</v>
      </c>
      <c r="J430" t="n">
        <v>218.92</v>
      </c>
      <c r="K430" t="n">
        <v>55.27</v>
      </c>
      <c r="L430" t="n">
        <v>10.25</v>
      </c>
      <c r="M430" t="n">
        <v>9</v>
      </c>
      <c r="N430" t="n">
        <v>48.4</v>
      </c>
      <c r="O430" t="n">
        <v>27234.57</v>
      </c>
      <c r="P430" t="n">
        <v>148.31</v>
      </c>
      <c r="Q430" t="n">
        <v>988.08</v>
      </c>
      <c r="R430" t="n">
        <v>44.27</v>
      </c>
      <c r="S430" t="n">
        <v>35.43</v>
      </c>
      <c r="T430" t="n">
        <v>3384.45</v>
      </c>
      <c r="U430" t="n">
        <v>0.8</v>
      </c>
      <c r="V430" t="n">
        <v>0.88</v>
      </c>
      <c r="W430" t="n">
        <v>2.98</v>
      </c>
      <c r="X430" t="n">
        <v>0.21</v>
      </c>
      <c r="Y430" t="n">
        <v>1</v>
      </c>
      <c r="Z430" t="n">
        <v>10</v>
      </c>
    </row>
    <row r="431">
      <c r="A431" t="n">
        <v>38</v>
      </c>
      <c r="B431" t="n">
        <v>105</v>
      </c>
      <c r="C431" t="inlineStr">
        <is>
          <t xml:space="preserve">CONCLUIDO	</t>
        </is>
      </c>
      <c r="D431" t="n">
        <v>6.2401</v>
      </c>
      <c r="E431" t="n">
        <v>16.03</v>
      </c>
      <c r="F431" t="n">
        <v>12.97</v>
      </c>
      <c r="G431" t="n">
        <v>64.87</v>
      </c>
      <c r="H431" t="n">
        <v>0.85</v>
      </c>
      <c r="I431" t="n">
        <v>12</v>
      </c>
      <c r="J431" t="n">
        <v>219.33</v>
      </c>
      <c r="K431" t="n">
        <v>55.27</v>
      </c>
      <c r="L431" t="n">
        <v>10.5</v>
      </c>
      <c r="M431" t="n">
        <v>8</v>
      </c>
      <c r="N431" t="n">
        <v>48.56</v>
      </c>
      <c r="O431" t="n">
        <v>27285.35</v>
      </c>
      <c r="P431" t="n">
        <v>146.69</v>
      </c>
      <c r="Q431" t="n">
        <v>988.08</v>
      </c>
      <c r="R431" t="n">
        <v>44.52</v>
      </c>
      <c r="S431" t="n">
        <v>35.43</v>
      </c>
      <c r="T431" t="n">
        <v>3511.97</v>
      </c>
      <c r="U431" t="n">
        <v>0.8</v>
      </c>
      <c r="V431" t="n">
        <v>0.88</v>
      </c>
      <c r="W431" t="n">
        <v>2.99</v>
      </c>
      <c r="X431" t="n">
        <v>0.22</v>
      </c>
      <c r="Y431" t="n">
        <v>1</v>
      </c>
      <c r="Z431" t="n">
        <v>10</v>
      </c>
    </row>
    <row r="432">
      <c r="A432" t="n">
        <v>39</v>
      </c>
      <c r="B432" t="n">
        <v>105</v>
      </c>
      <c r="C432" t="inlineStr">
        <is>
          <t xml:space="preserve">CONCLUIDO	</t>
        </is>
      </c>
      <c r="D432" t="n">
        <v>6.2608</v>
      </c>
      <c r="E432" t="n">
        <v>15.97</v>
      </c>
      <c r="F432" t="n">
        <v>12.96</v>
      </c>
      <c r="G432" t="n">
        <v>70.7</v>
      </c>
      <c r="H432" t="n">
        <v>0.87</v>
      </c>
      <c r="I432" t="n">
        <v>11</v>
      </c>
      <c r="J432" t="n">
        <v>219.75</v>
      </c>
      <c r="K432" t="n">
        <v>55.27</v>
      </c>
      <c r="L432" t="n">
        <v>10.75</v>
      </c>
      <c r="M432" t="n">
        <v>5</v>
      </c>
      <c r="N432" t="n">
        <v>48.72</v>
      </c>
      <c r="O432" t="n">
        <v>27336.19</v>
      </c>
      <c r="P432" t="n">
        <v>146.37</v>
      </c>
      <c r="Q432" t="n">
        <v>988.12</v>
      </c>
      <c r="R432" t="n">
        <v>44.13</v>
      </c>
      <c r="S432" t="n">
        <v>35.43</v>
      </c>
      <c r="T432" t="n">
        <v>3319.33</v>
      </c>
      <c r="U432" t="n">
        <v>0.8</v>
      </c>
      <c r="V432" t="n">
        <v>0.88</v>
      </c>
      <c r="W432" t="n">
        <v>2.99</v>
      </c>
      <c r="X432" t="n">
        <v>0.21</v>
      </c>
      <c r="Y432" t="n">
        <v>1</v>
      </c>
      <c r="Z432" t="n">
        <v>10</v>
      </c>
    </row>
    <row r="433">
      <c r="A433" t="n">
        <v>40</v>
      </c>
      <c r="B433" t="n">
        <v>105</v>
      </c>
      <c r="C433" t="inlineStr">
        <is>
          <t xml:space="preserve">CONCLUIDO	</t>
        </is>
      </c>
      <c r="D433" t="n">
        <v>6.2591</v>
      </c>
      <c r="E433" t="n">
        <v>15.98</v>
      </c>
      <c r="F433" t="n">
        <v>12.97</v>
      </c>
      <c r="G433" t="n">
        <v>70.72</v>
      </c>
      <c r="H433" t="n">
        <v>0.89</v>
      </c>
      <c r="I433" t="n">
        <v>11</v>
      </c>
      <c r="J433" t="n">
        <v>220.16</v>
      </c>
      <c r="K433" t="n">
        <v>55.27</v>
      </c>
      <c r="L433" t="n">
        <v>11</v>
      </c>
      <c r="M433" t="n">
        <v>4</v>
      </c>
      <c r="N433" t="n">
        <v>48.89</v>
      </c>
      <c r="O433" t="n">
        <v>27387.08</v>
      </c>
      <c r="P433" t="n">
        <v>145.85</v>
      </c>
      <c r="Q433" t="n">
        <v>988.13</v>
      </c>
      <c r="R433" t="n">
        <v>44.1</v>
      </c>
      <c r="S433" t="n">
        <v>35.43</v>
      </c>
      <c r="T433" t="n">
        <v>3305.68</v>
      </c>
      <c r="U433" t="n">
        <v>0.8</v>
      </c>
      <c r="V433" t="n">
        <v>0.88</v>
      </c>
      <c r="W433" t="n">
        <v>2.99</v>
      </c>
      <c r="X433" t="n">
        <v>0.21</v>
      </c>
      <c r="Y433" t="n">
        <v>1</v>
      </c>
      <c r="Z433" t="n">
        <v>10</v>
      </c>
    </row>
    <row r="434">
      <c r="A434" t="n">
        <v>41</v>
      </c>
      <c r="B434" t="n">
        <v>105</v>
      </c>
      <c r="C434" t="inlineStr">
        <is>
          <t xml:space="preserve">CONCLUIDO	</t>
        </is>
      </c>
      <c r="D434" t="n">
        <v>6.2555</v>
      </c>
      <c r="E434" t="n">
        <v>15.99</v>
      </c>
      <c r="F434" t="n">
        <v>12.97</v>
      </c>
      <c r="G434" t="n">
        <v>70.77</v>
      </c>
      <c r="H434" t="n">
        <v>0.91</v>
      </c>
      <c r="I434" t="n">
        <v>11</v>
      </c>
      <c r="J434" t="n">
        <v>220.57</v>
      </c>
      <c r="K434" t="n">
        <v>55.27</v>
      </c>
      <c r="L434" t="n">
        <v>11.25</v>
      </c>
      <c r="M434" t="n">
        <v>3</v>
      </c>
      <c r="N434" t="n">
        <v>49.05</v>
      </c>
      <c r="O434" t="n">
        <v>27438.03</v>
      </c>
      <c r="P434" t="n">
        <v>145.82</v>
      </c>
      <c r="Q434" t="n">
        <v>988.11</v>
      </c>
      <c r="R434" t="n">
        <v>44.51</v>
      </c>
      <c r="S434" t="n">
        <v>35.43</v>
      </c>
      <c r="T434" t="n">
        <v>3512.76</v>
      </c>
      <c r="U434" t="n">
        <v>0.8</v>
      </c>
      <c r="V434" t="n">
        <v>0.88</v>
      </c>
      <c r="W434" t="n">
        <v>2.99</v>
      </c>
      <c r="X434" t="n">
        <v>0.22</v>
      </c>
      <c r="Y434" t="n">
        <v>1</v>
      </c>
      <c r="Z434" t="n">
        <v>10</v>
      </c>
    </row>
    <row r="435">
      <c r="A435" t="n">
        <v>42</v>
      </c>
      <c r="B435" t="n">
        <v>105</v>
      </c>
      <c r="C435" t="inlineStr">
        <is>
          <t xml:space="preserve">CONCLUIDO	</t>
        </is>
      </c>
      <c r="D435" t="n">
        <v>6.2549</v>
      </c>
      <c r="E435" t="n">
        <v>15.99</v>
      </c>
      <c r="F435" t="n">
        <v>12.98</v>
      </c>
      <c r="G435" t="n">
        <v>70.78</v>
      </c>
      <c r="H435" t="n">
        <v>0.92</v>
      </c>
      <c r="I435" t="n">
        <v>11</v>
      </c>
      <c r="J435" t="n">
        <v>220.99</v>
      </c>
      <c r="K435" t="n">
        <v>55.27</v>
      </c>
      <c r="L435" t="n">
        <v>11.5</v>
      </c>
      <c r="M435" t="n">
        <v>0</v>
      </c>
      <c r="N435" t="n">
        <v>49.21</v>
      </c>
      <c r="O435" t="n">
        <v>27489.03</v>
      </c>
      <c r="P435" t="n">
        <v>145.88</v>
      </c>
      <c r="Q435" t="n">
        <v>988.08</v>
      </c>
      <c r="R435" t="n">
        <v>44.37</v>
      </c>
      <c r="S435" t="n">
        <v>35.43</v>
      </c>
      <c r="T435" t="n">
        <v>3442.42</v>
      </c>
      <c r="U435" t="n">
        <v>0.8</v>
      </c>
      <c r="V435" t="n">
        <v>0.88</v>
      </c>
      <c r="W435" t="n">
        <v>2.99</v>
      </c>
      <c r="X435" t="n">
        <v>0.22</v>
      </c>
      <c r="Y435" t="n">
        <v>1</v>
      </c>
      <c r="Z435" t="n">
        <v>10</v>
      </c>
    </row>
    <row r="436">
      <c r="A436" t="n">
        <v>0</v>
      </c>
      <c r="B436" t="n">
        <v>60</v>
      </c>
      <c r="C436" t="inlineStr">
        <is>
          <t xml:space="preserve">CONCLUIDO	</t>
        </is>
      </c>
      <c r="D436" t="n">
        <v>5.0082</v>
      </c>
      <c r="E436" t="n">
        <v>19.97</v>
      </c>
      <c r="F436" t="n">
        <v>15</v>
      </c>
      <c r="G436" t="n">
        <v>8.109999999999999</v>
      </c>
      <c r="H436" t="n">
        <v>0.14</v>
      </c>
      <c r="I436" t="n">
        <v>111</v>
      </c>
      <c r="J436" t="n">
        <v>124.63</v>
      </c>
      <c r="K436" t="n">
        <v>45</v>
      </c>
      <c r="L436" t="n">
        <v>1</v>
      </c>
      <c r="M436" t="n">
        <v>109</v>
      </c>
      <c r="N436" t="n">
        <v>18.64</v>
      </c>
      <c r="O436" t="n">
        <v>15605.44</v>
      </c>
      <c r="P436" t="n">
        <v>153.25</v>
      </c>
      <c r="Q436" t="n">
        <v>988.7</v>
      </c>
      <c r="R436" t="n">
        <v>107.48</v>
      </c>
      <c r="S436" t="n">
        <v>35.43</v>
      </c>
      <c r="T436" t="n">
        <v>34494.18</v>
      </c>
      <c r="U436" t="n">
        <v>0.33</v>
      </c>
      <c r="V436" t="n">
        <v>0.76</v>
      </c>
      <c r="W436" t="n">
        <v>3.15</v>
      </c>
      <c r="X436" t="n">
        <v>2.24</v>
      </c>
      <c r="Y436" t="n">
        <v>1</v>
      </c>
      <c r="Z436" t="n">
        <v>10</v>
      </c>
    </row>
    <row r="437">
      <c r="A437" t="n">
        <v>1</v>
      </c>
      <c r="B437" t="n">
        <v>60</v>
      </c>
      <c r="C437" t="inlineStr">
        <is>
          <t xml:space="preserve">CONCLUIDO	</t>
        </is>
      </c>
      <c r="D437" t="n">
        <v>5.3333</v>
      </c>
      <c r="E437" t="n">
        <v>18.75</v>
      </c>
      <c r="F437" t="n">
        <v>14.45</v>
      </c>
      <c r="G437" t="n">
        <v>10.2</v>
      </c>
      <c r="H437" t="n">
        <v>0.18</v>
      </c>
      <c r="I437" t="n">
        <v>85</v>
      </c>
      <c r="J437" t="n">
        <v>124.96</v>
      </c>
      <c r="K437" t="n">
        <v>45</v>
      </c>
      <c r="L437" t="n">
        <v>1.25</v>
      </c>
      <c r="M437" t="n">
        <v>83</v>
      </c>
      <c r="N437" t="n">
        <v>18.71</v>
      </c>
      <c r="O437" t="n">
        <v>15645.96</v>
      </c>
      <c r="P437" t="n">
        <v>146</v>
      </c>
      <c r="Q437" t="n">
        <v>988.29</v>
      </c>
      <c r="R437" t="n">
        <v>90.36</v>
      </c>
      <c r="S437" t="n">
        <v>35.43</v>
      </c>
      <c r="T437" t="n">
        <v>26064.59</v>
      </c>
      <c r="U437" t="n">
        <v>0.39</v>
      </c>
      <c r="V437" t="n">
        <v>0.79</v>
      </c>
      <c r="W437" t="n">
        <v>3.1</v>
      </c>
      <c r="X437" t="n">
        <v>1.69</v>
      </c>
      <c r="Y437" t="n">
        <v>1</v>
      </c>
      <c r="Z437" t="n">
        <v>10</v>
      </c>
    </row>
    <row r="438">
      <c r="A438" t="n">
        <v>2</v>
      </c>
      <c r="B438" t="n">
        <v>60</v>
      </c>
      <c r="C438" t="inlineStr">
        <is>
          <t xml:space="preserve">CONCLUIDO	</t>
        </is>
      </c>
      <c r="D438" t="n">
        <v>5.5501</v>
      </c>
      <c r="E438" t="n">
        <v>18.02</v>
      </c>
      <c r="F438" t="n">
        <v>14.12</v>
      </c>
      <c r="G438" t="n">
        <v>12.28</v>
      </c>
      <c r="H438" t="n">
        <v>0.21</v>
      </c>
      <c r="I438" t="n">
        <v>69</v>
      </c>
      <c r="J438" t="n">
        <v>125.29</v>
      </c>
      <c r="K438" t="n">
        <v>45</v>
      </c>
      <c r="L438" t="n">
        <v>1.5</v>
      </c>
      <c r="M438" t="n">
        <v>67</v>
      </c>
      <c r="N438" t="n">
        <v>18.79</v>
      </c>
      <c r="O438" t="n">
        <v>15686.51</v>
      </c>
      <c r="P438" t="n">
        <v>141</v>
      </c>
      <c r="Q438" t="n">
        <v>988.3</v>
      </c>
      <c r="R438" t="n">
        <v>80.18000000000001</v>
      </c>
      <c r="S438" t="n">
        <v>35.43</v>
      </c>
      <c r="T438" t="n">
        <v>21054.66</v>
      </c>
      <c r="U438" t="n">
        <v>0.44</v>
      </c>
      <c r="V438" t="n">
        <v>0.8100000000000001</v>
      </c>
      <c r="W438" t="n">
        <v>3.08</v>
      </c>
      <c r="X438" t="n">
        <v>1.37</v>
      </c>
      <c r="Y438" t="n">
        <v>1</v>
      </c>
      <c r="Z438" t="n">
        <v>10</v>
      </c>
    </row>
    <row r="439">
      <c r="A439" t="n">
        <v>3</v>
      </c>
      <c r="B439" t="n">
        <v>60</v>
      </c>
      <c r="C439" t="inlineStr">
        <is>
          <t xml:space="preserve">CONCLUIDO	</t>
        </is>
      </c>
      <c r="D439" t="n">
        <v>5.7226</v>
      </c>
      <c r="E439" t="n">
        <v>17.47</v>
      </c>
      <c r="F439" t="n">
        <v>13.89</v>
      </c>
      <c r="G439" t="n">
        <v>14.62</v>
      </c>
      <c r="H439" t="n">
        <v>0.25</v>
      </c>
      <c r="I439" t="n">
        <v>57</v>
      </c>
      <c r="J439" t="n">
        <v>125.62</v>
      </c>
      <c r="K439" t="n">
        <v>45</v>
      </c>
      <c r="L439" t="n">
        <v>1.75</v>
      </c>
      <c r="M439" t="n">
        <v>55</v>
      </c>
      <c r="N439" t="n">
        <v>18.87</v>
      </c>
      <c r="O439" t="n">
        <v>15727.09</v>
      </c>
      <c r="P439" t="n">
        <v>136.91</v>
      </c>
      <c r="Q439" t="n">
        <v>988.27</v>
      </c>
      <c r="R439" t="n">
        <v>72.87</v>
      </c>
      <c r="S439" t="n">
        <v>35.43</v>
      </c>
      <c r="T439" t="n">
        <v>17461.02</v>
      </c>
      <c r="U439" t="n">
        <v>0.49</v>
      </c>
      <c r="V439" t="n">
        <v>0.82</v>
      </c>
      <c r="W439" t="n">
        <v>3.06</v>
      </c>
      <c r="X439" t="n">
        <v>1.13</v>
      </c>
      <c r="Y439" t="n">
        <v>1</v>
      </c>
      <c r="Z439" t="n">
        <v>10</v>
      </c>
    </row>
    <row r="440">
      <c r="A440" t="n">
        <v>4</v>
      </c>
      <c r="B440" t="n">
        <v>60</v>
      </c>
      <c r="C440" t="inlineStr">
        <is>
          <t xml:space="preserve">CONCLUIDO	</t>
        </is>
      </c>
      <c r="D440" t="n">
        <v>5.8465</v>
      </c>
      <c r="E440" t="n">
        <v>17.1</v>
      </c>
      <c r="F440" t="n">
        <v>13.72</v>
      </c>
      <c r="G440" t="n">
        <v>16.8</v>
      </c>
      <c r="H440" t="n">
        <v>0.28</v>
      </c>
      <c r="I440" t="n">
        <v>49</v>
      </c>
      <c r="J440" t="n">
        <v>125.95</v>
      </c>
      <c r="K440" t="n">
        <v>45</v>
      </c>
      <c r="L440" t="n">
        <v>2</v>
      </c>
      <c r="M440" t="n">
        <v>47</v>
      </c>
      <c r="N440" t="n">
        <v>18.95</v>
      </c>
      <c r="O440" t="n">
        <v>15767.7</v>
      </c>
      <c r="P440" t="n">
        <v>133.67</v>
      </c>
      <c r="Q440" t="n">
        <v>988.26</v>
      </c>
      <c r="R440" t="n">
        <v>67.40000000000001</v>
      </c>
      <c r="S440" t="n">
        <v>35.43</v>
      </c>
      <c r="T440" t="n">
        <v>14765.22</v>
      </c>
      <c r="U440" t="n">
        <v>0.53</v>
      </c>
      <c r="V440" t="n">
        <v>0.83</v>
      </c>
      <c r="W440" t="n">
        <v>3.05</v>
      </c>
      <c r="X440" t="n">
        <v>0.96</v>
      </c>
      <c r="Y440" t="n">
        <v>1</v>
      </c>
      <c r="Z440" t="n">
        <v>10</v>
      </c>
    </row>
    <row r="441">
      <c r="A441" t="n">
        <v>5</v>
      </c>
      <c r="B441" t="n">
        <v>60</v>
      </c>
      <c r="C441" t="inlineStr">
        <is>
          <t xml:space="preserve">CONCLUIDO	</t>
        </is>
      </c>
      <c r="D441" t="n">
        <v>5.94</v>
      </c>
      <c r="E441" t="n">
        <v>16.84</v>
      </c>
      <c r="F441" t="n">
        <v>13.6</v>
      </c>
      <c r="G441" t="n">
        <v>18.98</v>
      </c>
      <c r="H441" t="n">
        <v>0.31</v>
      </c>
      <c r="I441" t="n">
        <v>43</v>
      </c>
      <c r="J441" t="n">
        <v>126.28</v>
      </c>
      <c r="K441" t="n">
        <v>45</v>
      </c>
      <c r="L441" t="n">
        <v>2.25</v>
      </c>
      <c r="M441" t="n">
        <v>41</v>
      </c>
      <c r="N441" t="n">
        <v>19.03</v>
      </c>
      <c r="O441" t="n">
        <v>15808.34</v>
      </c>
      <c r="P441" t="n">
        <v>130.83</v>
      </c>
      <c r="Q441" t="n">
        <v>988.1</v>
      </c>
      <c r="R441" t="n">
        <v>63.96</v>
      </c>
      <c r="S441" t="n">
        <v>35.43</v>
      </c>
      <c r="T441" t="n">
        <v>13077.22</v>
      </c>
      <c r="U441" t="n">
        <v>0.55</v>
      </c>
      <c r="V441" t="n">
        <v>0.84</v>
      </c>
      <c r="W441" t="n">
        <v>3.04</v>
      </c>
      <c r="X441" t="n">
        <v>0.85</v>
      </c>
      <c r="Y441" t="n">
        <v>1</v>
      </c>
      <c r="Z441" t="n">
        <v>10</v>
      </c>
    </row>
    <row r="442">
      <c r="A442" t="n">
        <v>6</v>
      </c>
      <c r="B442" t="n">
        <v>60</v>
      </c>
      <c r="C442" t="inlineStr">
        <is>
          <t xml:space="preserve">CONCLUIDO	</t>
        </is>
      </c>
      <c r="D442" t="n">
        <v>6.0302</v>
      </c>
      <c r="E442" t="n">
        <v>16.58</v>
      </c>
      <c r="F442" t="n">
        <v>13.48</v>
      </c>
      <c r="G442" t="n">
        <v>21.28</v>
      </c>
      <c r="H442" t="n">
        <v>0.35</v>
      </c>
      <c r="I442" t="n">
        <v>38</v>
      </c>
      <c r="J442" t="n">
        <v>126.61</v>
      </c>
      <c r="K442" t="n">
        <v>45</v>
      </c>
      <c r="L442" t="n">
        <v>2.5</v>
      </c>
      <c r="M442" t="n">
        <v>36</v>
      </c>
      <c r="N442" t="n">
        <v>19.11</v>
      </c>
      <c r="O442" t="n">
        <v>15849</v>
      </c>
      <c r="P442" t="n">
        <v>127.8</v>
      </c>
      <c r="Q442" t="n">
        <v>988.21</v>
      </c>
      <c r="R442" t="n">
        <v>60.61</v>
      </c>
      <c r="S442" t="n">
        <v>35.43</v>
      </c>
      <c r="T442" t="n">
        <v>11428.46</v>
      </c>
      <c r="U442" t="n">
        <v>0.58</v>
      </c>
      <c r="V442" t="n">
        <v>0.85</v>
      </c>
      <c r="W442" t="n">
        <v>3.02</v>
      </c>
      <c r="X442" t="n">
        <v>0.73</v>
      </c>
      <c r="Y442" t="n">
        <v>1</v>
      </c>
      <c r="Z442" t="n">
        <v>10</v>
      </c>
    </row>
    <row r="443">
      <c r="A443" t="n">
        <v>7</v>
      </c>
      <c r="B443" t="n">
        <v>60</v>
      </c>
      <c r="C443" t="inlineStr">
        <is>
          <t xml:space="preserve">CONCLUIDO	</t>
        </is>
      </c>
      <c r="D443" t="n">
        <v>6.0883</v>
      </c>
      <c r="E443" t="n">
        <v>16.42</v>
      </c>
      <c r="F443" t="n">
        <v>13.42</v>
      </c>
      <c r="G443" t="n">
        <v>23.69</v>
      </c>
      <c r="H443" t="n">
        <v>0.38</v>
      </c>
      <c r="I443" t="n">
        <v>34</v>
      </c>
      <c r="J443" t="n">
        <v>126.94</v>
      </c>
      <c r="K443" t="n">
        <v>45</v>
      </c>
      <c r="L443" t="n">
        <v>2.75</v>
      </c>
      <c r="M443" t="n">
        <v>32</v>
      </c>
      <c r="N443" t="n">
        <v>19.19</v>
      </c>
      <c r="O443" t="n">
        <v>15889.69</v>
      </c>
      <c r="P443" t="n">
        <v>125.55</v>
      </c>
      <c r="Q443" t="n">
        <v>988.36</v>
      </c>
      <c r="R443" t="n">
        <v>58.54</v>
      </c>
      <c r="S443" t="n">
        <v>35.43</v>
      </c>
      <c r="T443" t="n">
        <v>10410.08</v>
      </c>
      <c r="U443" t="n">
        <v>0.61</v>
      </c>
      <c r="V443" t="n">
        <v>0.85</v>
      </c>
      <c r="W443" t="n">
        <v>3.02</v>
      </c>
      <c r="X443" t="n">
        <v>0.67</v>
      </c>
      <c r="Y443" t="n">
        <v>1</v>
      </c>
      <c r="Z443" t="n">
        <v>10</v>
      </c>
    </row>
    <row r="444">
      <c r="A444" t="n">
        <v>8</v>
      </c>
      <c r="B444" t="n">
        <v>60</v>
      </c>
      <c r="C444" t="inlineStr">
        <is>
          <t xml:space="preserve">CONCLUIDO	</t>
        </is>
      </c>
      <c r="D444" t="n">
        <v>6.1416</v>
      </c>
      <c r="E444" t="n">
        <v>16.28</v>
      </c>
      <c r="F444" t="n">
        <v>13.36</v>
      </c>
      <c r="G444" t="n">
        <v>25.85</v>
      </c>
      <c r="H444" t="n">
        <v>0.42</v>
      </c>
      <c r="I444" t="n">
        <v>31</v>
      </c>
      <c r="J444" t="n">
        <v>127.27</v>
      </c>
      <c r="K444" t="n">
        <v>45</v>
      </c>
      <c r="L444" t="n">
        <v>3</v>
      </c>
      <c r="M444" t="n">
        <v>29</v>
      </c>
      <c r="N444" t="n">
        <v>19.27</v>
      </c>
      <c r="O444" t="n">
        <v>15930.42</v>
      </c>
      <c r="P444" t="n">
        <v>123.17</v>
      </c>
      <c r="Q444" t="n">
        <v>988.1799999999999</v>
      </c>
      <c r="R444" t="n">
        <v>56.48</v>
      </c>
      <c r="S444" t="n">
        <v>35.43</v>
      </c>
      <c r="T444" t="n">
        <v>9393.950000000001</v>
      </c>
      <c r="U444" t="n">
        <v>0.63</v>
      </c>
      <c r="V444" t="n">
        <v>0.85</v>
      </c>
      <c r="W444" t="n">
        <v>3.02</v>
      </c>
      <c r="X444" t="n">
        <v>0.6</v>
      </c>
      <c r="Y444" t="n">
        <v>1</v>
      </c>
      <c r="Z444" t="n">
        <v>10</v>
      </c>
    </row>
    <row r="445">
      <c r="A445" t="n">
        <v>9</v>
      </c>
      <c r="B445" t="n">
        <v>60</v>
      </c>
      <c r="C445" t="inlineStr">
        <is>
          <t xml:space="preserve">CONCLUIDO	</t>
        </is>
      </c>
      <c r="D445" t="n">
        <v>6.1945</v>
      </c>
      <c r="E445" t="n">
        <v>16.14</v>
      </c>
      <c r="F445" t="n">
        <v>13.3</v>
      </c>
      <c r="G445" t="n">
        <v>28.49</v>
      </c>
      <c r="H445" t="n">
        <v>0.45</v>
      </c>
      <c r="I445" t="n">
        <v>28</v>
      </c>
      <c r="J445" t="n">
        <v>127.6</v>
      </c>
      <c r="K445" t="n">
        <v>45</v>
      </c>
      <c r="L445" t="n">
        <v>3.25</v>
      </c>
      <c r="M445" t="n">
        <v>26</v>
      </c>
      <c r="N445" t="n">
        <v>19.35</v>
      </c>
      <c r="O445" t="n">
        <v>15971.17</v>
      </c>
      <c r="P445" t="n">
        <v>120.46</v>
      </c>
      <c r="Q445" t="n">
        <v>988.08</v>
      </c>
      <c r="R445" t="n">
        <v>54.55</v>
      </c>
      <c r="S445" t="n">
        <v>35.43</v>
      </c>
      <c r="T445" t="n">
        <v>8447.82</v>
      </c>
      <c r="U445" t="n">
        <v>0.65</v>
      </c>
      <c r="V445" t="n">
        <v>0.86</v>
      </c>
      <c r="W445" t="n">
        <v>3.01</v>
      </c>
      <c r="X445" t="n">
        <v>0.54</v>
      </c>
      <c r="Y445" t="n">
        <v>1</v>
      </c>
      <c r="Z445" t="n">
        <v>10</v>
      </c>
    </row>
    <row r="446">
      <c r="A446" t="n">
        <v>10</v>
      </c>
      <c r="B446" t="n">
        <v>60</v>
      </c>
      <c r="C446" t="inlineStr">
        <is>
          <t xml:space="preserve">CONCLUIDO	</t>
        </is>
      </c>
      <c r="D446" t="n">
        <v>6.2545</v>
      </c>
      <c r="E446" t="n">
        <v>15.99</v>
      </c>
      <c r="F446" t="n">
        <v>13.22</v>
      </c>
      <c r="G446" t="n">
        <v>31.72</v>
      </c>
      <c r="H446" t="n">
        <v>0.48</v>
      </c>
      <c r="I446" t="n">
        <v>25</v>
      </c>
      <c r="J446" t="n">
        <v>127.93</v>
      </c>
      <c r="K446" t="n">
        <v>45</v>
      </c>
      <c r="L446" t="n">
        <v>3.5</v>
      </c>
      <c r="M446" t="n">
        <v>23</v>
      </c>
      <c r="N446" t="n">
        <v>19.43</v>
      </c>
      <c r="O446" t="n">
        <v>16011.95</v>
      </c>
      <c r="P446" t="n">
        <v>117.39</v>
      </c>
      <c r="Q446" t="n">
        <v>988.15</v>
      </c>
      <c r="R446" t="n">
        <v>52.22</v>
      </c>
      <c r="S446" t="n">
        <v>35.43</v>
      </c>
      <c r="T446" t="n">
        <v>7295.19</v>
      </c>
      <c r="U446" t="n">
        <v>0.68</v>
      </c>
      <c r="V446" t="n">
        <v>0.86</v>
      </c>
      <c r="W446" t="n">
        <v>3</v>
      </c>
      <c r="X446" t="n">
        <v>0.46</v>
      </c>
      <c r="Y446" t="n">
        <v>1</v>
      </c>
      <c r="Z446" t="n">
        <v>10</v>
      </c>
    </row>
    <row r="447">
      <c r="A447" t="n">
        <v>11</v>
      </c>
      <c r="B447" t="n">
        <v>60</v>
      </c>
      <c r="C447" t="inlineStr">
        <is>
          <t xml:space="preserve">CONCLUIDO	</t>
        </is>
      </c>
      <c r="D447" t="n">
        <v>6.2647</v>
      </c>
      <c r="E447" t="n">
        <v>15.96</v>
      </c>
      <c r="F447" t="n">
        <v>13.22</v>
      </c>
      <c r="G447" t="n">
        <v>33.04</v>
      </c>
      <c r="H447" t="n">
        <v>0.52</v>
      </c>
      <c r="I447" t="n">
        <v>24</v>
      </c>
      <c r="J447" t="n">
        <v>128.26</v>
      </c>
      <c r="K447" t="n">
        <v>45</v>
      </c>
      <c r="L447" t="n">
        <v>3.75</v>
      </c>
      <c r="M447" t="n">
        <v>22</v>
      </c>
      <c r="N447" t="n">
        <v>19.51</v>
      </c>
      <c r="O447" t="n">
        <v>16052.76</v>
      </c>
      <c r="P447" t="n">
        <v>115.81</v>
      </c>
      <c r="Q447" t="n">
        <v>988.12</v>
      </c>
      <c r="R447" t="n">
        <v>52.13</v>
      </c>
      <c r="S447" t="n">
        <v>35.43</v>
      </c>
      <c r="T447" t="n">
        <v>7257.1</v>
      </c>
      <c r="U447" t="n">
        <v>0.68</v>
      </c>
      <c r="V447" t="n">
        <v>0.86</v>
      </c>
      <c r="W447" t="n">
        <v>3</v>
      </c>
      <c r="X447" t="n">
        <v>0.46</v>
      </c>
      <c r="Y447" t="n">
        <v>1</v>
      </c>
      <c r="Z447" t="n">
        <v>10</v>
      </c>
    </row>
    <row r="448">
      <c r="A448" t="n">
        <v>12</v>
      </c>
      <c r="B448" t="n">
        <v>60</v>
      </c>
      <c r="C448" t="inlineStr">
        <is>
          <t xml:space="preserve">CONCLUIDO	</t>
        </is>
      </c>
      <c r="D448" t="n">
        <v>6.2991</v>
      </c>
      <c r="E448" t="n">
        <v>15.88</v>
      </c>
      <c r="F448" t="n">
        <v>13.18</v>
      </c>
      <c r="G448" t="n">
        <v>35.95</v>
      </c>
      <c r="H448" t="n">
        <v>0.55</v>
      </c>
      <c r="I448" t="n">
        <v>22</v>
      </c>
      <c r="J448" t="n">
        <v>128.59</v>
      </c>
      <c r="K448" t="n">
        <v>45</v>
      </c>
      <c r="L448" t="n">
        <v>4</v>
      </c>
      <c r="M448" t="n">
        <v>20</v>
      </c>
      <c r="N448" t="n">
        <v>19.59</v>
      </c>
      <c r="O448" t="n">
        <v>16093.6</v>
      </c>
      <c r="P448" t="n">
        <v>113.6</v>
      </c>
      <c r="Q448" t="n">
        <v>988.17</v>
      </c>
      <c r="R448" t="n">
        <v>50.99</v>
      </c>
      <c r="S448" t="n">
        <v>35.43</v>
      </c>
      <c r="T448" t="n">
        <v>6695.86</v>
      </c>
      <c r="U448" t="n">
        <v>0.6899999999999999</v>
      </c>
      <c r="V448" t="n">
        <v>0.86</v>
      </c>
      <c r="W448" t="n">
        <v>3</v>
      </c>
      <c r="X448" t="n">
        <v>0.43</v>
      </c>
      <c r="Y448" t="n">
        <v>1</v>
      </c>
      <c r="Z448" t="n">
        <v>10</v>
      </c>
    </row>
    <row r="449">
      <c r="A449" t="n">
        <v>13</v>
      </c>
      <c r="B449" t="n">
        <v>60</v>
      </c>
      <c r="C449" t="inlineStr">
        <is>
          <t xml:space="preserve">CONCLUIDO	</t>
        </is>
      </c>
      <c r="D449" t="n">
        <v>6.3426</v>
      </c>
      <c r="E449" t="n">
        <v>15.77</v>
      </c>
      <c r="F449" t="n">
        <v>13.12</v>
      </c>
      <c r="G449" t="n">
        <v>39.37</v>
      </c>
      <c r="H449" t="n">
        <v>0.58</v>
      </c>
      <c r="I449" t="n">
        <v>20</v>
      </c>
      <c r="J449" t="n">
        <v>128.92</v>
      </c>
      <c r="K449" t="n">
        <v>45</v>
      </c>
      <c r="L449" t="n">
        <v>4.25</v>
      </c>
      <c r="M449" t="n">
        <v>16</v>
      </c>
      <c r="N449" t="n">
        <v>19.68</v>
      </c>
      <c r="O449" t="n">
        <v>16134.46</v>
      </c>
      <c r="P449" t="n">
        <v>111.06</v>
      </c>
      <c r="Q449" t="n">
        <v>988.14</v>
      </c>
      <c r="R449" t="n">
        <v>49.15</v>
      </c>
      <c r="S449" t="n">
        <v>35.43</v>
      </c>
      <c r="T449" t="n">
        <v>5785.45</v>
      </c>
      <c r="U449" t="n">
        <v>0.72</v>
      </c>
      <c r="V449" t="n">
        <v>0.87</v>
      </c>
      <c r="W449" t="n">
        <v>3</v>
      </c>
      <c r="X449" t="n">
        <v>0.37</v>
      </c>
      <c r="Y449" t="n">
        <v>1</v>
      </c>
      <c r="Z449" t="n">
        <v>10</v>
      </c>
    </row>
    <row r="450">
      <c r="A450" t="n">
        <v>14</v>
      </c>
      <c r="B450" t="n">
        <v>60</v>
      </c>
      <c r="C450" t="inlineStr">
        <is>
          <t xml:space="preserve">CONCLUIDO	</t>
        </is>
      </c>
      <c r="D450" t="n">
        <v>6.3537</v>
      </c>
      <c r="E450" t="n">
        <v>15.74</v>
      </c>
      <c r="F450" t="n">
        <v>13.12</v>
      </c>
      <c r="G450" t="n">
        <v>41.44</v>
      </c>
      <c r="H450" t="n">
        <v>0.62</v>
      </c>
      <c r="I450" t="n">
        <v>19</v>
      </c>
      <c r="J450" t="n">
        <v>129.25</v>
      </c>
      <c r="K450" t="n">
        <v>45</v>
      </c>
      <c r="L450" t="n">
        <v>4.5</v>
      </c>
      <c r="M450" t="n">
        <v>11</v>
      </c>
      <c r="N450" t="n">
        <v>19.76</v>
      </c>
      <c r="O450" t="n">
        <v>16175.36</v>
      </c>
      <c r="P450" t="n">
        <v>109.29</v>
      </c>
      <c r="Q450" t="n">
        <v>988.26</v>
      </c>
      <c r="R450" t="n">
        <v>48.86</v>
      </c>
      <c r="S450" t="n">
        <v>35.43</v>
      </c>
      <c r="T450" t="n">
        <v>5644.46</v>
      </c>
      <c r="U450" t="n">
        <v>0.73</v>
      </c>
      <c r="V450" t="n">
        <v>0.87</v>
      </c>
      <c r="W450" t="n">
        <v>3</v>
      </c>
      <c r="X450" t="n">
        <v>0.37</v>
      </c>
      <c r="Y450" t="n">
        <v>1</v>
      </c>
      <c r="Z450" t="n">
        <v>10</v>
      </c>
    </row>
    <row r="451">
      <c r="A451" t="n">
        <v>15</v>
      </c>
      <c r="B451" t="n">
        <v>60</v>
      </c>
      <c r="C451" t="inlineStr">
        <is>
          <t xml:space="preserve">CONCLUIDO	</t>
        </is>
      </c>
      <c r="D451" t="n">
        <v>6.3672</v>
      </c>
      <c r="E451" t="n">
        <v>15.71</v>
      </c>
      <c r="F451" t="n">
        <v>13.11</v>
      </c>
      <c r="G451" t="n">
        <v>43.71</v>
      </c>
      <c r="H451" t="n">
        <v>0.65</v>
      </c>
      <c r="I451" t="n">
        <v>18</v>
      </c>
      <c r="J451" t="n">
        <v>129.59</v>
      </c>
      <c r="K451" t="n">
        <v>45</v>
      </c>
      <c r="L451" t="n">
        <v>4.75</v>
      </c>
      <c r="M451" t="n">
        <v>5</v>
      </c>
      <c r="N451" t="n">
        <v>19.84</v>
      </c>
      <c r="O451" t="n">
        <v>16216.29</v>
      </c>
      <c r="P451" t="n">
        <v>108.12</v>
      </c>
      <c r="Q451" t="n">
        <v>988.15</v>
      </c>
      <c r="R451" t="n">
        <v>48.55</v>
      </c>
      <c r="S451" t="n">
        <v>35.43</v>
      </c>
      <c r="T451" t="n">
        <v>5494.73</v>
      </c>
      <c r="U451" t="n">
        <v>0.73</v>
      </c>
      <c r="V451" t="n">
        <v>0.87</v>
      </c>
      <c r="W451" t="n">
        <v>3.01</v>
      </c>
      <c r="X451" t="n">
        <v>0.36</v>
      </c>
      <c r="Y451" t="n">
        <v>1</v>
      </c>
      <c r="Z451" t="n">
        <v>10</v>
      </c>
    </row>
    <row r="452">
      <c r="A452" t="n">
        <v>16</v>
      </c>
      <c r="B452" t="n">
        <v>60</v>
      </c>
      <c r="C452" t="inlineStr">
        <is>
          <t xml:space="preserve">CONCLUIDO	</t>
        </is>
      </c>
      <c r="D452" t="n">
        <v>6.3701</v>
      </c>
      <c r="E452" t="n">
        <v>15.7</v>
      </c>
      <c r="F452" t="n">
        <v>13.11</v>
      </c>
      <c r="G452" t="n">
        <v>43.69</v>
      </c>
      <c r="H452" t="n">
        <v>0.68</v>
      </c>
      <c r="I452" t="n">
        <v>18</v>
      </c>
      <c r="J452" t="n">
        <v>129.92</v>
      </c>
      <c r="K452" t="n">
        <v>45</v>
      </c>
      <c r="L452" t="n">
        <v>5</v>
      </c>
      <c r="M452" t="n">
        <v>2</v>
      </c>
      <c r="N452" t="n">
        <v>19.92</v>
      </c>
      <c r="O452" t="n">
        <v>16257.24</v>
      </c>
      <c r="P452" t="n">
        <v>108.54</v>
      </c>
      <c r="Q452" t="n">
        <v>988.17</v>
      </c>
      <c r="R452" t="n">
        <v>48.02</v>
      </c>
      <c r="S452" t="n">
        <v>35.43</v>
      </c>
      <c r="T452" t="n">
        <v>5232.36</v>
      </c>
      <c r="U452" t="n">
        <v>0.74</v>
      </c>
      <c r="V452" t="n">
        <v>0.87</v>
      </c>
      <c r="W452" t="n">
        <v>3.01</v>
      </c>
      <c r="X452" t="n">
        <v>0.35</v>
      </c>
      <c r="Y452" t="n">
        <v>1</v>
      </c>
      <c r="Z452" t="n">
        <v>10</v>
      </c>
    </row>
    <row r="453">
      <c r="A453" t="n">
        <v>17</v>
      </c>
      <c r="B453" t="n">
        <v>60</v>
      </c>
      <c r="C453" t="inlineStr">
        <is>
          <t xml:space="preserve">CONCLUIDO	</t>
        </is>
      </c>
      <c r="D453" t="n">
        <v>6.3708</v>
      </c>
      <c r="E453" t="n">
        <v>15.7</v>
      </c>
      <c r="F453" t="n">
        <v>13.1</v>
      </c>
      <c r="G453" t="n">
        <v>43.68</v>
      </c>
      <c r="H453" t="n">
        <v>0.71</v>
      </c>
      <c r="I453" t="n">
        <v>18</v>
      </c>
      <c r="J453" t="n">
        <v>130.25</v>
      </c>
      <c r="K453" t="n">
        <v>45</v>
      </c>
      <c r="L453" t="n">
        <v>5.25</v>
      </c>
      <c r="M453" t="n">
        <v>1</v>
      </c>
      <c r="N453" t="n">
        <v>20</v>
      </c>
      <c r="O453" t="n">
        <v>16298.23</v>
      </c>
      <c r="P453" t="n">
        <v>108.56</v>
      </c>
      <c r="Q453" t="n">
        <v>988.23</v>
      </c>
      <c r="R453" t="n">
        <v>48.11</v>
      </c>
      <c r="S453" t="n">
        <v>35.43</v>
      </c>
      <c r="T453" t="n">
        <v>5274.19</v>
      </c>
      <c r="U453" t="n">
        <v>0.74</v>
      </c>
      <c r="V453" t="n">
        <v>0.87</v>
      </c>
      <c r="W453" t="n">
        <v>3.01</v>
      </c>
      <c r="X453" t="n">
        <v>0.35</v>
      </c>
      <c r="Y453" t="n">
        <v>1</v>
      </c>
      <c r="Z453" t="n">
        <v>10</v>
      </c>
    </row>
    <row r="454">
      <c r="A454" t="n">
        <v>18</v>
      </c>
      <c r="B454" t="n">
        <v>60</v>
      </c>
      <c r="C454" t="inlineStr">
        <is>
          <t xml:space="preserve">CONCLUIDO	</t>
        </is>
      </c>
      <c r="D454" t="n">
        <v>6.3701</v>
      </c>
      <c r="E454" t="n">
        <v>15.7</v>
      </c>
      <c r="F454" t="n">
        <v>13.11</v>
      </c>
      <c r="G454" t="n">
        <v>43.69</v>
      </c>
      <c r="H454" t="n">
        <v>0.74</v>
      </c>
      <c r="I454" t="n">
        <v>18</v>
      </c>
      <c r="J454" t="n">
        <v>130.58</v>
      </c>
      <c r="K454" t="n">
        <v>45</v>
      </c>
      <c r="L454" t="n">
        <v>5.5</v>
      </c>
      <c r="M454" t="n">
        <v>0</v>
      </c>
      <c r="N454" t="n">
        <v>20.09</v>
      </c>
      <c r="O454" t="n">
        <v>16339.24</v>
      </c>
      <c r="P454" t="n">
        <v>108.81</v>
      </c>
      <c r="Q454" t="n">
        <v>988.23</v>
      </c>
      <c r="R454" t="n">
        <v>48.13</v>
      </c>
      <c r="S454" t="n">
        <v>35.43</v>
      </c>
      <c r="T454" t="n">
        <v>5286.2</v>
      </c>
      <c r="U454" t="n">
        <v>0.74</v>
      </c>
      <c r="V454" t="n">
        <v>0.87</v>
      </c>
      <c r="W454" t="n">
        <v>3.01</v>
      </c>
      <c r="X454" t="n">
        <v>0.35</v>
      </c>
      <c r="Y454" t="n">
        <v>1</v>
      </c>
      <c r="Z454" t="n">
        <v>10</v>
      </c>
    </row>
    <row r="455">
      <c r="A455" t="n">
        <v>0</v>
      </c>
      <c r="B455" t="n">
        <v>135</v>
      </c>
      <c r="C455" t="inlineStr">
        <is>
          <t xml:space="preserve">CONCLUIDO	</t>
        </is>
      </c>
      <c r="D455" t="n">
        <v>3.2972</v>
      </c>
      <c r="E455" t="n">
        <v>30.33</v>
      </c>
      <c r="F455" t="n">
        <v>17.01</v>
      </c>
      <c r="G455" t="n">
        <v>4.93</v>
      </c>
      <c r="H455" t="n">
        <v>0.07000000000000001</v>
      </c>
      <c r="I455" t="n">
        <v>207</v>
      </c>
      <c r="J455" t="n">
        <v>263.32</v>
      </c>
      <c r="K455" t="n">
        <v>59.89</v>
      </c>
      <c r="L455" t="n">
        <v>1</v>
      </c>
      <c r="M455" t="n">
        <v>205</v>
      </c>
      <c r="N455" t="n">
        <v>67.43000000000001</v>
      </c>
      <c r="O455" t="n">
        <v>32710.1</v>
      </c>
      <c r="P455" t="n">
        <v>286.99</v>
      </c>
      <c r="Q455" t="n">
        <v>988.95</v>
      </c>
      <c r="R455" t="n">
        <v>170.74</v>
      </c>
      <c r="S455" t="n">
        <v>35.43</v>
      </c>
      <c r="T455" t="n">
        <v>65648.39999999999</v>
      </c>
      <c r="U455" t="n">
        <v>0.21</v>
      </c>
      <c r="V455" t="n">
        <v>0.67</v>
      </c>
      <c r="W455" t="n">
        <v>3.29</v>
      </c>
      <c r="X455" t="n">
        <v>4.25</v>
      </c>
      <c r="Y455" t="n">
        <v>1</v>
      </c>
      <c r="Z455" t="n">
        <v>10</v>
      </c>
    </row>
    <row r="456">
      <c r="A456" t="n">
        <v>1</v>
      </c>
      <c r="B456" t="n">
        <v>135</v>
      </c>
      <c r="C456" t="inlineStr">
        <is>
          <t xml:space="preserve">CONCLUIDO	</t>
        </is>
      </c>
      <c r="D456" t="n">
        <v>3.7594</v>
      </c>
      <c r="E456" t="n">
        <v>26.6</v>
      </c>
      <c r="F456" t="n">
        <v>15.91</v>
      </c>
      <c r="G456" t="n">
        <v>6.16</v>
      </c>
      <c r="H456" t="n">
        <v>0.08</v>
      </c>
      <c r="I456" t="n">
        <v>155</v>
      </c>
      <c r="J456" t="n">
        <v>263.79</v>
      </c>
      <c r="K456" t="n">
        <v>59.89</v>
      </c>
      <c r="L456" t="n">
        <v>1.25</v>
      </c>
      <c r="M456" t="n">
        <v>153</v>
      </c>
      <c r="N456" t="n">
        <v>67.65000000000001</v>
      </c>
      <c r="O456" t="n">
        <v>32767.75</v>
      </c>
      <c r="P456" t="n">
        <v>267.71</v>
      </c>
      <c r="Q456" t="n">
        <v>988.61</v>
      </c>
      <c r="R456" t="n">
        <v>135.99</v>
      </c>
      <c r="S456" t="n">
        <v>35.43</v>
      </c>
      <c r="T456" t="n">
        <v>48531.63</v>
      </c>
      <c r="U456" t="n">
        <v>0.26</v>
      </c>
      <c r="V456" t="n">
        <v>0.72</v>
      </c>
      <c r="W456" t="n">
        <v>3.22</v>
      </c>
      <c r="X456" t="n">
        <v>3.15</v>
      </c>
      <c r="Y456" t="n">
        <v>1</v>
      </c>
      <c r="Z456" t="n">
        <v>10</v>
      </c>
    </row>
    <row r="457">
      <c r="A457" t="n">
        <v>2</v>
      </c>
      <c r="B457" t="n">
        <v>135</v>
      </c>
      <c r="C457" t="inlineStr">
        <is>
          <t xml:space="preserve">CONCLUIDO	</t>
        </is>
      </c>
      <c r="D457" t="n">
        <v>4.1141</v>
      </c>
      <c r="E457" t="n">
        <v>24.31</v>
      </c>
      <c r="F457" t="n">
        <v>15.24</v>
      </c>
      <c r="G457" t="n">
        <v>7.43</v>
      </c>
      <c r="H457" t="n">
        <v>0.1</v>
      </c>
      <c r="I457" t="n">
        <v>123</v>
      </c>
      <c r="J457" t="n">
        <v>264.25</v>
      </c>
      <c r="K457" t="n">
        <v>59.89</v>
      </c>
      <c r="L457" t="n">
        <v>1.5</v>
      </c>
      <c r="M457" t="n">
        <v>121</v>
      </c>
      <c r="N457" t="n">
        <v>67.87</v>
      </c>
      <c r="O457" t="n">
        <v>32825.49</v>
      </c>
      <c r="P457" t="n">
        <v>255.65</v>
      </c>
      <c r="Q457" t="n">
        <v>988.35</v>
      </c>
      <c r="R457" t="n">
        <v>114.92</v>
      </c>
      <c r="S457" t="n">
        <v>35.43</v>
      </c>
      <c r="T457" t="n">
        <v>38156.31</v>
      </c>
      <c r="U457" t="n">
        <v>0.31</v>
      </c>
      <c r="V457" t="n">
        <v>0.75</v>
      </c>
      <c r="W457" t="n">
        <v>3.17</v>
      </c>
      <c r="X457" t="n">
        <v>2.48</v>
      </c>
      <c r="Y457" t="n">
        <v>1</v>
      </c>
      <c r="Z457" t="n">
        <v>10</v>
      </c>
    </row>
    <row r="458">
      <c r="A458" t="n">
        <v>3</v>
      </c>
      <c r="B458" t="n">
        <v>135</v>
      </c>
      <c r="C458" t="inlineStr">
        <is>
          <t xml:space="preserve">CONCLUIDO	</t>
        </is>
      </c>
      <c r="D458" t="n">
        <v>4.3663</v>
      </c>
      <c r="E458" t="n">
        <v>22.9</v>
      </c>
      <c r="F458" t="n">
        <v>14.84</v>
      </c>
      <c r="G458" t="n">
        <v>8.65</v>
      </c>
      <c r="H458" t="n">
        <v>0.12</v>
      </c>
      <c r="I458" t="n">
        <v>103</v>
      </c>
      <c r="J458" t="n">
        <v>264.72</v>
      </c>
      <c r="K458" t="n">
        <v>59.89</v>
      </c>
      <c r="L458" t="n">
        <v>1.75</v>
      </c>
      <c r="M458" t="n">
        <v>101</v>
      </c>
      <c r="N458" t="n">
        <v>68.09</v>
      </c>
      <c r="O458" t="n">
        <v>32883.31</v>
      </c>
      <c r="P458" t="n">
        <v>248.41</v>
      </c>
      <c r="Q458" t="n">
        <v>988.47</v>
      </c>
      <c r="R458" t="n">
        <v>102.18</v>
      </c>
      <c r="S458" t="n">
        <v>35.43</v>
      </c>
      <c r="T458" t="n">
        <v>31888.55</v>
      </c>
      <c r="U458" t="n">
        <v>0.35</v>
      </c>
      <c r="V458" t="n">
        <v>0.77</v>
      </c>
      <c r="W458" t="n">
        <v>3.15</v>
      </c>
      <c r="X458" t="n">
        <v>2.08</v>
      </c>
      <c r="Y458" t="n">
        <v>1</v>
      </c>
      <c r="Z458" t="n">
        <v>10</v>
      </c>
    </row>
    <row r="459">
      <c r="A459" t="n">
        <v>4</v>
      </c>
      <c r="B459" t="n">
        <v>135</v>
      </c>
      <c r="C459" t="inlineStr">
        <is>
          <t xml:space="preserve">CONCLUIDO	</t>
        </is>
      </c>
      <c r="D459" t="n">
        <v>4.5844</v>
      </c>
      <c r="E459" t="n">
        <v>21.81</v>
      </c>
      <c r="F459" t="n">
        <v>14.51</v>
      </c>
      <c r="G459" t="n">
        <v>9.890000000000001</v>
      </c>
      <c r="H459" t="n">
        <v>0.13</v>
      </c>
      <c r="I459" t="n">
        <v>88</v>
      </c>
      <c r="J459" t="n">
        <v>265.19</v>
      </c>
      <c r="K459" t="n">
        <v>59.89</v>
      </c>
      <c r="L459" t="n">
        <v>2</v>
      </c>
      <c r="M459" t="n">
        <v>86</v>
      </c>
      <c r="N459" t="n">
        <v>68.31</v>
      </c>
      <c r="O459" t="n">
        <v>32941.21</v>
      </c>
      <c r="P459" t="n">
        <v>242.19</v>
      </c>
      <c r="Q459" t="n">
        <v>988.36</v>
      </c>
      <c r="R459" t="n">
        <v>92.56</v>
      </c>
      <c r="S459" t="n">
        <v>35.43</v>
      </c>
      <c r="T459" t="n">
        <v>27151.21</v>
      </c>
      <c r="U459" t="n">
        <v>0.38</v>
      </c>
      <c r="V459" t="n">
        <v>0.79</v>
      </c>
      <c r="W459" t="n">
        <v>3.1</v>
      </c>
      <c r="X459" t="n">
        <v>1.76</v>
      </c>
      <c r="Y459" t="n">
        <v>1</v>
      </c>
      <c r="Z459" t="n">
        <v>10</v>
      </c>
    </row>
    <row r="460">
      <c r="A460" t="n">
        <v>5</v>
      </c>
      <c r="B460" t="n">
        <v>135</v>
      </c>
      <c r="C460" t="inlineStr">
        <is>
          <t xml:space="preserve">CONCLUIDO	</t>
        </is>
      </c>
      <c r="D460" t="n">
        <v>4.7535</v>
      </c>
      <c r="E460" t="n">
        <v>21.04</v>
      </c>
      <c r="F460" t="n">
        <v>14.29</v>
      </c>
      <c r="G460" t="n">
        <v>11.14</v>
      </c>
      <c r="H460" t="n">
        <v>0.15</v>
      </c>
      <c r="I460" t="n">
        <v>77</v>
      </c>
      <c r="J460" t="n">
        <v>265.66</v>
      </c>
      <c r="K460" t="n">
        <v>59.89</v>
      </c>
      <c r="L460" t="n">
        <v>2.25</v>
      </c>
      <c r="M460" t="n">
        <v>75</v>
      </c>
      <c r="N460" t="n">
        <v>68.53</v>
      </c>
      <c r="O460" t="n">
        <v>32999.19</v>
      </c>
      <c r="P460" t="n">
        <v>237.97</v>
      </c>
      <c r="Q460" t="n">
        <v>988.39</v>
      </c>
      <c r="R460" t="n">
        <v>85.59999999999999</v>
      </c>
      <c r="S460" t="n">
        <v>35.43</v>
      </c>
      <c r="T460" t="n">
        <v>23725.09</v>
      </c>
      <c r="U460" t="n">
        <v>0.41</v>
      </c>
      <c r="V460" t="n">
        <v>0.8</v>
      </c>
      <c r="W460" t="n">
        <v>3.09</v>
      </c>
      <c r="X460" t="n">
        <v>1.53</v>
      </c>
      <c r="Y460" t="n">
        <v>1</v>
      </c>
      <c r="Z460" t="n">
        <v>10</v>
      </c>
    </row>
    <row r="461">
      <c r="A461" t="n">
        <v>6</v>
      </c>
      <c r="B461" t="n">
        <v>135</v>
      </c>
      <c r="C461" t="inlineStr">
        <is>
          <t xml:space="preserve">CONCLUIDO	</t>
        </is>
      </c>
      <c r="D461" t="n">
        <v>4.8866</v>
      </c>
      <c r="E461" t="n">
        <v>20.46</v>
      </c>
      <c r="F461" t="n">
        <v>14.12</v>
      </c>
      <c r="G461" t="n">
        <v>12.28</v>
      </c>
      <c r="H461" t="n">
        <v>0.17</v>
      </c>
      <c r="I461" t="n">
        <v>69</v>
      </c>
      <c r="J461" t="n">
        <v>266.13</v>
      </c>
      <c r="K461" t="n">
        <v>59.89</v>
      </c>
      <c r="L461" t="n">
        <v>2.5</v>
      </c>
      <c r="M461" t="n">
        <v>67</v>
      </c>
      <c r="N461" t="n">
        <v>68.75</v>
      </c>
      <c r="O461" t="n">
        <v>33057.26</v>
      </c>
      <c r="P461" t="n">
        <v>234.48</v>
      </c>
      <c r="Q461" t="n">
        <v>988.25</v>
      </c>
      <c r="R461" t="n">
        <v>80.36</v>
      </c>
      <c r="S461" t="n">
        <v>35.43</v>
      </c>
      <c r="T461" t="n">
        <v>21145.49</v>
      </c>
      <c r="U461" t="n">
        <v>0.44</v>
      </c>
      <c r="V461" t="n">
        <v>0.8100000000000001</v>
      </c>
      <c r="W461" t="n">
        <v>3.07</v>
      </c>
      <c r="X461" t="n">
        <v>1.37</v>
      </c>
      <c r="Y461" t="n">
        <v>1</v>
      </c>
      <c r="Z461" t="n">
        <v>10</v>
      </c>
    </row>
    <row r="462">
      <c r="A462" t="n">
        <v>7</v>
      </c>
      <c r="B462" t="n">
        <v>135</v>
      </c>
      <c r="C462" t="inlineStr">
        <is>
          <t xml:space="preserve">CONCLUIDO	</t>
        </is>
      </c>
      <c r="D462" t="n">
        <v>5.0084</v>
      </c>
      <c r="E462" t="n">
        <v>19.97</v>
      </c>
      <c r="F462" t="n">
        <v>13.98</v>
      </c>
      <c r="G462" t="n">
        <v>13.53</v>
      </c>
      <c r="H462" t="n">
        <v>0.18</v>
      </c>
      <c r="I462" t="n">
        <v>62</v>
      </c>
      <c r="J462" t="n">
        <v>266.6</v>
      </c>
      <c r="K462" t="n">
        <v>59.89</v>
      </c>
      <c r="L462" t="n">
        <v>2.75</v>
      </c>
      <c r="M462" t="n">
        <v>60</v>
      </c>
      <c r="N462" t="n">
        <v>68.97</v>
      </c>
      <c r="O462" t="n">
        <v>33115.41</v>
      </c>
      <c r="P462" t="n">
        <v>231.48</v>
      </c>
      <c r="Q462" t="n">
        <v>988.3</v>
      </c>
      <c r="R462" t="n">
        <v>75.84999999999999</v>
      </c>
      <c r="S462" t="n">
        <v>35.43</v>
      </c>
      <c r="T462" t="n">
        <v>18926.51</v>
      </c>
      <c r="U462" t="n">
        <v>0.47</v>
      </c>
      <c r="V462" t="n">
        <v>0.82</v>
      </c>
      <c r="W462" t="n">
        <v>3.06</v>
      </c>
      <c r="X462" t="n">
        <v>1.22</v>
      </c>
      <c r="Y462" t="n">
        <v>1</v>
      </c>
      <c r="Z462" t="n">
        <v>10</v>
      </c>
    </row>
    <row r="463">
      <c r="A463" t="n">
        <v>8</v>
      </c>
      <c r="B463" t="n">
        <v>135</v>
      </c>
      <c r="C463" t="inlineStr">
        <is>
          <t xml:space="preserve">CONCLUIDO	</t>
        </is>
      </c>
      <c r="D463" t="n">
        <v>5.1165</v>
      </c>
      <c r="E463" t="n">
        <v>19.54</v>
      </c>
      <c r="F463" t="n">
        <v>13.86</v>
      </c>
      <c r="G463" t="n">
        <v>14.85</v>
      </c>
      <c r="H463" t="n">
        <v>0.2</v>
      </c>
      <c r="I463" t="n">
        <v>56</v>
      </c>
      <c r="J463" t="n">
        <v>267.08</v>
      </c>
      <c r="K463" t="n">
        <v>59.89</v>
      </c>
      <c r="L463" t="n">
        <v>3</v>
      </c>
      <c r="M463" t="n">
        <v>54</v>
      </c>
      <c r="N463" t="n">
        <v>69.19</v>
      </c>
      <c r="O463" t="n">
        <v>33173.65</v>
      </c>
      <c r="P463" t="n">
        <v>228.72</v>
      </c>
      <c r="Q463" t="n">
        <v>988.3200000000001</v>
      </c>
      <c r="R463" t="n">
        <v>72.20999999999999</v>
      </c>
      <c r="S463" t="n">
        <v>35.43</v>
      </c>
      <c r="T463" t="n">
        <v>17137.89</v>
      </c>
      <c r="U463" t="n">
        <v>0.49</v>
      </c>
      <c r="V463" t="n">
        <v>0.82</v>
      </c>
      <c r="W463" t="n">
        <v>3.05</v>
      </c>
      <c r="X463" t="n">
        <v>1.1</v>
      </c>
      <c r="Y463" t="n">
        <v>1</v>
      </c>
      <c r="Z463" t="n">
        <v>10</v>
      </c>
    </row>
    <row r="464">
      <c r="A464" t="n">
        <v>9</v>
      </c>
      <c r="B464" t="n">
        <v>135</v>
      </c>
      <c r="C464" t="inlineStr">
        <is>
          <t xml:space="preserve">CONCLUIDO	</t>
        </is>
      </c>
      <c r="D464" t="n">
        <v>5.2085</v>
      </c>
      <c r="E464" t="n">
        <v>19.2</v>
      </c>
      <c r="F464" t="n">
        <v>13.77</v>
      </c>
      <c r="G464" t="n">
        <v>16.2</v>
      </c>
      <c r="H464" t="n">
        <v>0.22</v>
      </c>
      <c r="I464" t="n">
        <v>51</v>
      </c>
      <c r="J464" t="n">
        <v>267.55</v>
      </c>
      <c r="K464" t="n">
        <v>59.89</v>
      </c>
      <c r="L464" t="n">
        <v>3.25</v>
      </c>
      <c r="M464" t="n">
        <v>49</v>
      </c>
      <c r="N464" t="n">
        <v>69.41</v>
      </c>
      <c r="O464" t="n">
        <v>33231.97</v>
      </c>
      <c r="P464" t="n">
        <v>226.5</v>
      </c>
      <c r="Q464" t="n">
        <v>988.1799999999999</v>
      </c>
      <c r="R464" t="n">
        <v>69.25</v>
      </c>
      <c r="S464" t="n">
        <v>35.43</v>
      </c>
      <c r="T464" t="n">
        <v>15678.94</v>
      </c>
      <c r="U464" t="n">
        <v>0.51</v>
      </c>
      <c r="V464" t="n">
        <v>0.83</v>
      </c>
      <c r="W464" t="n">
        <v>3.05</v>
      </c>
      <c r="X464" t="n">
        <v>1.01</v>
      </c>
      <c r="Y464" t="n">
        <v>1</v>
      </c>
      <c r="Z464" t="n">
        <v>10</v>
      </c>
    </row>
    <row r="465">
      <c r="A465" t="n">
        <v>10</v>
      </c>
      <c r="B465" t="n">
        <v>135</v>
      </c>
      <c r="C465" t="inlineStr">
        <is>
          <t xml:space="preserve">CONCLUIDO	</t>
        </is>
      </c>
      <c r="D465" t="n">
        <v>5.2841</v>
      </c>
      <c r="E465" t="n">
        <v>18.92</v>
      </c>
      <c r="F465" t="n">
        <v>13.7</v>
      </c>
      <c r="G465" t="n">
        <v>17.48</v>
      </c>
      <c r="H465" t="n">
        <v>0.23</v>
      </c>
      <c r="I465" t="n">
        <v>47</v>
      </c>
      <c r="J465" t="n">
        <v>268.02</v>
      </c>
      <c r="K465" t="n">
        <v>59.89</v>
      </c>
      <c r="L465" t="n">
        <v>3.5</v>
      </c>
      <c r="M465" t="n">
        <v>45</v>
      </c>
      <c r="N465" t="n">
        <v>69.64</v>
      </c>
      <c r="O465" t="n">
        <v>33290.38</v>
      </c>
      <c r="P465" t="n">
        <v>224.82</v>
      </c>
      <c r="Q465" t="n">
        <v>988.33</v>
      </c>
      <c r="R465" t="n">
        <v>66.91</v>
      </c>
      <c r="S465" t="n">
        <v>35.43</v>
      </c>
      <c r="T465" t="n">
        <v>14531.74</v>
      </c>
      <c r="U465" t="n">
        <v>0.53</v>
      </c>
      <c r="V465" t="n">
        <v>0.83</v>
      </c>
      <c r="W465" t="n">
        <v>3.05</v>
      </c>
      <c r="X465" t="n">
        <v>0.9399999999999999</v>
      </c>
      <c r="Y465" t="n">
        <v>1</v>
      </c>
      <c r="Z465" t="n">
        <v>10</v>
      </c>
    </row>
    <row r="466">
      <c r="A466" t="n">
        <v>11</v>
      </c>
      <c r="B466" t="n">
        <v>135</v>
      </c>
      <c r="C466" t="inlineStr">
        <is>
          <t xml:space="preserve">CONCLUIDO	</t>
        </is>
      </c>
      <c r="D466" t="n">
        <v>5.3475</v>
      </c>
      <c r="E466" t="n">
        <v>18.7</v>
      </c>
      <c r="F466" t="n">
        <v>13.62</v>
      </c>
      <c r="G466" t="n">
        <v>18.58</v>
      </c>
      <c r="H466" t="n">
        <v>0.25</v>
      </c>
      <c r="I466" t="n">
        <v>44</v>
      </c>
      <c r="J466" t="n">
        <v>268.5</v>
      </c>
      <c r="K466" t="n">
        <v>59.89</v>
      </c>
      <c r="L466" t="n">
        <v>3.75</v>
      </c>
      <c r="M466" t="n">
        <v>42</v>
      </c>
      <c r="N466" t="n">
        <v>69.86</v>
      </c>
      <c r="O466" t="n">
        <v>33348.87</v>
      </c>
      <c r="P466" t="n">
        <v>223.13</v>
      </c>
      <c r="Q466" t="n">
        <v>988.16</v>
      </c>
      <c r="R466" t="n">
        <v>64.86</v>
      </c>
      <c r="S466" t="n">
        <v>35.43</v>
      </c>
      <c r="T466" t="n">
        <v>13518.77</v>
      </c>
      <c r="U466" t="n">
        <v>0.55</v>
      </c>
      <c r="V466" t="n">
        <v>0.84</v>
      </c>
      <c r="W466" t="n">
        <v>3.04</v>
      </c>
      <c r="X466" t="n">
        <v>0.87</v>
      </c>
      <c r="Y466" t="n">
        <v>1</v>
      </c>
      <c r="Z466" t="n">
        <v>10</v>
      </c>
    </row>
    <row r="467">
      <c r="A467" t="n">
        <v>12</v>
      </c>
      <c r="B467" t="n">
        <v>135</v>
      </c>
      <c r="C467" t="inlineStr">
        <is>
          <t xml:space="preserve">CONCLUIDO	</t>
        </is>
      </c>
      <c r="D467" t="n">
        <v>5.4136</v>
      </c>
      <c r="E467" t="n">
        <v>18.47</v>
      </c>
      <c r="F467" t="n">
        <v>13.55</v>
      </c>
      <c r="G467" t="n">
        <v>19.82</v>
      </c>
      <c r="H467" t="n">
        <v>0.26</v>
      </c>
      <c r="I467" t="n">
        <v>41</v>
      </c>
      <c r="J467" t="n">
        <v>268.97</v>
      </c>
      <c r="K467" t="n">
        <v>59.89</v>
      </c>
      <c r="L467" t="n">
        <v>4</v>
      </c>
      <c r="M467" t="n">
        <v>39</v>
      </c>
      <c r="N467" t="n">
        <v>70.09</v>
      </c>
      <c r="O467" t="n">
        <v>33407.45</v>
      </c>
      <c r="P467" t="n">
        <v>221.09</v>
      </c>
      <c r="Q467" t="n">
        <v>988.34</v>
      </c>
      <c r="R467" t="n">
        <v>62.37</v>
      </c>
      <c r="S467" t="n">
        <v>35.43</v>
      </c>
      <c r="T467" t="n">
        <v>12293.34</v>
      </c>
      <c r="U467" t="n">
        <v>0.57</v>
      </c>
      <c r="V467" t="n">
        <v>0.84</v>
      </c>
      <c r="W467" t="n">
        <v>3.03</v>
      </c>
      <c r="X467" t="n">
        <v>0.79</v>
      </c>
      <c r="Y467" t="n">
        <v>1</v>
      </c>
      <c r="Z467" t="n">
        <v>10</v>
      </c>
    </row>
    <row r="468">
      <c r="A468" t="n">
        <v>13</v>
      </c>
      <c r="B468" t="n">
        <v>135</v>
      </c>
      <c r="C468" t="inlineStr">
        <is>
          <t xml:space="preserve">CONCLUIDO	</t>
        </is>
      </c>
      <c r="D468" t="n">
        <v>5.4727</v>
      </c>
      <c r="E468" t="n">
        <v>18.27</v>
      </c>
      <c r="F468" t="n">
        <v>13.5</v>
      </c>
      <c r="G468" t="n">
        <v>21.31</v>
      </c>
      <c r="H468" t="n">
        <v>0.28</v>
      </c>
      <c r="I468" t="n">
        <v>38</v>
      </c>
      <c r="J468" t="n">
        <v>269.45</v>
      </c>
      <c r="K468" t="n">
        <v>59.89</v>
      </c>
      <c r="L468" t="n">
        <v>4.25</v>
      </c>
      <c r="M468" t="n">
        <v>36</v>
      </c>
      <c r="N468" t="n">
        <v>70.31</v>
      </c>
      <c r="O468" t="n">
        <v>33466.11</v>
      </c>
      <c r="P468" t="n">
        <v>219.61</v>
      </c>
      <c r="Q468" t="n">
        <v>988.16</v>
      </c>
      <c r="R468" t="n">
        <v>60.61</v>
      </c>
      <c r="S468" t="n">
        <v>35.43</v>
      </c>
      <c r="T468" t="n">
        <v>11427.05</v>
      </c>
      <c r="U468" t="n">
        <v>0.58</v>
      </c>
      <c r="V468" t="n">
        <v>0.84</v>
      </c>
      <c r="W468" t="n">
        <v>3.03</v>
      </c>
      <c r="X468" t="n">
        <v>0.74</v>
      </c>
      <c r="Y468" t="n">
        <v>1</v>
      </c>
      <c r="Z468" t="n">
        <v>10</v>
      </c>
    </row>
    <row r="469">
      <c r="A469" t="n">
        <v>14</v>
      </c>
      <c r="B469" t="n">
        <v>135</v>
      </c>
      <c r="C469" t="inlineStr">
        <is>
          <t xml:space="preserve">CONCLUIDO	</t>
        </is>
      </c>
      <c r="D469" t="n">
        <v>5.5191</v>
      </c>
      <c r="E469" t="n">
        <v>18.12</v>
      </c>
      <c r="F469" t="n">
        <v>13.45</v>
      </c>
      <c r="G469" t="n">
        <v>22.41</v>
      </c>
      <c r="H469" t="n">
        <v>0.3</v>
      </c>
      <c r="I469" t="n">
        <v>36</v>
      </c>
      <c r="J469" t="n">
        <v>269.92</v>
      </c>
      <c r="K469" t="n">
        <v>59.89</v>
      </c>
      <c r="L469" t="n">
        <v>4.5</v>
      </c>
      <c r="M469" t="n">
        <v>34</v>
      </c>
      <c r="N469" t="n">
        <v>70.54000000000001</v>
      </c>
      <c r="O469" t="n">
        <v>33524.86</v>
      </c>
      <c r="P469" t="n">
        <v>218.12</v>
      </c>
      <c r="Q469" t="n">
        <v>988.12</v>
      </c>
      <c r="R469" t="n">
        <v>58.99</v>
      </c>
      <c r="S469" t="n">
        <v>35.43</v>
      </c>
      <c r="T469" t="n">
        <v>10624.02</v>
      </c>
      <c r="U469" t="n">
        <v>0.6</v>
      </c>
      <c r="V469" t="n">
        <v>0.85</v>
      </c>
      <c r="W469" t="n">
        <v>3.03</v>
      </c>
      <c r="X469" t="n">
        <v>0.6899999999999999</v>
      </c>
      <c r="Y469" t="n">
        <v>1</v>
      </c>
      <c r="Z469" t="n">
        <v>10</v>
      </c>
    </row>
    <row r="470">
      <c r="A470" t="n">
        <v>15</v>
      </c>
      <c r="B470" t="n">
        <v>135</v>
      </c>
      <c r="C470" t="inlineStr">
        <is>
          <t xml:space="preserve">CONCLUIDO	</t>
        </is>
      </c>
      <c r="D470" t="n">
        <v>5.557</v>
      </c>
      <c r="E470" t="n">
        <v>18</v>
      </c>
      <c r="F470" t="n">
        <v>13.42</v>
      </c>
      <c r="G470" t="n">
        <v>23.69</v>
      </c>
      <c r="H470" t="n">
        <v>0.31</v>
      </c>
      <c r="I470" t="n">
        <v>34</v>
      </c>
      <c r="J470" t="n">
        <v>270.4</v>
      </c>
      <c r="K470" t="n">
        <v>59.89</v>
      </c>
      <c r="L470" t="n">
        <v>4.75</v>
      </c>
      <c r="M470" t="n">
        <v>32</v>
      </c>
      <c r="N470" t="n">
        <v>70.76000000000001</v>
      </c>
      <c r="O470" t="n">
        <v>33583.7</v>
      </c>
      <c r="P470" t="n">
        <v>217.24</v>
      </c>
      <c r="Q470" t="n">
        <v>988.16</v>
      </c>
      <c r="R470" t="n">
        <v>58.58</v>
      </c>
      <c r="S470" t="n">
        <v>35.43</v>
      </c>
      <c r="T470" t="n">
        <v>10429.35</v>
      </c>
      <c r="U470" t="n">
        <v>0.6</v>
      </c>
      <c r="V470" t="n">
        <v>0.85</v>
      </c>
      <c r="W470" t="n">
        <v>3.02</v>
      </c>
      <c r="X470" t="n">
        <v>0.67</v>
      </c>
      <c r="Y470" t="n">
        <v>1</v>
      </c>
      <c r="Z470" t="n">
        <v>10</v>
      </c>
    </row>
    <row r="471">
      <c r="A471" t="n">
        <v>16</v>
      </c>
      <c r="B471" t="n">
        <v>135</v>
      </c>
      <c r="C471" t="inlineStr">
        <is>
          <t xml:space="preserve">CONCLUIDO	</t>
        </is>
      </c>
      <c r="D471" t="n">
        <v>5.6044</v>
      </c>
      <c r="E471" t="n">
        <v>17.84</v>
      </c>
      <c r="F471" t="n">
        <v>13.37</v>
      </c>
      <c r="G471" t="n">
        <v>25.07</v>
      </c>
      <c r="H471" t="n">
        <v>0.33</v>
      </c>
      <c r="I471" t="n">
        <v>32</v>
      </c>
      <c r="J471" t="n">
        <v>270.88</v>
      </c>
      <c r="K471" t="n">
        <v>59.89</v>
      </c>
      <c r="L471" t="n">
        <v>5</v>
      </c>
      <c r="M471" t="n">
        <v>30</v>
      </c>
      <c r="N471" t="n">
        <v>70.98999999999999</v>
      </c>
      <c r="O471" t="n">
        <v>33642.62</v>
      </c>
      <c r="P471" t="n">
        <v>215.56</v>
      </c>
      <c r="Q471" t="n">
        <v>988.22</v>
      </c>
      <c r="R471" t="n">
        <v>56.71</v>
      </c>
      <c r="S471" t="n">
        <v>35.43</v>
      </c>
      <c r="T471" t="n">
        <v>9507.879999999999</v>
      </c>
      <c r="U471" t="n">
        <v>0.62</v>
      </c>
      <c r="V471" t="n">
        <v>0.85</v>
      </c>
      <c r="W471" t="n">
        <v>3.02</v>
      </c>
      <c r="X471" t="n">
        <v>0.62</v>
      </c>
      <c r="Y471" t="n">
        <v>1</v>
      </c>
      <c r="Z471" t="n">
        <v>10</v>
      </c>
    </row>
    <row r="472">
      <c r="A472" t="n">
        <v>17</v>
      </c>
      <c r="B472" t="n">
        <v>135</v>
      </c>
      <c r="C472" t="inlineStr">
        <is>
          <t xml:space="preserve">CONCLUIDO	</t>
        </is>
      </c>
      <c r="D472" t="n">
        <v>5.6261</v>
      </c>
      <c r="E472" t="n">
        <v>17.77</v>
      </c>
      <c r="F472" t="n">
        <v>13.35</v>
      </c>
      <c r="G472" t="n">
        <v>25.85</v>
      </c>
      <c r="H472" t="n">
        <v>0.34</v>
      </c>
      <c r="I472" t="n">
        <v>31</v>
      </c>
      <c r="J472" t="n">
        <v>271.36</v>
      </c>
      <c r="K472" t="n">
        <v>59.89</v>
      </c>
      <c r="L472" t="n">
        <v>5.25</v>
      </c>
      <c r="M472" t="n">
        <v>29</v>
      </c>
      <c r="N472" t="n">
        <v>71.22</v>
      </c>
      <c r="O472" t="n">
        <v>33701.64</v>
      </c>
      <c r="P472" t="n">
        <v>214.86</v>
      </c>
      <c r="Q472" t="n">
        <v>988.2</v>
      </c>
      <c r="R472" t="n">
        <v>56.53</v>
      </c>
      <c r="S472" t="n">
        <v>35.43</v>
      </c>
      <c r="T472" t="n">
        <v>9419.9</v>
      </c>
      <c r="U472" t="n">
        <v>0.63</v>
      </c>
      <c r="V472" t="n">
        <v>0.85</v>
      </c>
      <c r="W472" t="n">
        <v>3.01</v>
      </c>
      <c r="X472" t="n">
        <v>0.6</v>
      </c>
      <c r="Y472" t="n">
        <v>1</v>
      </c>
      <c r="Z472" t="n">
        <v>10</v>
      </c>
    </row>
    <row r="473">
      <c r="A473" t="n">
        <v>18</v>
      </c>
      <c r="B473" t="n">
        <v>135</v>
      </c>
      <c r="C473" t="inlineStr">
        <is>
          <t xml:space="preserve">CONCLUIDO	</t>
        </is>
      </c>
      <c r="D473" t="n">
        <v>5.6733</v>
      </c>
      <c r="E473" t="n">
        <v>17.63</v>
      </c>
      <c r="F473" t="n">
        <v>13.31</v>
      </c>
      <c r="G473" t="n">
        <v>27.53</v>
      </c>
      <c r="H473" t="n">
        <v>0.36</v>
      </c>
      <c r="I473" t="n">
        <v>29</v>
      </c>
      <c r="J473" t="n">
        <v>271.84</v>
      </c>
      <c r="K473" t="n">
        <v>59.89</v>
      </c>
      <c r="L473" t="n">
        <v>5.5</v>
      </c>
      <c r="M473" t="n">
        <v>27</v>
      </c>
      <c r="N473" t="n">
        <v>71.45</v>
      </c>
      <c r="O473" t="n">
        <v>33760.74</v>
      </c>
      <c r="P473" t="n">
        <v>213.22</v>
      </c>
      <c r="Q473" t="n">
        <v>988.08</v>
      </c>
      <c r="R473" t="n">
        <v>55.02</v>
      </c>
      <c r="S473" t="n">
        <v>35.43</v>
      </c>
      <c r="T473" t="n">
        <v>8674.780000000001</v>
      </c>
      <c r="U473" t="n">
        <v>0.64</v>
      </c>
      <c r="V473" t="n">
        <v>0.86</v>
      </c>
      <c r="W473" t="n">
        <v>3.01</v>
      </c>
      <c r="X473" t="n">
        <v>0.55</v>
      </c>
      <c r="Y473" t="n">
        <v>1</v>
      </c>
      <c r="Z473" t="n">
        <v>10</v>
      </c>
    </row>
    <row r="474">
      <c r="A474" t="n">
        <v>19</v>
      </c>
      <c r="B474" t="n">
        <v>135</v>
      </c>
      <c r="C474" t="inlineStr">
        <is>
          <t xml:space="preserve">CONCLUIDO	</t>
        </is>
      </c>
      <c r="D474" t="n">
        <v>5.692</v>
      </c>
      <c r="E474" t="n">
        <v>17.57</v>
      </c>
      <c r="F474" t="n">
        <v>13.3</v>
      </c>
      <c r="G474" t="n">
        <v>28.5</v>
      </c>
      <c r="H474" t="n">
        <v>0.38</v>
      </c>
      <c r="I474" t="n">
        <v>28</v>
      </c>
      <c r="J474" t="n">
        <v>272.32</v>
      </c>
      <c r="K474" t="n">
        <v>59.89</v>
      </c>
      <c r="L474" t="n">
        <v>5.75</v>
      </c>
      <c r="M474" t="n">
        <v>26</v>
      </c>
      <c r="N474" t="n">
        <v>71.68000000000001</v>
      </c>
      <c r="O474" t="n">
        <v>33820.05</v>
      </c>
      <c r="P474" t="n">
        <v>212.55</v>
      </c>
      <c r="Q474" t="n">
        <v>988.1900000000001</v>
      </c>
      <c r="R474" t="n">
        <v>54.81</v>
      </c>
      <c r="S474" t="n">
        <v>35.43</v>
      </c>
      <c r="T474" t="n">
        <v>8577.559999999999</v>
      </c>
      <c r="U474" t="n">
        <v>0.65</v>
      </c>
      <c r="V474" t="n">
        <v>0.86</v>
      </c>
      <c r="W474" t="n">
        <v>3.01</v>
      </c>
      <c r="X474" t="n">
        <v>0.55</v>
      </c>
      <c r="Y474" t="n">
        <v>1</v>
      </c>
      <c r="Z474" t="n">
        <v>10</v>
      </c>
    </row>
    <row r="475">
      <c r="A475" t="n">
        <v>20</v>
      </c>
      <c r="B475" t="n">
        <v>135</v>
      </c>
      <c r="C475" t="inlineStr">
        <is>
          <t xml:space="preserve">CONCLUIDO	</t>
        </is>
      </c>
      <c r="D475" t="n">
        <v>5.7196</v>
      </c>
      <c r="E475" t="n">
        <v>17.48</v>
      </c>
      <c r="F475" t="n">
        <v>13.27</v>
      </c>
      <c r="G475" t="n">
        <v>29.48</v>
      </c>
      <c r="H475" t="n">
        <v>0.39</v>
      </c>
      <c r="I475" t="n">
        <v>27</v>
      </c>
      <c r="J475" t="n">
        <v>272.8</v>
      </c>
      <c r="K475" t="n">
        <v>59.89</v>
      </c>
      <c r="L475" t="n">
        <v>6</v>
      </c>
      <c r="M475" t="n">
        <v>25</v>
      </c>
      <c r="N475" t="n">
        <v>71.91</v>
      </c>
      <c r="O475" t="n">
        <v>33879.33</v>
      </c>
      <c r="P475" t="n">
        <v>211.35</v>
      </c>
      <c r="Q475" t="n">
        <v>988.13</v>
      </c>
      <c r="R475" t="n">
        <v>53.56</v>
      </c>
      <c r="S475" t="n">
        <v>35.43</v>
      </c>
      <c r="T475" t="n">
        <v>7955.44</v>
      </c>
      <c r="U475" t="n">
        <v>0.66</v>
      </c>
      <c r="V475" t="n">
        <v>0.86</v>
      </c>
      <c r="W475" t="n">
        <v>3.01</v>
      </c>
      <c r="X475" t="n">
        <v>0.51</v>
      </c>
      <c r="Y475" t="n">
        <v>1</v>
      </c>
      <c r="Z475" t="n">
        <v>10</v>
      </c>
    </row>
    <row r="476">
      <c r="A476" t="n">
        <v>21</v>
      </c>
      <c r="B476" t="n">
        <v>135</v>
      </c>
      <c r="C476" t="inlineStr">
        <is>
          <t xml:space="preserve">CONCLUIDO	</t>
        </is>
      </c>
      <c r="D476" t="n">
        <v>5.7681</v>
      </c>
      <c r="E476" t="n">
        <v>17.34</v>
      </c>
      <c r="F476" t="n">
        <v>13.22</v>
      </c>
      <c r="G476" t="n">
        <v>31.73</v>
      </c>
      <c r="H476" t="n">
        <v>0.41</v>
      </c>
      <c r="I476" t="n">
        <v>25</v>
      </c>
      <c r="J476" t="n">
        <v>273.28</v>
      </c>
      <c r="K476" t="n">
        <v>59.89</v>
      </c>
      <c r="L476" t="n">
        <v>6.25</v>
      </c>
      <c r="M476" t="n">
        <v>23</v>
      </c>
      <c r="N476" t="n">
        <v>72.14</v>
      </c>
      <c r="O476" t="n">
        <v>33938.7</v>
      </c>
      <c r="P476" t="n">
        <v>209.69</v>
      </c>
      <c r="Q476" t="n">
        <v>988.16</v>
      </c>
      <c r="R476" t="n">
        <v>52.33</v>
      </c>
      <c r="S476" t="n">
        <v>35.43</v>
      </c>
      <c r="T476" t="n">
        <v>7349.4</v>
      </c>
      <c r="U476" t="n">
        <v>0.68</v>
      </c>
      <c r="V476" t="n">
        <v>0.86</v>
      </c>
      <c r="W476" t="n">
        <v>3</v>
      </c>
      <c r="X476" t="n">
        <v>0.47</v>
      </c>
      <c r="Y476" t="n">
        <v>1</v>
      </c>
      <c r="Z476" t="n">
        <v>10</v>
      </c>
    </row>
    <row r="477">
      <c r="A477" t="n">
        <v>22</v>
      </c>
      <c r="B477" t="n">
        <v>135</v>
      </c>
      <c r="C477" t="inlineStr">
        <is>
          <t xml:space="preserve">CONCLUIDO	</t>
        </is>
      </c>
      <c r="D477" t="n">
        <v>5.7632</v>
      </c>
      <c r="E477" t="n">
        <v>17.35</v>
      </c>
      <c r="F477" t="n">
        <v>13.23</v>
      </c>
      <c r="G477" t="n">
        <v>31.76</v>
      </c>
      <c r="H477" t="n">
        <v>0.42</v>
      </c>
      <c r="I477" t="n">
        <v>25</v>
      </c>
      <c r="J477" t="n">
        <v>273.76</v>
      </c>
      <c r="K477" t="n">
        <v>59.89</v>
      </c>
      <c r="L477" t="n">
        <v>6.5</v>
      </c>
      <c r="M477" t="n">
        <v>23</v>
      </c>
      <c r="N477" t="n">
        <v>72.37</v>
      </c>
      <c r="O477" t="n">
        <v>33998.16</v>
      </c>
      <c r="P477" t="n">
        <v>209.43</v>
      </c>
      <c r="Q477" t="n">
        <v>988.1900000000001</v>
      </c>
      <c r="R477" t="n">
        <v>52.57</v>
      </c>
      <c r="S477" t="n">
        <v>35.43</v>
      </c>
      <c r="T477" t="n">
        <v>7470.99</v>
      </c>
      <c r="U477" t="n">
        <v>0.67</v>
      </c>
      <c r="V477" t="n">
        <v>0.86</v>
      </c>
      <c r="W477" t="n">
        <v>3.01</v>
      </c>
      <c r="X477" t="n">
        <v>0.48</v>
      </c>
      <c r="Y477" t="n">
        <v>1</v>
      </c>
      <c r="Z477" t="n">
        <v>10</v>
      </c>
    </row>
    <row r="478">
      <c r="A478" t="n">
        <v>23</v>
      </c>
      <c r="B478" t="n">
        <v>135</v>
      </c>
      <c r="C478" t="inlineStr">
        <is>
          <t xml:space="preserve">CONCLUIDO	</t>
        </is>
      </c>
      <c r="D478" t="n">
        <v>5.7869</v>
      </c>
      <c r="E478" t="n">
        <v>17.28</v>
      </c>
      <c r="F478" t="n">
        <v>13.21</v>
      </c>
      <c r="G478" t="n">
        <v>33.04</v>
      </c>
      <c r="H478" t="n">
        <v>0.44</v>
      </c>
      <c r="I478" t="n">
        <v>24</v>
      </c>
      <c r="J478" t="n">
        <v>274.24</v>
      </c>
      <c r="K478" t="n">
        <v>59.89</v>
      </c>
      <c r="L478" t="n">
        <v>6.75</v>
      </c>
      <c r="M478" t="n">
        <v>22</v>
      </c>
      <c r="N478" t="n">
        <v>72.61</v>
      </c>
      <c r="O478" t="n">
        <v>34057.71</v>
      </c>
      <c r="P478" t="n">
        <v>208.35</v>
      </c>
      <c r="Q478" t="n">
        <v>988.15</v>
      </c>
      <c r="R478" t="n">
        <v>51.87</v>
      </c>
      <c r="S478" t="n">
        <v>35.43</v>
      </c>
      <c r="T478" t="n">
        <v>7126.34</v>
      </c>
      <c r="U478" t="n">
        <v>0.68</v>
      </c>
      <c r="V478" t="n">
        <v>0.86</v>
      </c>
      <c r="W478" t="n">
        <v>3.01</v>
      </c>
      <c r="X478" t="n">
        <v>0.46</v>
      </c>
      <c r="Y478" t="n">
        <v>1</v>
      </c>
      <c r="Z478" t="n">
        <v>10</v>
      </c>
    </row>
    <row r="479">
      <c r="A479" t="n">
        <v>24</v>
      </c>
      <c r="B479" t="n">
        <v>135</v>
      </c>
      <c r="C479" t="inlineStr">
        <is>
          <t xml:space="preserve">CONCLUIDO	</t>
        </is>
      </c>
      <c r="D479" t="n">
        <v>5.808</v>
      </c>
      <c r="E479" t="n">
        <v>17.22</v>
      </c>
      <c r="F479" t="n">
        <v>13.2</v>
      </c>
      <c r="G479" t="n">
        <v>34.44</v>
      </c>
      <c r="H479" t="n">
        <v>0.45</v>
      </c>
      <c r="I479" t="n">
        <v>23</v>
      </c>
      <c r="J479" t="n">
        <v>274.73</v>
      </c>
      <c r="K479" t="n">
        <v>59.89</v>
      </c>
      <c r="L479" t="n">
        <v>7</v>
      </c>
      <c r="M479" t="n">
        <v>21</v>
      </c>
      <c r="N479" t="n">
        <v>72.84</v>
      </c>
      <c r="O479" t="n">
        <v>34117.35</v>
      </c>
      <c r="P479" t="n">
        <v>207.81</v>
      </c>
      <c r="Q479" t="n">
        <v>988.17</v>
      </c>
      <c r="R479" t="n">
        <v>51.54</v>
      </c>
      <c r="S479" t="n">
        <v>35.43</v>
      </c>
      <c r="T479" t="n">
        <v>6964.74</v>
      </c>
      <c r="U479" t="n">
        <v>0.6899999999999999</v>
      </c>
      <c r="V479" t="n">
        <v>0.86</v>
      </c>
      <c r="W479" t="n">
        <v>3.01</v>
      </c>
      <c r="X479" t="n">
        <v>0.45</v>
      </c>
      <c r="Y479" t="n">
        <v>1</v>
      </c>
      <c r="Z479" t="n">
        <v>10</v>
      </c>
    </row>
    <row r="480">
      <c r="A480" t="n">
        <v>25</v>
      </c>
      <c r="B480" t="n">
        <v>135</v>
      </c>
      <c r="C480" t="inlineStr">
        <is>
          <t xml:space="preserve">CONCLUIDO	</t>
        </is>
      </c>
      <c r="D480" t="n">
        <v>5.8376</v>
      </c>
      <c r="E480" t="n">
        <v>17.13</v>
      </c>
      <c r="F480" t="n">
        <v>13.16</v>
      </c>
      <c r="G480" t="n">
        <v>35.9</v>
      </c>
      <c r="H480" t="n">
        <v>0.47</v>
      </c>
      <c r="I480" t="n">
        <v>22</v>
      </c>
      <c r="J480" t="n">
        <v>275.21</v>
      </c>
      <c r="K480" t="n">
        <v>59.89</v>
      </c>
      <c r="L480" t="n">
        <v>7.25</v>
      </c>
      <c r="M480" t="n">
        <v>20</v>
      </c>
      <c r="N480" t="n">
        <v>73.08</v>
      </c>
      <c r="O480" t="n">
        <v>34177.09</v>
      </c>
      <c r="P480" t="n">
        <v>206.52</v>
      </c>
      <c r="Q480" t="n">
        <v>988.08</v>
      </c>
      <c r="R480" t="n">
        <v>50.69</v>
      </c>
      <c r="S480" t="n">
        <v>35.43</v>
      </c>
      <c r="T480" t="n">
        <v>6544.3</v>
      </c>
      <c r="U480" t="n">
        <v>0.7</v>
      </c>
      <c r="V480" t="n">
        <v>0.87</v>
      </c>
      <c r="W480" t="n">
        <v>2.99</v>
      </c>
      <c r="X480" t="n">
        <v>0.41</v>
      </c>
      <c r="Y480" t="n">
        <v>1</v>
      </c>
      <c r="Z480" t="n">
        <v>10</v>
      </c>
    </row>
    <row r="481">
      <c r="A481" t="n">
        <v>26</v>
      </c>
      <c r="B481" t="n">
        <v>135</v>
      </c>
      <c r="C481" t="inlineStr">
        <is>
          <t xml:space="preserve">CONCLUIDO	</t>
        </is>
      </c>
      <c r="D481" t="n">
        <v>5.8568</v>
      </c>
      <c r="E481" t="n">
        <v>17.07</v>
      </c>
      <c r="F481" t="n">
        <v>13.16</v>
      </c>
      <c r="G481" t="n">
        <v>37.6</v>
      </c>
      <c r="H481" t="n">
        <v>0.48</v>
      </c>
      <c r="I481" t="n">
        <v>21</v>
      </c>
      <c r="J481" t="n">
        <v>275.7</v>
      </c>
      <c r="K481" t="n">
        <v>59.89</v>
      </c>
      <c r="L481" t="n">
        <v>7.5</v>
      </c>
      <c r="M481" t="n">
        <v>19</v>
      </c>
      <c r="N481" t="n">
        <v>73.31</v>
      </c>
      <c r="O481" t="n">
        <v>34236.91</v>
      </c>
      <c r="P481" t="n">
        <v>205.67</v>
      </c>
      <c r="Q481" t="n">
        <v>988.16</v>
      </c>
      <c r="R481" t="n">
        <v>50.54</v>
      </c>
      <c r="S481" t="n">
        <v>35.43</v>
      </c>
      <c r="T481" t="n">
        <v>6475.99</v>
      </c>
      <c r="U481" t="n">
        <v>0.7</v>
      </c>
      <c r="V481" t="n">
        <v>0.87</v>
      </c>
      <c r="W481" t="n">
        <v>2.99</v>
      </c>
      <c r="X481" t="n">
        <v>0.41</v>
      </c>
      <c r="Y481" t="n">
        <v>1</v>
      </c>
      <c r="Z481" t="n">
        <v>10</v>
      </c>
    </row>
    <row r="482">
      <c r="A482" t="n">
        <v>27</v>
      </c>
      <c r="B482" t="n">
        <v>135</v>
      </c>
      <c r="C482" t="inlineStr">
        <is>
          <t xml:space="preserve">CONCLUIDO	</t>
        </is>
      </c>
      <c r="D482" t="n">
        <v>5.8849</v>
      </c>
      <c r="E482" t="n">
        <v>16.99</v>
      </c>
      <c r="F482" t="n">
        <v>13.13</v>
      </c>
      <c r="G482" t="n">
        <v>39.39</v>
      </c>
      <c r="H482" t="n">
        <v>0.5</v>
      </c>
      <c r="I482" t="n">
        <v>20</v>
      </c>
      <c r="J482" t="n">
        <v>276.18</v>
      </c>
      <c r="K482" t="n">
        <v>59.89</v>
      </c>
      <c r="L482" t="n">
        <v>7.75</v>
      </c>
      <c r="M482" t="n">
        <v>18</v>
      </c>
      <c r="N482" t="n">
        <v>73.55</v>
      </c>
      <c r="O482" t="n">
        <v>34296.82</v>
      </c>
      <c r="P482" t="n">
        <v>204.69</v>
      </c>
      <c r="Q482" t="n">
        <v>988.17</v>
      </c>
      <c r="R482" t="n">
        <v>49.36</v>
      </c>
      <c r="S482" t="n">
        <v>35.43</v>
      </c>
      <c r="T482" t="n">
        <v>5892.03</v>
      </c>
      <c r="U482" t="n">
        <v>0.72</v>
      </c>
      <c r="V482" t="n">
        <v>0.87</v>
      </c>
      <c r="W482" t="n">
        <v>3</v>
      </c>
      <c r="X482" t="n">
        <v>0.37</v>
      </c>
      <c r="Y482" t="n">
        <v>1</v>
      </c>
      <c r="Z482" t="n">
        <v>10</v>
      </c>
    </row>
    <row r="483">
      <c r="A483" t="n">
        <v>28</v>
      </c>
      <c r="B483" t="n">
        <v>135</v>
      </c>
      <c r="C483" t="inlineStr">
        <is>
          <t xml:space="preserve">CONCLUIDO	</t>
        </is>
      </c>
      <c r="D483" t="n">
        <v>5.8879</v>
      </c>
      <c r="E483" t="n">
        <v>16.98</v>
      </c>
      <c r="F483" t="n">
        <v>13.12</v>
      </c>
      <c r="G483" t="n">
        <v>39.36</v>
      </c>
      <c r="H483" t="n">
        <v>0.51</v>
      </c>
      <c r="I483" t="n">
        <v>20</v>
      </c>
      <c r="J483" t="n">
        <v>276.67</v>
      </c>
      <c r="K483" t="n">
        <v>59.89</v>
      </c>
      <c r="L483" t="n">
        <v>8</v>
      </c>
      <c r="M483" t="n">
        <v>18</v>
      </c>
      <c r="N483" t="n">
        <v>73.78</v>
      </c>
      <c r="O483" t="n">
        <v>34356.83</v>
      </c>
      <c r="P483" t="n">
        <v>203.93</v>
      </c>
      <c r="Q483" t="n">
        <v>988.12</v>
      </c>
      <c r="R483" t="n">
        <v>49.02</v>
      </c>
      <c r="S483" t="n">
        <v>35.43</v>
      </c>
      <c r="T483" t="n">
        <v>5720.96</v>
      </c>
      <c r="U483" t="n">
        <v>0.72</v>
      </c>
      <c r="V483" t="n">
        <v>0.87</v>
      </c>
      <c r="W483" t="n">
        <v>3</v>
      </c>
      <c r="X483" t="n">
        <v>0.37</v>
      </c>
      <c r="Y483" t="n">
        <v>1</v>
      </c>
      <c r="Z483" t="n">
        <v>10</v>
      </c>
    </row>
    <row r="484">
      <c r="A484" t="n">
        <v>29</v>
      </c>
      <c r="B484" t="n">
        <v>135</v>
      </c>
      <c r="C484" t="inlineStr">
        <is>
          <t xml:space="preserve">CONCLUIDO	</t>
        </is>
      </c>
      <c r="D484" t="n">
        <v>5.9089</v>
      </c>
      <c r="E484" t="n">
        <v>16.92</v>
      </c>
      <c r="F484" t="n">
        <v>13.11</v>
      </c>
      <c r="G484" t="n">
        <v>41.4</v>
      </c>
      <c r="H484" t="n">
        <v>0.53</v>
      </c>
      <c r="I484" t="n">
        <v>19</v>
      </c>
      <c r="J484" t="n">
        <v>277.16</v>
      </c>
      <c r="K484" t="n">
        <v>59.89</v>
      </c>
      <c r="L484" t="n">
        <v>8.25</v>
      </c>
      <c r="M484" t="n">
        <v>17</v>
      </c>
      <c r="N484" t="n">
        <v>74.02</v>
      </c>
      <c r="O484" t="n">
        <v>34416.93</v>
      </c>
      <c r="P484" t="n">
        <v>203.08</v>
      </c>
      <c r="Q484" t="n">
        <v>988.16</v>
      </c>
      <c r="R484" t="n">
        <v>48.76</v>
      </c>
      <c r="S484" t="n">
        <v>35.43</v>
      </c>
      <c r="T484" t="n">
        <v>5594.76</v>
      </c>
      <c r="U484" t="n">
        <v>0.73</v>
      </c>
      <c r="V484" t="n">
        <v>0.87</v>
      </c>
      <c r="W484" t="n">
        <v>3</v>
      </c>
      <c r="X484" t="n">
        <v>0.36</v>
      </c>
      <c r="Y484" t="n">
        <v>1</v>
      </c>
      <c r="Z484" t="n">
        <v>10</v>
      </c>
    </row>
    <row r="485">
      <c r="A485" t="n">
        <v>30</v>
      </c>
      <c r="B485" t="n">
        <v>135</v>
      </c>
      <c r="C485" t="inlineStr">
        <is>
          <t xml:space="preserve">CONCLUIDO	</t>
        </is>
      </c>
      <c r="D485" t="n">
        <v>5.9303</v>
      </c>
      <c r="E485" t="n">
        <v>16.86</v>
      </c>
      <c r="F485" t="n">
        <v>13.1</v>
      </c>
      <c r="G485" t="n">
        <v>43.66</v>
      </c>
      <c r="H485" t="n">
        <v>0.55</v>
      </c>
      <c r="I485" t="n">
        <v>18</v>
      </c>
      <c r="J485" t="n">
        <v>277.65</v>
      </c>
      <c r="K485" t="n">
        <v>59.89</v>
      </c>
      <c r="L485" t="n">
        <v>8.5</v>
      </c>
      <c r="M485" t="n">
        <v>16</v>
      </c>
      <c r="N485" t="n">
        <v>74.26000000000001</v>
      </c>
      <c r="O485" t="n">
        <v>34477.13</v>
      </c>
      <c r="P485" t="n">
        <v>201.76</v>
      </c>
      <c r="Q485" t="n">
        <v>988.14</v>
      </c>
      <c r="R485" t="n">
        <v>48.46</v>
      </c>
      <c r="S485" t="n">
        <v>35.43</v>
      </c>
      <c r="T485" t="n">
        <v>5449.69</v>
      </c>
      <c r="U485" t="n">
        <v>0.73</v>
      </c>
      <c r="V485" t="n">
        <v>0.87</v>
      </c>
      <c r="W485" t="n">
        <v>3</v>
      </c>
      <c r="X485" t="n">
        <v>0.35</v>
      </c>
      <c r="Y485" t="n">
        <v>1</v>
      </c>
      <c r="Z485" t="n">
        <v>10</v>
      </c>
    </row>
    <row r="486">
      <c r="A486" t="n">
        <v>31</v>
      </c>
      <c r="B486" t="n">
        <v>135</v>
      </c>
      <c r="C486" t="inlineStr">
        <is>
          <t xml:space="preserve">CONCLUIDO	</t>
        </is>
      </c>
      <c r="D486" t="n">
        <v>5.933</v>
      </c>
      <c r="E486" t="n">
        <v>16.86</v>
      </c>
      <c r="F486" t="n">
        <v>13.09</v>
      </c>
      <c r="G486" t="n">
        <v>43.64</v>
      </c>
      <c r="H486" t="n">
        <v>0.5600000000000001</v>
      </c>
      <c r="I486" t="n">
        <v>18</v>
      </c>
      <c r="J486" t="n">
        <v>278.13</v>
      </c>
      <c r="K486" t="n">
        <v>59.89</v>
      </c>
      <c r="L486" t="n">
        <v>8.75</v>
      </c>
      <c r="M486" t="n">
        <v>16</v>
      </c>
      <c r="N486" t="n">
        <v>74.5</v>
      </c>
      <c r="O486" t="n">
        <v>34537.41</v>
      </c>
      <c r="P486" t="n">
        <v>201.38</v>
      </c>
      <c r="Q486" t="n">
        <v>988.11</v>
      </c>
      <c r="R486" t="n">
        <v>48.36</v>
      </c>
      <c r="S486" t="n">
        <v>35.43</v>
      </c>
      <c r="T486" t="n">
        <v>5401.17</v>
      </c>
      <c r="U486" t="n">
        <v>0.73</v>
      </c>
      <c r="V486" t="n">
        <v>0.87</v>
      </c>
      <c r="W486" t="n">
        <v>2.99</v>
      </c>
      <c r="X486" t="n">
        <v>0.34</v>
      </c>
      <c r="Y486" t="n">
        <v>1</v>
      </c>
      <c r="Z486" t="n">
        <v>10</v>
      </c>
    </row>
    <row r="487">
      <c r="A487" t="n">
        <v>32</v>
      </c>
      <c r="B487" t="n">
        <v>135</v>
      </c>
      <c r="C487" t="inlineStr">
        <is>
          <t xml:space="preserve">CONCLUIDO	</t>
        </is>
      </c>
      <c r="D487" t="n">
        <v>5.9556</v>
      </c>
      <c r="E487" t="n">
        <v>16.79</v>
      </c>
      <c r="F487" t="n">
        <v>13.08</v>
      </c>
      <c r="G487" t="n">
        <v>46.16</v>
      </c>
      <c r="H487" t="n">
        <v>0.58</v>
      </c>
      <c r="I487" t="n">
        <v>17</v>
      </c>
      <c r="J487" t="n">
        <v>278.62</v>
      </c>
      <c r="K487" t="n">
        <v>59.89</v>
      </c>
      <c r="L487" t="n">
        <v>9</v>
      </c>
      <c r="M487" t="n">
        <v>15</v>
      </c>
      <c r="N487" t="n">
        <v>74.73999999999999</v>
      </c>
      <c r="O487" t="n">
        <v>34597.8</v>
      </c>
      <c r="P487" t="n">
        <v>199.39</v>
      </c>
      <c r="Q487" t="n">
        <v>988.09</v>
      </c>
      <c r="R487" t="n">
        <v>47.95</v>
      </c>
      <c r="S487" t="n">
        <v>35.43</v>
      </c>
      <c r="T487" t="n">
        <v>5199.49</v>
      </c>
      <c r="U487" t="n">
        <v>0.74</v>
      </c>
      <c r="V487" t="n">
        <v>0.87</v>
      </c>
      <c r="W487" t="n">
        <v>2.99</v>
      </c>
      <c r="X487" t="n">
        <v>0.32</v>
      </c>
      <c r="Y487" t="n">
        <v>1</v>
      </c>
      <c r="Z487" t="n">
        <v>10</v>
      </c>
    </row>
    <row r="488">
      <c r="A488" t="n">
        <v>33</v>
      </c>
      <c r="B488" t="n">
        <v>135</v>
      </c>
      <c r="C488" t="inlineStr">
        <is>
          <t xml:space="preserve">CONCLUIDO	</t>
        </is>
      </c>
      <c r="D488" t="n">
        <v>5.9571</v>
      </c>
      <c r="E488" t="n">
        <v>16.79</v>
      </c>
      <c r="F488" t="n">
        <v>13.07</v>
      </c>
      <c r="G488" t="n">
        <v>46.14</v>
      </c>
      <c r="H488" t="n">
        <v>0.59</v>
      </c>
      <c r="I488" t="n">
        <v>17</v>
      </c>
      <c r="J488" t="n">
        <v>279.11</v>
      </c>
      <c r="K488" t="n">
        <v>59.89</v>
      </c>
      <c r="L488" t="n">
        <v>9.25</v>
      </c>
      <c r="M488" t="n">
        <v>15</v>
      </c>
      <c r="N488" t="n">
        <v>74.98</v>
      </c>
      <c r="O488" t="n">
        <v>34658.27</v>
      </c>
      <c r="P488" t="n">
        <v>198.96</v>
      </c>
      <c r="Q488" t="n">
        <v>988.15</v>
      </c>
      <c r="R488" t="n">
        <v>47.73</v>
      </c>
      <c r="S488" t="n">
        <v>35.43</v>
      </c>
      <c r="T488" t="n">
        <v>5089.12</v>
      </c>
      <c r="U488" t="n">
        <v>0.74</v>
      </c>
      <c r="V488" t="n">
        <v>0.87</v>
      </c>
      <c r="W488" t="n">
        <v>2.99</v>
      </c>
      <c r="X488" t="n">
        <v>0.32</v>
      </c>
      <c r="Y488" t="n">
        <v>1</v>
      </c>
      <c r="Z488" t="n">
        <v>10</v>
      </c>
    </row>
    <row r="489">
      <c r="A489" t="n">
        <v>34</v>
      </c>
      <c r="B489" t="n">
        <v>135</v>
      </c>
      <c r="C489" t="inlineStr">
        <is>
          <t xml:space="preserve">CONCLUIDO	</t>
        </is>
      </c>
      <c r="D489" t="n">
        <v>5.9835</v>
      </c>
      <c r="E489" t="n">
        <v>16.71</v>
      </c>
      <c r="F489" t="n">
        <v>13.05</v>
      </c>
      <c r="G489" t="n">
        <v>48.94</v>
      </c>
      <c r="H489" t="n">
        <v>0.6</v>
      </c>
      <c r="I489" t="n">
        <v>16</v>
      </c>
      <c r="J489" t="n">
        <v>279.61</v>
      </c>
      <c r="K489" t="n">
        <v>59.89</v>
      </c>
      <c r="L489" t="n">
        <v>9.5</v>
      </c>
      <c r="M489" t="n">
        <v>14</v>
      </c>
      <c r="N489" t="n">
        <v>75.22</v>
      </c>
      <c r="O489" t="n">
        <v>34718.84</v>
      </c>
      <c r="P489" t="n">
        <v>198.24</v>
      </c>
      <c r="Q489" t="n">
        <v>988.08</v>
      </c>
      <c r="R489" t="n">
        <v>46.99</v>
      </c>
      <c r="S489" t="n">
        <v>35.43</v>
      </c>
      <c r="T489" t="n">
        <v>4727.6</v>
      </c>
      <c r="U489" t="n">
        <v>0.75</v>
      </c>
      <c r="V489" t="n">
        <v>0.87</v>
      </c>
      <c r="W489" t="n">
        <v>2.99</v>
      </c>
      <c r="X489" t="n">
        <v>0.3</v>
      </c>
      <c r="Y489" t="n">
        <v>1</v>
      </c>
      <c r="Z489" t="n">
        <v>10</v>
      </c>
    </row>
    <row r="490">
      <c r="A490" t="n">
        <v>35</v>
      </c>
      <c r="B490" t="n">
        <v>135</v>
      </c>
      <c r="C490" t="inlineStr">
        <is>
          <t xml:space="preserve">CONCLUIDO	</t>
        </is>
      </c>
      <c r="D490" t="n">
        <v>5.9863</v>
      </c>
      <c r="E490" t="n">
        <v>16.7</v>
      </c>
      <c r="F490" t="n">
        <v>13.04</v>
      </c>
      <c r="G490" t="n">
        <v>48.91</v>
      </c>
      <c r="H490" t="n">
        <v>0.62</v>
      </c>
      <c r="I490" t="n">
        <v>16</v>
      </c>
      <c r="J490" t="n">
        <v>280.1</v>
      </c>
      <c r="K490" t="n">
        <v>59.89</v>
      </c>
      <c r="L490" t="n">
        <v>9.75</v>
      </c>
      <c r="M490" t="n">
        <v>14</v>
      </c>
      <c r="N490" t="n">
        <v>75.45999999999999</v>
      </c>
      <c r="O490" t="n">
        <v>34779.51</v>
      </c>
      <c r="P490" t="n">
        <v>197.72</v>
      </c>
      <c r="Q490" t="n">
        <v>988.17</v>
      </c>
      <c r="R490" t="n">
        <v>46.85</v>
      </c>
      <c r="S490" t="n">
        <v>35.43</v>
      </c>
      <c r="T490" t="n">
        <v>4653.98</v>
      </c>
      <c r="U490" t="n">
        <v>0.76</v>
      </c>
      <c r="V490" t="n">
        <v>0.87</v>
      </c>
      <c r="W490" t="n">
        <v>2.99</v>
      </c>
      <c r="X490" t="n">
        <v>0.29</v>
      </c>
      <c r="Y490" t="n">
        <v>1</v>
      </c>
      <c r="Z490" t="n">
        <v>10</v>
      </c>
    </row>
    <row r="491">
      <c r="A491" t="n">
        <v>36</v>
      </c>
      <c r="B491" t="n">
        <v>135</v>
      </c>
      <c r="C491" t="inlineStr">
        <is>
          <t xml:space="preserve">CONCLUIDO	</t>
        </is>
      </c>
      <c r="D491" t="n">
        <v>5.9821</v>
      </c>
      <c r="E491" t="n">
        <v>16.72</v>
      </c>
      <c r="F491" t="n">
        <v>13.05</v>
      </c>
      <c r="G491" t="n">
        <v>48.96</v>
      </c>
      <c r="H491" t="n">
        <v>0.63</v>
      </c>
      <c r="I491" t="n">
        <v>16</v>
      </c>
      <c r="J491" t="n">
        <v>280.59</v>
      </c>
      <c r="K491" t="n">
        <v>59.89</v>
      </c>
      <c r="L491" t="n">
        <v>10</v>
      </c>
      <c r="M491" t="n">
        <v>14</v>
      </c>
      <c r="N491" t="n">
        <v>75.7</v>
      </c>
      <c r="O491" t="n">
        <v>34840.27</v>
      </c>
      <c r="P491" t="n">
        <v>196.69</v>
      </c>
      <c r="Q491" t="n">
        <v>988.08</v>
      </c>
      <c r="R491" t="n">
        <v>47.24</v>
      </c>
      <c r="S491" t="n">
        <v>35.43</v>
      </c>
      <c r="T491" t="n">
        <v>4850.57</v>
      </c>
      <c r="U491" t="n">
        <v>0.75</v>
      </c>
      <c r="V491" t="n">
        <v>0.87</v>
      </c>
      <c r="W491" t="n">
        <v>2.99</v>
      </c>
      <c r="X491" t="n">
        <v>0.3</v>
      </c>
      <c r="Y491" t="n">
        <v>1</v>
      </c>
      <c r="Z491" t="n">
        <v>10</v>
      </c>
    </row>
    <row r="492">
      <c r="A492" t="n">
        <v>37</v>
      </c>
      <c r="B492" t="n">
        <v>135</v>
      </c>
      <c r="C492" t="inlineStr">
        <is>
          <t xml:space="preserve">CONCLUIDO	</t>
        </is>
      </c>
      <c r="D492" t="n">
        <v>6.006</v>
      </c>
      <c r="E492" t="n">
        <v>16.65</v>
      </c>
      <c r="F492" t="n">
        <v>13.04</v>
      </c>
      <c r="G492" t="n">
        <v>52.15</v>
      </c>
      <c r="H492" t="n">
        <v>0.65</v>
      </c>
      <c r="I492" t="n">
        <v>15</v>
      </c>
      <c r="J492" t="n">
        <v>281.08</v>
      </c>
      <c r="K492" t="n">
        <v>59.89</v>
      </c>
      <c r="L492" t="n">
        <v>10.25</v>
      </c>
      <c r="M492" t="n">
        <v>13</v>
      </c>
      <c r="N492" t="n">
        <v>75.95</v>
      </c>
      <c r="O492" t="n">
        <v>34901.13</v>
      </c>
      <c r="P492" t="n">
        <v>196.18</v>
      </c>
      <c r="Q492" t="n">
        <v>988.14</v>
      </c>
      <c r="R492" t="n">
        <v>46.7</v>
      </c>
      <c r="S492" t="n">
        <v>35.43</v>
      </c>
      <c r="T492" t="n">
        <v>4588.36</v>
      </c>
      <c r="U492" t="n">
        <v>0.76</v>
      </c>
      <c r="V492" t="n">
        <v>0.87</v>
      </c>
      <c r="W492" t="n">
        <v>2.99</v>
      </c>
      <c r="X492" t="n">
        <v>0.28</v>
      </c>
      <c r="Y492" t="n">
        <v>1</v>
      </c>
      <c r="Z492" t="n">
        <v>10</v>
      </c>
    </row>
    <row r="493">
      <c r="A493" t="n">
        <v>38</v>
      </c>
      <c r="B493" t="n">
        <v>135</v>
      </c>
      <c r="C493" t="inlineStr">
        <is>
          <t xml:space="preserve">CONCLUIDO	</t>
        </is>
      </c>
      <c r="D493" t="n">
        <v>6.0121</v>
      </c>
      <c r="E493" t="n">
        <v>16.63</v>
      </c>
      <c r="F493" t="n">
        <v>13.02</v>
      </c>
      <c r="G493" t="n">
        <v>52.09</v>
      </c>
      <c r="H493" t="n">
        <v>0.66</v>
      </c>
      <c r="I493" t="n">
        <v>15</v>
      </c>
      <c r="J493" t="n">
        <v>281.58</v>
      </c>
      <c r="K493" t="n">
        <v>59.89</v>
      </c>
      <c r="L493" t="n">
        <v>10.5</v>
      </c>
      <c r="M493" t="n">
        <v>13</v>
      </c>
      <c r="N493" t="n">
        <v>76.19</v>
      </c>
      <c r="O493" t="n">
        <v>34962.08</v>
      </c>
      <c r="P493" t="n">
        <v>195.26</v>
      </c>
      <c r="Q493" t="n">
        <v>988.09</v>
      </c>
      <c r="R493" t="n">
        <v>46.17</v>
      </c>
      <c r="S493" t="n">
        <v>35.43</v>
      </c>
      <c r="T493" t="n">
        <v>4321.4</v>
      </c>
      <c r="U493" t="n">
        <v>0.77</v>
      </c>
      <c r="V493" t="n">
        <v>0.88</v>
      </c>
      <c r="W493" t="n">
        <v>2.98</v>
      </c>
      <c r="X493" t="n">
        <v>0.27</v>
      </c>
      <c r="Y493" t="n">
        <v>1</v>
      </c>
      <c r="Z493" t="n">
        <v>10</v>
      </c>
    </row>
    <row r="494">
      <c r="A494" t="n">
        <v>39</v>
      </c>
      <c r="B494" t="n">
        <v>135</v>
      </c>
      <c r="C494" t="inlineStr">
        <is>
          <t xml:space="preserve">CONCLUIDO	</t>
        </is>
      </c>
      <c r="D494" t="n">
        <v>6.0353</v>
      </c>
      <c r="E494" t="n">
        <v>16.57</v>
      </c>
      <c r="F494" t="n">
        <v>13.01</v>
      </c>
      <c r="G494" t="n">
        <v>55.75</v>
      </c>
      <c r="H494" t="n">
        <v>0.68</v>
      </c>
      <c r="I494" t="n">
        <v>14</v>
      </c>
      <c r="J494" t="n">
        <v>282.07</v>
      </c>
      <c r="K494" t="n">
        <v>59.89</v>
      </c>
      <c r="L494" t="n">
        <v>10.75</v>
      </c>
      <c r="M494" t="n">
        <v>12</v>
      </c>
      <c r="N494" t="n">
        <v>76.44</v>
      </c>
      <c r="O494" t="n">
        <v>35023.13</v>
      </c>
      <c r="P494" t="n">
        <v>194.18</v>
      </c>
      <c r="Q494" t="n">
        <v>988.1</v>
      </c>
      <c r="R494" t="n">
        <v>45.71</v>
      </c>
      <c r="S494" t="n">
        <v>35.43</v>
      </c>
      <c r="T494" t="n">
        <v>4097.72</v>
      </c>
      <c r="U494" t="n">
        <v>0.78</v>
      </c>
      <c r="V494" t="n">
        <v>0.88</v>
      </c>
      <c r="W494" t="n">
        <v>2.99</v>
      </c>
      <c r="X494" t="n">
        <v>0.25</v>
      </c>
      <c r="Y494" t="n">
        <v>1</v>
      </c>
      <c r="Z494" t="n">
        <v>10</v>
      </c>
    </row>
    <row r="495">
      <c r="A495" t="n">
        <v>40</v>
      </c>
      <c r="B495" t="n">
        <v>135</v>
      </c>
      <c r="C495" t="inlineStr">
        <is>
          <t xml:space="preserve">CONCLUIDO	</t>
        </is>
      </c>
      <c r="D495" t="n">
        <v>6.0372</v>
      </c>
      <c r="E495" t="n">
        <v>16.56</v>
      </c>
      <c r="F495" t="n">
        <v>13</v>
      </c>
      <c r="G495" t="n">
        <v>55.73</v>
      </c>
      <c r="H495" t="n">
        <v>0.6899999999999999</v>
      </c>
      <c r="I495" t="n">
        <v>14</v>
      </c>
      <c r="J495" t="n">
        <v>282.57</v>
      </c>
      <c r="K495" t="n">
        <v>59.89</v>
      </c>
      <c r="L495" t="n">
        <v>11</v>
      </c>
      <c r="M495" t="n">
        <v>12</v>
      </c>
      <c r="N495" t="n">
        <v>76.68000000000001</v>
      </c>
      <c r="O495" t="n">
        <v>35084.28</v>
      </c>
      <c r="P495" t="n">
        <v>194.1</v>
      </c>
      <c r="Q495" t="n">
        <v>988.08</v>
      </c>
      <c r="R495" t="n">
        <v>45.44</v>
      </c>
      <c r="S495" t="n">
        <v>35.43</v>
      </c>
      <c r="T495" t="n">
        <v>3961.82</v>
      </c>
      <c r="U495" t="n">
        <v>0.78</v>
      </c>
      <c r="V495" t="n">
        <v>0.88</v>
      </c>
      <c r="W495" t="n">
        <v>2.99</v>
      </c>
      <c r="X495" t="n">
        <v>0.25</v>
      </c>
      <c r="Y495" t="n">
        <v>1</v>
      </c>
      <c r="Z495" t="n">
        <v>10</v>
      </c>
    </row>
    <row r="496">
      <c r="A496" t="n">
        <v>41</v>
      </c>
      <c r="B496" t="n">
        <v>135</v>
      </c>
      <c r="C496" t="inlineStr">
        <is>
          <t xml:space="preserve">CONCLUIDO	</t>
        </is>
      </c>
      <c r="D496" t="n">
        <v>6.0377</v>
      </c>
      <c r="E496" t="n">
        <v>16.56</v>
      </c>
      <c r="F496" t="n">
        <v>13</v>
      </c>
      <c r="G496" t="n">
        <v>55.72</v>
      </c>
      <c r="H496" t="n">
        <v>0.71</v>
      </c>
      <c r="I496" t="n">
        <v>14</v>
      </c>
      <c r="J496" t="n">
        <v>283.06</v>
      </c>
      <c r="K496" t="n">
        <v>59.89</v>
      </c>
      <c r="L496" t="n">
        <v>11.25</v>
      </c>
      <c r="M496" t="n">
        <v>12</v>
      </c>
      <c r="N496" t="n">
        <v>76.93000000000001</v>
      </c>
      <c r="O496" t="n">
        <v>35145.53</v>
      </c>
      <c r="P496" t="n">
        <v>192.9</v>
      </c>
      <c r="Q496" t="n">
        <v>988.15</v>
      </c>
      <c r="R496" t="n">
        <v>45.29</v>
      </c>
      <c r="S496" t="n">
        <v>35.43</v>
      </c>
      <c r="T496" t="n">
        <v>3883.92</v>
      </c>
      <c r="U496" t="n">
        <v>0.78</v>
      </c>
      <c r="V496" t="n">
        <v>0.88</v>
      </c>
      <c r="W496" t="n">
        <v>2.99</v>
      </c>
      <c r="X496" t="n">
        <v>0.25</v>
      </c>
      <c r="Y496" t="n">
        <v>1</v>
      </c>
      <c r="Z496" t="n">
        <v>10</v>
      </c>
    </row>
    <row r="497">
      <c r="A497" t="n">
        <v>42</v>
      </c>
      <c r="B497" t="n">
        <v>135</v>
      </c>
      <c r="C497" t="inlineStr">
        <is>
          <t xml:space="preserve">CONCLUIDO	</t>
        </is>
      </c>
      <c r="D497" t="n">
        <v>6.0601</v>
      </c>
      <c r="E497" t="n">
        <v>16.5</v>
      </c>
      <c r="F497" t="n">
        <v>12.99</v>
      </c>
      <c r="G497" t="n">
        <v>59.96</v>
      </c>
      <c r="H497" t="n">
        <v>0.72</v>
      </c>
      <c r="I497" t="n">
        <v>13</v>
      </c>
      <c r="J497" t="n">
        <v>283.56</v>
      </c>
      <c r="K497" t="n">
        <v>59.89</v>
      </c>
      <c r="L497" t="n">
        <v>11.5</v>
      </c>
      <c r="M497" t="n">
        <v>11</v>
      </c>
      <c r="N497" t="n">
        <v>77.18000000000001</v>
      </c>
      <c r="O497" t="n">
        <v>35206.88</v>
      </c>
      <c r="P497" t="n">
        <v>191.3</v>
      </c>
      <c r="Q497" t="n">
        <v>988.14</v>
      </c>
      <c r="R497" t="n">
        <v>45.15</v>
      </c>
      <c r="S497" t="n">
        <v>35.43</v>
      </c>
      <c r="T497" t="n">
        <v>3819.71</v>
      </c>
      <c r="U497" t="n">
        <v>0.78</v>
      </c>
      <c r="V497" t="n">
        <v>0.88</v>
      </c>
      <c r="W497" t="n">
        <v>2.98</v>
      </c>
      <c r="X497" t="n">
        <v>0.24</v>
      </c>
      <c r="Y497" t="n">
        <v>1</v>
      </c>
      <c r="Z497" t="n">
        <v>10</v>
      </c>
    </row>
    <row r="498">
      <c r="A498" t="n">
        <v>43</v>
      </c>
      <c r="B498" t="n">
        <v>135</v>
      </c>
      <c r="C498" t="inlineStr">
        <is>
          <t xml:space="preserve">CONCLUIDO	</t>
        </is>
      </c>
      <c r="D498" t="n">
        <v>6.0579</v>
      </c>
      <c r="E498" t="n">
        <v>16.51</v>
      </c>
      <c r="F498" t="n">
        <v>13</v>
      </c>
      <c r="G498" t="n">
        <v>59.99</v>
      </c>
      <c r="H498" t="n">
        <v>0.74</v>
      </c>
      <c r="I498" t="n">
        <v>13</v>
      </c>
      <c r="J498" t="n">
        <v>284.06</v>
      </c>
      <c r="K498" t="n">
        <v>59.89</v>
      </c>
      <c r="L498" t="n">
        <v>11.75</v>
      </c>
      <c r="M498" t="n">
        <v>11</v>
      </c>
      <c r="N498" t="n">
        <v>77.42</v>
      </c>
      <c r="O498" t="n">
        <v>35268.32</v>
      </c>
      <c r="P498" t="n">
        <v>191.09</v>
      </c>
      <c r="Q498" t="n">
        <v>988.12</v>
      </c>
      <c r="R498" t="n">
        <v>45.45</v>
      </c>
      <c r="S498" t="n">
        <v>35.43</v>
      </c>
      <c r="T498" t="n">
        <v>3971.32</v>
      </c>
      <c r="U498" t="n">
        <v>0.78</v>
      </c>
      <c r="V498" t="n">
        <v>0.88</v>
      </c>
      <c r="W498" t="n">
        <v>2.98</v>
      </c>
      <c r="X498" t="n">
        <v>0.24</v>
      </c>
      <c r="Y498" t="n">
        <v>1</v>
      </c>
      <c r="Z498" t="n">
        <v>10</v>
      </c>
    </row>
    <row r="499">
      <c r="A499" t="n">
        <v>44</v>
      </c>
      <c r="B499" t="n">
        <v>135</v>
      </c>
      <c r="C499" t="inlineStr">
        <is>
          <t xml:space="preserve">CONCLUIDO	</t>
        </is>
      </c>
      <c r="D499" t="n">
        <v>6.0558</v>
      </c>
      <c r="E499" t="n">
        <v>16.51</v>
      </c>
      <c r="F499" t="n">
        <v>13</v>
      </c>
      <c r="G499" t="n">
        <v>60.01</v>
      </c>
      <c r="H499" t="n">
        <v>0.75</v>
      </c>
      <c r="I499" t="n">
        <v>13</v>
      </c>
      <c r="J499" t="n">
        <v>284.56</v>
      </c>
      <c r="K499" t="n">
        <v>59.89</v>
      </c>
      <c r="L499" t="n">
        <v>12</v>
      </c>
      <c r="M499" t="n">
        <v>11</v>
      </c>
      <c r="N499" t="n">
        <v>77.67</v>
      </c>
      <c r="O499" t="n">
        <v>35329.87</v>
      </c>
      <c r="P499" t="n">
        <v>191.05</v>
      </c>
      <c r="Q499" t="n">
        <v>988.17</v>
      </c>
      <c r="R499" t="n">
        <v>45.4</v>
      </c>
      <c r="S499" t="n">
        <v>35.43</v>
      </c>
      <c r="T499" t="n">
        <v>3946.86</v>
      </c>
      <c r="U499" t="n">
        <v>0.78</v>
      </c>
      <c r="V499" t="n">
        <v>0.88</v>
      </c>
      <c r="W499" t="n">
        <v>2.99</v>
      </c>
      <c r="X499" t="n">
        <v>0.25</v>
      </c>
      <c r="Y499" t="n">
        <v>1</v>
      </c>
      <c r="Z499" t="n">
        <v>10</v>
      </c>
    </row>
    <row r="500">
      <c r="A500" t="n">
        <v>45</v>
      </c>
      <c r="B500" t="n">
        <v>135</v>
      </c>
      <c r="C500" t="inlineStr">
        <is>
          <t xml:space="preserve">CONCLUIDO	</t>
        </is>
      </c>
      <c r="D500" t="n">
        <v>6.0625</v>
      </c>
      <c r="E500" t="n">
        <v>16.49</v>
      </c>
      <c r="F500" t="n">
        <v>12.98</v>
      </c>
      <c r="G500" t="n">
        <v>59.93</v>
      </c>
      <c r="H500" t="n">
        <v>0.77</v>
      </c>
      <c r="I500" t="n">
        <v>13</v>
      </c>
      <c r="J500" t="n">
        <v>285.06</v>
      </c>
      <c r="K500" t="n">
        <v>59.89</v>
      </c>
      <c r="L500" t="n">
        <v>12.25</v>
      </c>
      <c r="M500" t="n">
        <v>11</v>
      </c>
      <c r="N500" t="n">
        <v>77.92</v>
      </c>
      <c r="O500" t="n">
        <v>35391.51</v>
      </c>
      <c r="P500" t="n">
        <v>188.98</v>
      </c>
      <c r="Q500" t="n">
        <v>988.11</v>
      </c>
      <c r="R500" t="n">
        <v>44.98</v>
      </c>
      <c r="S500" t="n">
        <v>35.43</v>
      </c>
      <c r="T500" t="n">
        <v>3738.45</v>
      </c>
      <c r="U500" t="n">
        <v>0.79</v>
      </c>
      <c r="V500" t="n">
        <v>0.88</v>
      </c>
      <c r="W500" t="n">
        <v>2.98</v>
      </c>
      <c r="X500" t="n">
        <v>0.23</v>
      </c>
      <c r="Y500" t="n">
        <v>1</v>
      </c>
      <c r="Z500" t="n">
        <v>10</v>
      </c>
    </row>
    <row r="501">
      <c r="A501" t="n">
        <v>46</v>
      </c>
      <c r="B501" t="n">
        <v>135</v>
      </c>
      <c r="C501" t="inlineStr">
        <is>
          <t xml:space="preserve">CONCLUIDO	</t>
        </is>
      </c>
      <c r="D501" t="n">
        <v>6.087</v>
      </c>
      <c r="E501" t="n">
        <v>16.43</v>
      </c>
      <c r="F501" t="n">
        <v>12.97</v>
      </c>
      <c r="G501" t="n">
        <v>64.84</v>
      </c>
      <c r="H501" t="n">
        <v>0.78</v>
      </c>
      <c r="I501" t="n">
        <v>12</v>
      </c>
      <c r="J501" t="n">
        <v>285.56</v>
      </c>
      <c r="K501" t="n">
        <v>59.89</v>
      </c>
      <c r="L501" t="n">
        <v>12.5</v>
      </c>
      <c r="M501" t="n">
        <v>10</v>
      </c>
      <c r="N501" t="n">
        <v>78.17</v>
      </c>
      <c r="O501" t="n">
        <v>35453.26</v>
      </c>
      <c r="P501" t="n">
        <v>188.01</v>
      </c>
      <c r="Q501" t="n">
        <v>988.12</v>
      </c>
      <c r="R501" t="n">
        <v>44.44</v>
      </c>
      <c r="S501" t="n">
        <v>35.43</v>
      </c>
      <c r="T501" t="n">
        <v>3471.51</v>
      </c>
      <c r="U501" t="n">
        <v>0.8</v>
      </c>
      <c r="V501" t="n">
        <v>0.88</v>
      </c>
      <c r="W501" t="n">
        <v>2.98</v>
      </c>
      <c r="X501" t="n">
        <v>0.21</v>
      </c>
      <c r="Y501" t="n">
        <v>1</v>
      </c>
      <c r="Z501" t="n">
        <v>10</v>
      </c>
    </row>
    <row r="502">
      <c r="A502" t="n">
        <v>47</v>
      </c>
      <c r="B502" t="n">
        <v>135</v>
      </c>
      <c r="C502" t="inlineStr">
        <is>
          <t xml:space="preserve">CONCLUIDO	</t>
        </is>
      </c>
      <c r="D502" t="n">
        <v>6.0878</v>
      </c>
      <c r="E502" t="n">
        <v>16.43</v>
      </c>
      <c r="F502" t="n">
        <v>12.97</v>
      </c>
      <c r="G502" t="n">
        <v>64.83</v>
      </c>
      <c r="H502" t="n">
        <v>0.79</v>
      </c>
      <c r="I502" t="n">
        <v>12</v>
      </c>
      <c r="J502" t="n">
        <v>286.06</v>
      </c>
      <c r="K502" t="n">
        <v>59.89</v>
      </c>
      <c r="L502" t="n">
        <v>12.75</v>
      </c>
      <c r="M502" t="n">
        <v>10</v>
      </c>
      <c r="N502" t="n">
        <v>78.42</v>
      </c>
      <c r="O502" t="n">
        <v>35515.1</v>
      </c>
      <c r="P502" t="n">
        <v>187.8</v>
      </c>
      <c r="Q502" t="n">
        <v>988.1799999999999</v>
      </c>
      <c r="R502" t="n">
        <v>44.34</v>
      </c>
      <c r="S502" t="n">
        <v>35.43</v>
      </c>
      <c r="T502" t="n">
        <v>3420.42</v>
      </c>
      <c r="U502" t="n">
        <v>0.8</v>
      </c>
      <c r="V502" t="n">
        <v>0.88</v>
      </c>
      <c r="W502" t="n">
        <v>2.98</v>
      </c>
      <c r="X502" t="n">
        <v>0.21</v>
      </c>
      <c r="Y502" t="n">
        <v>1</v>
      </c>
      <c r="Z502" t="n">
        <v>10</v>
      </c>
    </row>
    <row r="503">
      <c r="A503" t="n">
        <v>48</v>
      </c>
      <c r="B503" t="n">
        <v>135</v>
      </c>
      <c r="C503" t="inlineStr">
        <is>
          <t xml:space="preserve">CONCLUIDO	</t>
        </is>
      </c>
      <c r="D503" t="n">
        <v>6.087</v>
      </c>
      <c r="E503" t="n">
        <v>16.43</v>
      </c>
      <c r="F503" t="n">
        <v>12.97</v>
      </c>
      <c r="G503" t="n">
        <v>64.84</v>
      </c>
      <c r="H503" t="n">
        <v>0.8100000000000001</v>
      </c>
      <c r="I503" t="n">
        <v>12</v>
      </c>
      <c r="J503" t="n">
        <v>286.56</v>
      </c>
      <c r="K503" t="n">
        <v>59.89</v>
      </c>
      <c r="L503" t="n">
        <v>13</v>
      </c>
      <c r="M503" t="n">
        <v>10</v>
      </c>
      <c r="N503" t="n">
        <v>78.68000000000001</v>
      </c>
      <c r="O503" t="n">
        <v>35577.18</v>
      </c>
      <c r="P503" t="n">
        <v>186.95</v>
      </c>
      <c r="Q503" t="n">
        <v>988.09</v>
      </c>
      <c r="R503" t="n">
        <v>44.36</v>
      </c>
      <c r="S503" t="n">
        <v>35.43</v>
      </c>
      <c r="T503" t="n">
        <v>3431.89</v>
      </c>
      <c r="U503" t="n">
        <v>0.8</v>
      </c>
      <c r="V503" t="n">
        <v>0.88</v>
      </c>
      <c r="W503" t="n">
        <v>2.99</v>
      </c>
      <c r="X503" t="n">
        <v>0.21</v>
      </c>
      <c r="Y503" t="n">
        <v>1</v>
      </c>
      <c r="Z503" t="n">
        <v>10</v>
      </c>
    </row>
    <row r="504">
      <c r="A504" t="n">
        <v>49</v>
      </c>
      <c r="B504" t="n">
        <v>135</v>
      </c>
      <c r="C504" t="inlineStr">
        <is>
          <t xml:space="preserve">CONCLUIDO	</t>
        </is>
      </c>
      <c r="D504" t="n">
        <v>6.0876</v>
      </c>
      <c r="E504" t="n">
        <v>16.43</v>
      </c>
      <c r="F504" t="n">
        <v>12.97</v>
      </c>
      <c r="G504" t="n">
        <v>64.84</v>
      </c>
      <c r="H504" t="n">
        <v>0.82</v>
      </c>
      <c r="I504" t="n">
        <v>12</v>
      </c>
      <c r="J504" t="n">
        <v>287.07</v>
      </c>
      <c r="K504" t="n">
        <v>59.89</v>
      </c>
      <c r="L504" t="n">
        <v>13.25</v>
      </c>
      <c r="M504" t="n">
        <v>10</v>
      </c>
      <c r="N504" t="n">
        <v>78.93000000000001</v>
      </c>
      <c r="O504" t="n">
        <v>35639.23</v>
      </c>
      <c r="P504" t="n">
        <v>185.71</v>
      </c>
      <c r="Q504" t="n">
        <v>988.09</v>
      </c>
      <c r="R504" t="n">
        <v>44.42</v>
      </c>
      <c r="S504" t="n">
        <v>35.43</v>
      </c>
      <c r="T504" t="n">
        <v>3459.65</v>
      </c>
      <c r="U504" t="n">
        <v>0.8</v>
      </c>
      <c r="V504" t="n">
        <v>0.88</v>
      </c>
      <c r="W504" t="n">
        <v>2.98</v>
      </c>
      <c r="X504" t="n">
        <v>0.21</v>
      </c>
      <c r="Y504" t="n">
        <v>1</v>
      </c>
      <c r="Z504" t="n">
        <v>10</v>
      </c>
    </row>
    <row r="505">
      <c r="A505" t="n">
        <v>50</v>
      </c>
      <c r="B505" t="n">
        <v>135</v>
      </c>
      <c r="C505" t="inlineStr">
        <is>
          <t xml:space="preserve">CONCLUIDO	</t>
        </is>
      </c>
      <c r="D505" t="n">
        <v>6.1085</v>
      </c>
      <c r="E505" t="n">
        <v>16.37</v>
      </c>
      <c r="F505" t="n">
        <v>12.96</v>
      </c>
      <c r="G505" t="n">
        <v>70.7</v>
      </c>
      <c r="H505" t="n">
        <v>0.84</v>
      </c>
      <c r="I505" t="n">
        <v>11</v>
      </c>
      <c r="J505" t="n">
        <v>287.57</v>
      </c>
      <c r="K505" t="n">
        <v>59.89</v>
      </c>
      <c r="L505" t="n">
        <v>13.5</v>
      </c>
      <c r="M505" t="n">
        <v>9</v>
      </c>
      <c r="N505" t="n">
        <v>79.18000000000001</v>
      </c>
      <c r="O505" t="n">
        <v>35701.38</v>
      </c>
      <c r="P505" t="n">
        <v>185.3</v>
      </c>
      <c r="Q505" t="n">
        <v>988.1</v>
      </c>
      <c r="R505" t="n">
        <v>44.22</v>
      </c>
      <c r="S505" t="n">
        <v>35.43</v>
      </c>
      <c r="T505" t="n">
        <v>3367.01</v>
      </c>
      <c r="U505" t="n">
        <v>0.8</v>
      </c>
      <c r="V505" t="n">
        <v>0.88</v>
      </c>
      <c r="W505" t="n">
        <v>2.98</v>
      </c>
      <c r="X505" t="n">
        <v>0.21</v>
      </c>
      <c r="Y505" t="n">
        <v>1</v>
      </c>
      <c r="Z505" t="n">
        <v>10</v>
      </c>
    </row>
    <row r="506">
      <c r="A506" t="n">
        <v>51</v>
      </c>
      <c r="B506" t="n">
        <v>135</v>
      </c>
      <c r="C506" t="inlineStr">
        <is>
          <t xml:space="preserve">CONCLUIDO	</t>
        </is>
      </c>
      <c r="D506" t="n">
        <v>6.1126</v>
      </c>
      <c r="E506" t="n">
        <v>16.36</v>
      </c>
      <c r="F506" t="n">
        <v>12.95</v>
      </c>
      <c r="G506" t="n">
        <v>70.64</v>
      </c>
      <c r="H506" t="n">
        <v>0.85</v>
      </c>
      <c r="I506" t="n">
        <v>11</v>
      </c>
      <c r="J506" t="n">
        <v>288.08</v>
      </c>
      <c r="K506" t="n">
        <v>59.89</v>
      </c>
      <c r="L506" t="n">
        <v>13.75</v>
      </c>
      <c r="M506" t="n">
        <v>9</v>
      </c>
      <c r="N506" t="n">
        <v>79.44</v>
      </c>
      <c r="O506" t="n">
        <v>35763.64</v>
      </c>
      <c r="P506" t="n">
        <v>184.73</v>
      </c>
      <c r="Q506" t="n">
        <v>988.08</v>
      </c>
      <c r="R506" t="n">
        <v>43.78</v>
      </c>
      <c r="S506" t="n">
        <v>35.43</v>
      </c>
      <c r="T506" t="n">
        <v>3144.92</v>
      </c>
      <c r="U506" t="n">
        <v>0.8100000000000001</v>
      </c>
      <c r="V506" t="n">
        <v>0.88</v>
      </c>
      <c r="W506" t="n">
        <v>2.98</v>
      </c>
      <c r="X506" t="n">
        <v>0.2</v>
      </c>
      <c r="Y506" t="n">
        <v>1</v>
      </c>
      <c r="Z506" t="n">
        <v>10</v>
      </c>
    </row>
    <row r="507">
      <c r="A507" t="n">
        <v>52</v>
      </c>
      <c r="B507" t="n">
        <v>135</v>
      </c>
      <c r="C507" t="inlineStr">
        <is>
          <t xml:space="preserve">CONCLUIDO	</t>
        </is>
      </c>
      <c r="D507" t="n">
        <v>6.1126</v>
      </c>
      <c r="E507" t="n">
        <v>16.36</v>
      </c>
      <c r="F507" t="n">
        <v>12.95</v>
      </c>
      <c r="G507" t="n">
        <v>70.64</v>
      </c>
      <c r="H507" t="n">
        <v>0.86</v>
      </c>
      <c r="I507" t="n">
        <v>11</v>
      </c>
      <c r="J507" t="n">
        <v>288.58</v>
      </c>
      <c r="K507" t="n">
        <v>59.89</v>
      </c>
      <c r="L507" t="n">
        <v>14</v>
      </c>
      <c r="M507" t="n">
        <v>9</v>
      </c>
      <c r="N507" t="n">
        <v>79.69</v>
      </c>
      <c r="O507" t="n">
        <v>35826</v>
      </c>
      <c r="P507" t="n">
        <v>183.75</v>
      </c>
      <c r="Q507" t="n">
        <v>988.14</v>
      </c>
      <c r="R507" t="n">
        <v>43.85</v>
      </c>
      <c r="S507" t="n">
        <v>35.43</v>
      </c>
      <c r="T507" t="n">
        <v>3183.49</v>
      </c>
      <c r="U507" t="n">
        <v>0.8100000000000001</v>
      </c>
      <c r="V507" t="n">
        <v>0.88</v>
      </c>
      <c r="W507" t="n">
        <v>2.98</v>
      </c>
      <c r="X507" t="n">
        <v>0.2</v>
      </c>
      <c r="Y507" t="n">
        <v>1</v>
      </c>
      <c r="Z507" t="n">
        <v>10</v>
      </c>
    </row>
    <row r="508">
      <c r="A508" t="n">
        <v>53</v>
      </c>
      <c r="B508" t="n">
        <v>135</v>
      </c>
      <c r="C508" t="inlineStr">
        <is>
          <t xml:space="preserve">CONCLUIDO	</t>
        </is>
      </c>
      <c r="D508" t="n">
        <v>6.114</v>
      </c>
      <c r="E508" t="n">
        <v>16.36</v>
      </c>
      <c r="F508" t="n">
        <v>12.95</v>
      </c>
      <c r="G508" t="n">
        <v>70.62</v>
      </c>
      <c r="H508" t="n">
        <v>0.88</v>
      </c>
      <c r="I508" t="n">
        <v>11</v>
      </c>
      <c r="J508" t="n">
        <v>289.09</v>
      </c>
      <c r="K508" t="n">
        <v>59.89</v>
      </c>
      <c r="L508" t="n">
        <v>14.25</v>
      </c>
      <c r="M508" t="n">
        <v>9</v>
      </c>
      <c r="N508" t="n">
        <v>79.95</v>
      </c>
      <c r="O508" t="n">
        <v>35888.47</v>
      </c>
      <c r="P508" t="n">
        <v>182.36</v>
      </c>
      <c r="Q508" t="n">
        <v>988.11</v>
      </c>
      <c r="R508" t="n">
        <v>43.88</v>
      </c>
      <c r="S508" t="n">
        <v>35.43</v>
      </c>
      <c r="T508" t="n">
        <v>3196.4</v>
      </c>
      <c r="U508" t="n">
        <v>0.8100000000000001</v>
      </c>
      <c r="V508" t="n">
        <v>0.88</v>
      </c>
      <c r="W508" t="n">
        <v>2.98</v>
      </c>
      <c r="X508" t="n">
        <v>0.19</v>
      </c>
      <c r="Y508" t="n">
        <v>1</v>
      </c>
      <c r="Z508" t="n">
        <v>10</v>
      </c>
    </row>
    <row r="509">
      <c r="A509" t="n">
        <v>54</v>
      </c>
      <c r="B509" t="n">
        <v>135</v>
      </c>
      <c r="C509" t="inlineStr">
        <is>
          <t xml:space="preserve">CONCLUIDO	</t>
        </is>
      </c>
      <c r="D509" t="n">
        <v>6.1392</v>
      </c>
      <c r="E509" t="n">
        <v>16.29</v>
      </c>
      <c r="F509" t="n">
        <v>12.93</v>
      </c>
      <c r="G509" t="n">
        <v>77.58</v>
      </c>
      <c r="H509" t="n">
        <v>0.89</v>
      </c>
      <c r="I509" t="n">
        <v>10</v>
      </c>
      <c r="J509" t="n">
        <v>289.6</v>
      </c>
      <c r="K509" t="n">
        <v>59.89</v>
      </c>
      <c r="L509" t="n">
        <v>14.5</v>
      </c>
      <c r="M509" t="n">
        <v>8</v>
      </c>
      <c r="N509" t="n">
        <v>80.20999999999999</v>
      </c>
      <c r="O509" t="n">
        <v>35951.04</v>
      </c>
      <c r="P509" t="n">
        <v>180.78</v>
      </c>
      <c r="Q509" t="n">
        <v>988.11</v>
      </c>
      <c r="R509" t="n">
        <v>43.05</v>
      </c>
      <c r="S509" t="n">
        <v>35.43</v>
      </c>
      <c r="T509" t="n">
        <v>2785.26</v>
      </c>
      <c r="U509" t="n">
        <v>0.82</v>
      </c>
      <c r="V509" t="n">
        <v>0.88</v>
      </c>
      <c r="W509" t="n">
        <v>2.99</v>
      </c>
      <c r="X509" t="n">
        <v>0.18</v>
      </c>
      <c r="Y509" t="n">
        <v>1</v>
      </c>
      <c r="Z509" t="n">
        <v>10</v>
      </c>
    </row>
    <row r="510">
      <c r="A510" t="n">
        <v>55</v>
      </c>
      <c r="B510" t="n">
        <v>135</v>
      </c>
      <c r="C510" t="inlineStr">
        <is>
          <t xml:space="preserve">CONCLUIDO	</t>
        </is>
      </c>
      <c r="D510" t="n">
        <v>6.1405</v>
      </c>
      <c r="E510" t="n">
        <v>16.29</v>
      </c>
      <c r="F510" t="n">
        <v>12.93</v>
      </c>
      <c r="G510" t="n">
        <v>77.56</v>
      </c>
      <c r="H510" t="n">
        <v>0.91</v>
      </c>
      <c r="I510" t="n">
        <v>10</v>
      </c>
      <c r="J510" t="n">
        <v>290.1</v>
      </c>
      <c r="K510" t="n">
        <v>59.89</v>
      </c>
      <c r="L510" t="n">
        <v>14.75</v>
      </c>
      <c r="M510" t="n">
        <v>8</v>
      </c>
      <c r="N510" t="n">
        <v>80.47</v>
      </c>
      <c r="O510" t="n">
        <v>36013.72</v>
      </c>
      <c r="P510" t="n">
        <v>179.66</v>
      </c>
      <c r="Q510" t="n">
        <v>988.09</v>
      </c>
      <c r="R510" t="n">
        <v>43.09</v>
      </c>
      <c r="S510" t="n">
        <v>35.43</v>
      </c>
      <c r="T510" t="n">
        <v>2803.83</v>
      </c>
      <c r="U510" t="n">
        <v>0.82</v>
      </c>
      <c r="V510" t="n">
        <v>0.88</v>
      </c>
      <c r="W510" t="n">
        <v>2.98</v>
      </c>
      <c r="X510" t="n">
        <v>0.17</v>
      </c>
      <c r="Y510" t="n">
        <v>1</v>
      </c>
      <c r="Z510" t="n">
        <v>10</v>
      </c>
    </row>
    <row r="511">
      <c r="A511" t="n">
        <v>56</v>
      </c>
      <c r="B511" t="n">
        <v>135</v>
      </c>
      <c r="C511" t="inlineStr">
        <is>
          <t xml:space="preserve">CONCLUIDO	</t>
        </is>
      </c>
      <c r="D511" t="n">
        <v>6.1388</v>
      </c>
      <c r="E511" t="n">
        <v>16.29</v>
      </c>
      <c r="F511" t="n">
        <v>12.93</v>
      </c>
      <c r="G511" t="n">
        <v>77.59</v>
      </c>
      <c r="H511" t="n">
        <v>0.92</v>
      </c>
      <c r="I511" t="n">
        <v>10</v>
      </c>
      <c r="J511" t="n">
        <v>290.61</v>
      </c>
      <c r="K511" t="n">
        <v>59.89</v>
      </c>
      <c r="L511" t="n">
        <v>15</v>
      </c>
      <c r="M511" t="n">
        <v>8</v>
      </c>
      <c r="N511" t="n">
        <v>80.73</v>
      </c>
      <c r="O511" t="n">
        <v>36076.5</v>
      </c>
      <c r="P511" t="n">
        <v>179.18</v>
      </c>
      <c r="Q511" t="n">
        <v>988.1</v>
      </c>
      <c r="R511" t="n">
        <v>43.38</v>
      </c>
      <c r="S511" t="n">
        <v>35.43</v>
      </c>
      <c r="T511" t="n">
        <v>2948.89</v>
      </c>
      <c r="U511" t="n">
        <v>0.82</v>
      </c>
      <c r="V511" t="n">
        <v>0.88</v>
      </c>
      <c r="W511" t="n">
        <v>2.98</v>
      </c>
      <c r="X511" t="n">
        <v>0.18</v>
      </c>
      <c r="Y511" t="n">
        <v>1</v>
      </c>
      <c r="Z511" t="n">
        <v>10</v>
      </c>
    </row>
    <row r="512">
      <c r="A512" t="n">
        <v>57</v>
      </c>
      <c r="B512" t="n">
        <v>135</v>
      </c>
      <c r="C512" t="inlineStr">
        <is>
          <t xml:space="preserve">CONCLUIDO	</t>
        </is>
      </c>
      <c r="D512" t="n">
        <v>6.1389</v>
      </c>
      <c r="E512" t="n">
        <v>16.29</v>
      </c>
      <c r="F512" t="n">
        <v>12.93</v>
      </c>
      <c r="G512" t="n">
        <v>77.59</v>
      </c>
      <c r="H512" t="n">
        <v>0.93</v>
      </c>
      <c r="I512" t="n">
        <v>10</v>
      </c>
      <c r="J512" t="n">
        <v>291.12</v>
      </c>
      <c r="K512" t="n">
        <v>59.89</v>
      </c>
      <c r="L512" t="n">
        <v>15.25</v>
      </c>
      <c r="M512" t="n">
        <v>8</v>
      </c>
      <c r="N512" t="n">
        <v>80.98999999999999</v>
      </c>
      <c r="O512" t="n">
        <v>36139.39</v>
      </c>
      <c r="P512" t="n">
        <v>178.79</v>
      </c>
      <c r="Q512" t="n">
        <v>988.08</v>
      </c>
      <c r="R512" t="n">
        <v>43.27</v>
      </c>
      <c r="S512" t="n">
        <v>35.43</v>
      </c>
      <c r="T512" t="n">
        <v>2894.67</v>
      </c>
      <c r="U512" t="n">
        <v>0.82</v>
      </c>
      <c r="V512" t="n">
        <v>0.88</v>
      </c>
      <c r="W512" t="n">
        <v>2.98</v>
      </c>
      <c r="X512" t="n">
        <v>0.18</v>
      </c>
      <c r="Y512" t="n">
        <v>1</v>
      </c>
      <c r="Z512" t="n">
        <v>10</v>
      </c>
    </row>
    <row r="513">
      <c r="A513" t="n">
        <v>58</v>
      </c>
      <c r="B513" t="n">
        <v>135</v>
      </c>
      <c r="C513" t="inlineStr">
        <is>
          <t xml:space="preserve">CONCLUIDO	</t>
        </is>
      </c>
      <c r="D513" t="n">
        <v>6.1418</v>
      </c>
      <c r="E513" t="n">
        <v>16.28</v>
      </c>
      <c r="F513" t="n">
        <v>12.92</v>
      </c>
      <c r="G513" t="n">
        <v>77.54000000000001</v>
      </c>
      <c r="H513" t="n">
        <v>0.95</v>
      </c>
      <c r="I513" t="n">
        <v>10</v>
      </c>
      <c r="J513" t="n">
        <v>291.63</v>
      </c>
      <c r="K513" t="n">
        <v>59.89</v>
      </c>
      <c r="L513" t="n">
        <v>15.5</v>
      </c>
      <c r="M513" t="n">
        <v>8</v>
      </c>
      <c r="N513" t="n">
        <v>81.25</v>
      </c>
      <c r="O513" t="n">
        <v>36202.38</v>
      </c>
      <c r="P513" t="n">
        <v>177.43</v>
      </c>
      <c r="Q513" t="n">
        <v>988.08</v>
      </c>
      <c r="R513" t="n">
        <v>43.03</v>
      </c>
      <c r="S513" t="n">
        <v>35.43</v>
      </c>
      <c r="T513" t="n">
        <v>2774.98</v>
      </c>
      <c r="U513" t="n">
        <v>0.82</v>
      </c>
      <c r="V513" t="n">
        <v>0.88</v>
      </c>
      <c r="W513" t="n">
        <v>2.98</v>
      </c>
      <c r="X513" t="n">
        <v>0.17</v>
      </c>
      <c r="Y513" t="n">
        <v>1</v>
      </c>
      <c r="Z513" t="n">
        <v>10</v>
      </c>
    </row>
    <row r="514">
      <c r="A514" t="n">
        <v>59</v>
      </c>
      <c r="B514" t="n">
        <v>135</v>
      </c>
      <c r="C514" t="inlineStr">
        <is>
          <t xml:space="preserve">CONCLUIDO	</t>
        </is>
      </c>
      <c r="D514" t="n">
        <v>6.1644</v>
      </c>
      <c r="E514" t="n">
        <v>16.22</v>
      </c>
      <c r="F514" t="n">
        <v>12.91</v>
      </c>
      <c r="G514" t="n">
        <v>86.09</v>
      </c>
      <c r="H514" t="n">
        <v>0.96</v>
      </c>
      <c r="I514" t="n">
        <v>9</v>
      </c>
      <c r="J514" t="n">
        <v>292.15</v>
      </c>
      <c r="K514" t="n">
        <v>59.89</v>
      </c>
      <c r="L514" t="n">
        <v>15.75</v>
      </c>
      <c r="M514" t="n">
        <v>7</v>
      </c>
      <c r="N514" t="n">
        <v>81.51000000000001</v>
      </c>
      <c r="O514" t="n">
        <v>36265.48</v>
      </c>
      <c r="P514" t="n">
        <v>175.75</v>
      </c>
      <c r="Q514" t="n">
        <v>988.08</v>
      </c>
      <c r="R514" t="n">
        <v>42.7</v>
      </c>
      <c r="S514" t="n">
        <v>35.43</v>
      </c>
      <c r="T514" t="n">
        <v>2617.68</v>
      </c>
      <c r="U514" t="n">
        <v>0.83</v>
      </c>
      <c r="V514" t="n">
        <v>0.88</v>
      </c>
      <c r="W514" t="n">
        <v>2.98</v>
      </c>
      <c r="X514" t="n">
        <v>0.16</v>
      </c>
      <c r="Y514" t="n">
        <v>1</v>
      </c>
      <c r="Z514" t="n">
        <v>10</v>
      </c>
    </row>
    <row r="515">
      <c r="A515" t="n">
        <v>60</v>
      </c>
      <c r="B515" t="n">
        <v>135</v>
      </c>
      <c r="C515" t="inlineStr">
        <is>
          <t xml:space="preserve">CONCLUIDO	</t>
        </is>
      </c>
      <c r="D515" t="n">
        <v>6.163</v>
      </c>
      <c r="E515" t="n">
        <v>16.23</v>
      </c>
      <c r="F515" t="n">
        <v>12.92</v>
      </c>
      <c r="G515" t="n">
        <v>86.12</v>
      </c>
      <c r="H515" t="n">
        <v>0.97</v>
      </c>
      <c r="I515" t="n">
        <v>9</v>
      </c>
      <c r="J515" t="n">
        <v>292.66</v>
      </c>
      <c r="K515" t="n">
        <v>59.89</v>
      </c>
      <c r="L515" t="n">
        <v>16</v>
      </c>
      <c r="M515" t="n">
        <v>7</v>
      </c>
      <c r="N515" t="n">
        <v>81.77</v>
      </c>
      <c r="O515" t="n">
        <v>36328.69</v>
      </c>
      <c r="P515" t="n">
        <v>175.98</v>
      </c>
      <c r="Q515" t="n">
        <v>988.08</v>
      </c>
      <c r="R515" t="n">
        <v>42.82</v>
      </c>
      <c r="S515" t="n">
        <v>35.43</v>
      </c>
      <c r="T515" t="n">
        <v>2674.25</v>
      </c>
      <c r="U515" t="n">
        <v>0.83</v>
      </c>
      <c r="V515" t="n">
        <v>0.88</v>
      </c>
      <c r="W515" t="n">
        <v>2.98</v>
      </c>
      <c r="X515" t="n">
        <v>0.16</v>
      </c>
      <c r="Y515" t="n">
        <v>1</v>
      </c>
      <c r="Z515" t="n">
        <v>10</v>
      </c>
    </row>
    <row r="516">
      <c r="A516" t="n">
        <v>61</v>
      </c>
      <c r="B516" t="n">
        <v>135</v>
      </c>
      <c r="C516" t="inlineStr">
        <is>
          <t xml:space="preserve">CONCLUIDO	</t>
        </is>
      </c>
      <c r="D516" t="n">
        <v>6.1632</v>
      </c>
      <c r="E516" t="n">
        <v>16.23</v>
      </c>
      <c r="F516" t="n">
        <v>12.92</v>
      </c>
      <c r="G516" t="n">
        <v>86.11</v>
      </c>
      <c r="H516" t="n">
        <v>0.99</v>
      </c>
      <c r="I516" t="n">
        <v>9</v>
      </c>
      <c r="J516" t="n">
        <v>293.17</v>
      </c>
      <c r="K516" t="n">
        <v>59.89</v>
      </c>
      <c r="L516" t="n">
        <v>16.25</v>
      </c>
      <c r="M516" t="n">
        <v>6</v>
      </c>
      <c r="N516" t="n">
        <v>82.03</v>
      </c>
      <c r="O516" t="n">
        <v>36392.01</v>
      </c>
      <c r="P516" t="n">
        <v>176.08</v>
      </c>
      <c r="Q516" t="n">
        <v>988.16</v>
      </c>
      <c r="R516" t="n">
        <v>42.85</v>
      </c>
      <c r="S516" t="n">
        <v>35.43</v>
      </c>
      <c r="T516" t="n">
        <v>2692.95</v>
      </c>
      <c r="U516" t="n">
        <v>0.83</v>
      </c>
      <c r="V516" t="n">
        <v>0.88</v>
      </c>
      <c r="W516" t="n">
        <v>2.98</v>
      </c>
      <c r="X516" t="n">
        <v>0.16</v>
      </c>
      <c r="Y516" t="n">
        <v>1</v>
      </c>
      <c r="Z516" t="n">
        <v>10</v>
      </c>
    </row>
    <row r="517">
      <c r="A517" t="n">
        <v>62</v>
      </c>
      <c r="B517" t="n">
        <v>135</v>
      </c>
      <c r="C517" t="inlineStr">
        <is>
          <t xml:space="preserve">CONCLUIDO	</t>
        </is>
      </c>
      <c r="D517" t="n">
        <v>6.1623</v>
      </c>
      <c r="E517" t="n">
        <v>16.23</v>
      </c>
      <c r="F517" t="n">
        <v>12.92</v>
      </c>
      <c r="G517" t="n">
        <v>86.13</v>
      </c>
      <c r="H517" t="n">
        <v>1</v>
      </c>
      <c r="I517" t="n">
        <v>9</v>
      </c>
      <c r="J517" t="n">
        <v>293.69</v>
      </c>
      <c r="K517" t="n">
        <v>59.89</v>
      </c>
      <c r="L517" t="n">
        <v>16.5</v>
      </c>
      <c r="M517" t="n">
        <v>4</v>
      </c>
      <c r="N517" t="n">
        <v>82.3</v>
      </c>
      <c r="O517" t="n">
        <v>36455.44</v>
      </c>
      <c r="P517" t="n">
        <v>175.78</v>
      </c>
      <c r="Q517" t="n">
        <v>988.14</v>
      </c>
      <c r="R517" t="n">
        <v>42.82</v>
      </c>
      <c r="S517" t="n">
        <v>35.43</v>
      </c>
      <c r="T517" t="n">
        <v>2674.1</v>
      </c>
      <c r="U517" t="n">
        <v>0.83</v>
      </c>
      <c r="V517" t="n">
        <v>0.88</v>
      </c>
      <c r="W517" t="n">
        <v>2.98</v>
      </c>
      <c r="X517" t="n">
        <v>0.17</v>
      </c>
      <c r="Y517" t="n">
        <v>1</v>
      </c>
      <c r="Z517" t="n">
        <v>10</v>
      </c>
    </row>
    <row r="518">
      <c r="A518" t="n">
        <v>63</v>
      </c>
      <c r="B518" t="n">
        <v>135</v>
      </c>
      <c r="C518" t="inlineStr">
        <is>
          <t xml:space="preserve">CONCLUIDO	</t>
        </is>
      </c>
      <c r="D518" t="n">
        <v>6.1626</v>
      </c>
      <c r="E518" t="n">
        <v>16.23</v>
      </c>
      <c r="F518" t="n">
        <v>12.92</v>
      </c>
      <c r="G518" t="n">
        <v>86.13</v>
      </c>
      <c r="H518" t="n">
        <v>1.01</v>
      </c>
      <c r="I518" t="n">
        <v>9</v>
      </c>
      <c r="J518" t="n">
        <v>294.2</v>
      </c>
      <c r="K518" t="n">
        <v>59.89</v>
      </c>
      <c r="L518" t="n">
        <v>16.75</v>
      </c>
      <c r="M518" t="n">
        <v>4</v>
      </c>
      <c r="N518" t="n">
        <v>82.56</v>
      </c>
      <c r="O518" t="n">
        <v>36518.97</v>
      </c>
      <c r="P518" t="n">
        <v>175.94</v>
      </c>
      <c r="Q518" t="n">
        <v>988.14</v>
      </c>
      <c r="R518" t="n">
        <v>42.81</v>
      </c>
      <c r="S518" t="n">
        <v>35.43</v>
      </c>
      <c r="T518" t="n">
        <v>2669.92</v>
      </c>
      <c r="U518" t="n">
        <v>0.83</v>
      </c>
      <c r="V518" t="n">
        <v>0.88</v>
      </c>
      <c r="W518" t="n">
        <v>2.98</v>
      </c>
      <c r="X518" t="n">
        <v>0.17</v>
      </c>
      <c r="Y518" t="n">
        <v>1</v>
      </c>
      <c r="Z518" t="n">
        <v>10</v>
      </c>
    </row>
    <row r="519">
      <c r="A519" t="n">
        <v>64</v>
      </c>
      <c r="B519" t="n">
        <v>135</v>
      </c>
      <c r="C519" t="inlineStr">
        <is>
          <t xml:space="preserve">CONCLUIDO	</t>
        </is>
      </c>
      <c r="D519" t="n">
        <v>6.1646</v>
      </c>
      <c r="E519" t="n">
        <v>16.22</v>
      </c>
      <c r="F519" t="n">
        <v>12.91</v>
      </c>
      <c r="G519" t="n">
        <v>86.09</v>
      </c>
      <c r="H519" t="n">
        <v>1.03</v>
      </c>
      <c r="I519" t="n">
        <v>9</v>
      </c>
      <c r="J519" t="n">
        <v>294.72</v>
      </c>
      <c r="K519" t="n">
        <v>59.89</v>
      </c>
      <c r="L519" t="n">
        <v>17</v>
      </c>
      <c r="M519" t="n">
        <v>2</v>
      </c>
      <c r="N519" t="n">
        <v>82.83</v>
      </c>
      <c r="O519" t="n">
        <v>36582.62</v>
      </c>
      <c r="P519" t="n">
        <v>174.68</v>
      </c>
      <c r="Q519" t="n">
        <v>988.2</v>
      </c>
      <c r="R519" t="n">
        <v>42.59</v>
      </c>
      <c r="S519" t="n">
        <v>35.43</v>
      </c>
      <c r="T519" t="n">
        <v>2561.08</v>
      </c>
      <c r="U519" t="n">
        <v>0.83</v>
      </c>
      <c r="V519" t="n">
        <v>0.88</v>
      </c>
      <c r="W519" t="n">
        <v>2.98</v>
      </c>
      <c r="X519" t="n">
        <v>0.16</v>
      </c>
      <c r="Y519" t="n">
        <v>1</v>
      </c>
      <c r="Z519" t="n">
        <v>10</v>
      </c>
    </row>
    <row r="520">
      <c r="A520" t="n">
        <v>65</v>
      </c>
      <c r="B520" t="n">
        <v>135</v>
      </c>
      <c r="C520" t="inlineStr">
        <is>
          <t xml:space="preserve">CONCLUIDO	</t>
        </is>
      </c>
      <c r="D520" t="n">
        <v>6.1649</v>
      </c>
      <c r="E520" t="n">
        <v>16.22</v>
      </c>
      <c r="F520" t="n">
        <v>12.91</v>
      </c>
      <c r="G520" t="n">
        <v>86.09</v>
      </c>
      <c r="H520" t="n">
        <v>1.04</v>
      </c>
      <c r="I520" t="n">
        <v>9</v>
      </c>
      <c r="J520" t="n">
        <v>295.23</v>
      </c>
      <c r="K520" t="n">
        <v>59.89</v>
      </c>
      <c r="L520" t="n">
        <v>17.25</v>
      </c>
      <c r="M520" t="n">
        <v>1</v>
      </c>
      <c r="N520" t="n">
        <v>83.09999999999999</v>
      </c>
      <c r="O520" t="n">
        <v>36646.38</v>
      </c>
      <c r="P520" t="n">
        <v>174.71</v>
      </c>
      <c r="Q520" t="n">
        <v>988.1799999999999</v>
      </c>
      <c r="R520" t="n">
        <v>42.57</v>
      </c>
      <c r="S520" t="n">
        <v>35.43</v>
      </c>
      <c r="T520" t="n">
        <v>2549.46</v>
      </c>
      <c r="U520" t="n">
        <v>0.83</v>
      </c>
      <c r="V520" t="n">
        <v>0.88</v>
      </c>
      <c r="W520" t="n">
        <v>2.98</v>
      </c>
      <c r="X520" t="n">
        <v>0.16</v>
      </c>
      <c r="Y520" t="n">
        <v>1</v>
      </c>
      <c r="Z520" t="n">
        <v>10</v>
      </c>
    </row>
    <row r="521">
      <c r="A521" t="n">
        <v>66</v>
      </c>
      <c r="B521" t="n">
        <v>135</v>
      </c>
      <c r="C521" t="inlineStr">
        <is>
          <t xml:space="preserve">CONCLUIDO	</t>
        </is>
      </c>
      <c r="D521" t="n">
        <v>6.1643</v>
      </c>
      <c r="E521" t="n">
        <v>16.22</v>
      </c>
      <c r="F521" t="n">
        <v>12.91</v>
      </c>
      <c r="G521" t="n">
        <v>86.09999999999999</v>
      </c>
      <c r="H521" t="n">
        <v>1.05</v>
      </c>
      <c r="I521" t="n">
        <v>9</v>
      </c>
      <c r="J521" t="n">
        <v>295.75</v>
      </c>
      <c r="K521" t="n">
        <v>59.89</v>
      </c>
      <c r="L521" t="n">
        <v>17.5</v>
      </c>
      <c r="M521" t="n">
        <v>0</v>
      </c>
      <c r="N521" t="n">
        <v>83.36</v>
      </c>
      <c r="O521" t="n">
        <v>36710.24</v>
      </c>
      <c r="P521" t="n">
        <v>174.9</v>
      </c>
      <c r="Q521" t="n">
        <v>988.1799999999999</v>
      </c>
      <c r="R521" t="n">
        <v>42.54</v>
      </c>
      <c r="S521" t="n">
        <v>35.43</v>
      </c>
      <c r="T521" t="n">
        <v>2536.19</v>
      </c>
      <c r="U521" t="n">
        <v>0.83</v>
      </c>
      <c r="V521" t="n">
        <v>0.88</v>
      </c>
      <c r="W521" t="n">
        <v>2.98</v>
      </c>
      <c r="X521" t="n">
        <v>0.16</v>
      </c>
      <c r="Y521" t="n">
        <v>1</v>
      </c>
      <c r="Z521" t="n">
        <v>10</v>
      </c>
    </row>
    <row r="522">
      <c r="A522" t="n">
        <v>0</v>
      </c>
      <c r="B522" t="n">
        <v>80</v>
      </c>
      <c r="C522" t="inlineStr">
        <is>
          <t xml:space="preserve">CONCLUIDO	</t>
        </is>
      </c>
      <c r="D522" t="n">
        <v>4.4993</v>
      </c>
      <c r="E522" t="n">
        <v>22.23</v>
      </c>
      <c r="F522" t="n">
        <v>15.52</v>
      </c>
      <c r="G522" t="n">
        <v>6.85</v>
      </c>
      <c r="H522" t="n">
        <v>0.11</v>
      </c>
      <c r="I522" t="n">
        <v>136</v>
      </c>
      <c r="J522" t="n">
        <v>159.12</v>
      </c>
      <c r="K522" t="n">
        <v>50.28</v>
      </c>
      <c r="L522" t="n">
        <v>1</v>
      </c>
      <c r="M522" t="n">
        <v>134</v>
      </c>
      <c r="N522" t="n">
        <v>27.84</v>
      </c>
      <c r="O522" t="n">
        <v>19859.16</v>
      </c>
      <c r="P522" t="n">
        <v>188.14</v>
      </c>
      <c r="Q522" t="n">
        <v>988.5</v>
      </c>
      <c r="R522" t="n">
        <v>123.55</v>
      </c>
      <c r="S522" t="n">
        <v>35.43</v>
      </c>
      <c r="T522" t="n">
        <v>42405.31</v>
      </c>
      <c r="U522" t="n">
        <v>0.29</v>
      </c>
      <c r="V522" t="n">
        <v>0.73</v>
      </c>
      <c r="W522" t="n">
        <v>3.19</v>
      </c>
      <c r="X522" t="n">
        <v>2.76</v>
      </c>
      <c r="Y522" t="n">
        <v>1</v>
      </c>
      <c r="Z522" t="n">
        <v>10</v>
      </c>
    </row>
    <row r="523">
      <c r="A523" t="n">
        <v>1</v>
      </c>
      <c r="B523" t="n">
        <v>80</v>
      </c>
      <c r="C523" t="inlineStr">
        <is>
          <t xml:space="preserve">CONCLUIDO	</t>
        </is>
      </c>
      <c r="D523" t="n">
        <v>4.8736</v>
      </c>
      <c r="E523" t="n">
        <v>20.52</v>
      </c>
      <c r="F523" t="n">
        <v>14.84</v>
      </c>
      <c r="G523" t="n">
        <v>8.56</v>
      </c>
      <c r="H523" t="n">
        <v>0.14</v>
      </c>
      <c r="I523" t="n">
        <v>104</v>
      </c>
      <c r="J523" t="n">
        <v>159.48</v>
      </c>
      <c r="K523" t="n">
        <v>50.28</v>
      </c>
      <c r="L523" t="n">
        <v>1.25</v>
      </c>
      <c r="M523" t="n">
        <v>102</v>
      </c>
      <c r="N523" t="n">
        <v>27.95</v>
      </c>
      <c r="O523" t="n">
        <v>19902.91</v>
      </c>
      <c r="P523" t="n">
        <v>178.58</v>
      </c>
      <c r="Q523" t="n">
        <v>988.26</v>
      </c>
      <c r="R523" t="n">
        <v>102.99</v>
      </c>
      <c r="S523" t="n">
        <v>35.43</v>
      </c>
      <c r="T523" t="n">
        <v>32286.93</v>
      </c>
      <c r="U523" t="n">
        <v>0.34</v>
      </c>
      <c r="V523" t="n">
        <v>0.77</v>
      </c>
      <c r="W523" t="n">
        <v>3.13</v>
      </c>
      <c r="X523" t="n">
        <v>2.09</v>
      </c>
      <c r="Y523" t="n">
        <v>1</v>
      </c>
      <c r="Z523" t="n">
        <v>10</v>
      </c>
    </row>
    <row r="524">
      <c r="A524" t="n">
        <v>2</v>
      </c>
      <c r="B524" t="n">
        <v>80</v>
      </c>
      <c r="C524" t="inlineStr">
        <is>
          <t xml:space="preserve">CONCLUIDO	</t>
        </is>
      </c>
      <c r="D524" t="n">
        <v>5.1354</v>
      </c>
      <c r="E524" t="n">
        <v>19.47</v>
      </c>
      <c r="F524" t="n">
        <v>14.44</v>
      </c>
      <c r="G524" t="n">
        <v>10.32</v>
      </c>
      <c r="H524" t="n">
        <v>0.17</v>
      </c>
      <c r="I524" t="n">
        <v>84</v>
      </c>
      <c r="J524" t="n">
        <v>159.83</v>
      </c>
      <c r="K524" t="n">
        <v>50.28</v>
      </c>
      <c r="L524" t="n">
        <v>1.5</v>
      </c>
      <c r="M524" t="n">
        <v>82</v>
      </c>
      <c r="N524" t="n">
        <v>28.05</v>
      </c>
      <c r="O524" t="n">
        <v>19946.71</v>
      </c>
      <c r="P524" t="n">
        <v>172.47</v>
      </c>
      <c r="Q524" t="n">
        <v>988.5</v>
      </c>
      <c r="R524" t="n">
        <v>90.40000000000001</v>
      </c>
      <c r="S524" t="n">
        <v>35.43</v>
      </c>
      <c r="T524" t="n">
        <v>26090.95</v>
      </c>
      <c r="U524" t="n">
        <v>0.39</v>
      </c>
      <c r="V524" t="n">
        <v>0.79</v>
      </c>
      <c r="W524" t="n">
        <v>3.1</v>
      </c>
      <c r="X524" t="n">
        <v>1.68</v>
      </c>
      <c r="Y524" t="n">
        <v>1</v>
      </c>
      <c r="Z524" t="n">
        <v>10</v>
      </c>
    </row>
    <row r="525">
      <c r="A525" t="n">
        <v>3</v>
      </c>
      <c r="B525" t="n">
        <v>80</v>
      </c>
      <c r="C525" t="inlineStr">
        <is>
          <t xml:space="preserve">CONCLUIDO	</t>
        </is>
      </c>
      <c r="D525" t="n">
        <v>5.3342</v>
      </c>
      <c r="E525" t="n">
        <v>18.75</v>
      </c>
      <c r="F525" t="n">
        <v>14.17</v>
      </c>
      <c r="G525" t="n">
        <v>12.14</v>
      </c>
      <c r="H525" t="n">
        <v>0.19</v>
      </c>
      <c r="I525" t="n">
        <v>70</v>
      </c>
      <c r="J525" t="n">
        <v>160.19</v>
      </c>
      <c r="K525" t="n">
        <v>50.28</v>
      </c>
      <c r="L525" t="n">
        <v>1.75</v>
      </c>
      <c r="M525" t="n">
        <v>68</v>
      </c>
      <c r="N525" t="n">
        <v>28.16</v>
      </c>
      <c r="O525" t="n">
        <v>19990.53</v>
      </c>
      <c r="P525" t="n">
        <v>168</v>
      </c>
      <c r="Q525" t="n">
        <v>988.3099999999999</v>
      </c>
      <c r="R525" t="n">
        <v>81.43000000000001</v>
      </c>
      <c r="S525" t="n">
        <v>35.43</v>
      </c>
      <c r="T525" t="n">
        <v>21675.21</v>
      </c>
      <c r="U525" t="n">
        <v>0.44</v>
      </c>
      <c r="V525" t="n">
        <v>0.8</v>
      </c>
      <c r="W525" t="n">
        <v>3.09</v>
      </c>
      <c r="X525" t="n">
        <v>1.41</v>
      </c>
      <c r="Y525" t="n">
        <v>1</v>
      </c>
      <c r="Z525" t="n">
        <v>10</v>
      </c>
    </row>
    <row r="526">
      <c r="A526" t="n">
        <v>4</v>
      </c>
      <c r="B526" t="n">
        <v>80</v>
      </c>
      <c r="C526" t="inlineStr">
        <is>
          <t xml:space="preserve">CONCLUIDO	</t>
        </is>
      </c>
      <c r="D526" t="n">
        <v>5.4932</v>
      </c>
      <c r="E526" t="n">
        <v>18.2</v>
      </c>
      <c r="F526" t="n">
        <v>13.95</v>
      </c>
      <c r="G526" t="n">
        <v>13.95</v>
      </c>
      <c r="H526" t="n">
        <v>0.22</v>
      </c>
      <c r="I526" t="n">
        <v>60</v>
      </c>
      <c r="J526" t="n">
        <v>160.54</v>
      </c>
      <c r="K526" t="n">
        <v>50.28</v>
      </c>
      <c r="L526" t="n">
        <v>2</v>
      </c>
      <c r="M526" t="n">
        <v>58</v>
      </c>
      <c r="N526" t="n">
        <v>28.26</v>
      </c>
      <c r="O526" t="n">
        <v>20034.4</v>
      </c>
      <c r="P526" t="n">
        <v>164.16</v>
      </c>
      <c r="Q526" t="n">
        <v>988.41</v>
      </c>
      <c r="R526" t="n">
        <v>74.88</v>
      </c>
      <c r="S526" t="n">
        <v>35.43</v>
      </c>
      <c r="T526" t="n">
        <v>18450.64</v>
      </c>
      <c r="U526" t="n">
        <v>0.47</v>
      </c>
      <c r="V526" t="n">
        <v>0.82</v>
      </c>
      <c r="W526" t="n">
        <v>3.06</v>
      </c>
      <c r="X526" t="n">
        <v>1.19</v>
      </c>
      <c r="Y526" t="n">
        <v>1</v>
      </c>
      <c r="Z526" t="n">
        <v>10</v>
      </c>
    </row>
    <row r="527">
      <c r="A527" t="n">
        <v>5</v>
      </c>
      <c r="B527" t="n">
        <v>80</v>
      </c>
      <c r="C527" t="inlineStr">
        <is>
          <t xml:space="preserve">CONCLUIDO	</t>
        </is>
      </c>
      <c r="D527" t="n">
        <v>5.6099</v>
      </c>
      <c r="E527" t="n">
        <v>17.83</v>
      </c>
      <c r="F527" t="n">
        <v>13.79</v>
      </c>
      <c r="G527" t="n">
        <v>15.62</v>
      </c>
      <c r="H527" t="n">
        <v>0.25</v>
      </c>
      <c r="I527" t="n">
        <v>53</v>
      </c>
      <c r="J527" t="n">
        <v>160.9</v>
      </c>
      <c r="K527" t="n">
        <v>50.28</v>
      </c>
      <c r="L527" t="n">
        <v>2.25</v>
      </c>
      <c r="M527" t="n">
        <v>51</v>
      </c>
      <c r="N527" t="n">
        <v>28.37</v>
      </c>
      <c r="O527" t="n">
        <v>20078.3</v>
      </c>
      <c r="P527" t="n">
        <v>161.13</v>
      </c>
      <c r="Q527" t="n">
        <v>988.24</v>
      </c>
      <c r="R527" t="n">
        <v>70.31999999999999</v>
      </c>
      <c r="S527" t="n">
        <v>35.43</v>
      </c>
      <c r="T527" t="n">
        <v>16207.68</v>
      </c>
      <c r="U527" t="n">
        <v>0.5</v>
      </c>
      <c r="V527" t="n">
        <v>0.83</v>
      </c>
      <c r="W527" t="n">
        <v>3.04</v>
      </c>
      <c r="X527" t="n">
        <v>1.04</v>
      </c>
      <c r="Y527" t="n">
        <v>1</v>
      </c>
      <c r="Z527" t="n">
        <v>10</v>
      </c>
    </row>
    <row r="528">
      <c r="A528" t="n">
        <v>6</v>
      </c>
      <c r="B528" t="n">
        <v>80</v>
      </c>
      <c r="C528" t="inlineStr">
        <is>
          <t xml:space="preserve">CONCLUIDO	</t>
        </is>
      </c>
      <c r="D528" t="n">
        <v>5.7051</v>
      </c>
      <c r="E528" t="n">
        <v>17.53</v>
      </c>
      <c r="F528" t="n">
        <v>13.69</v>
      </c>
      <c r="G528" t="n">
        <v>17.48</v>
      </c>
      <c r="H528" t="n">
        <v>0.27</v>
      </c>
      <c r="I528" t="n">
        <v>47</v>
      </c>
      <c r="J528" t="n">
        <v>161.26</v>
      </c>
      <c r="K528" t="n">
        <v>50.28</v>
      </c>
      <c r="L528" t="n">
        <v>2.5</v>
      </c>
      <c r="M528" t="n">
        <v>45</v>
      </c>
      <c r="N528" t="n">
        <v>28.48</v>
      </c>
      <c r="O528" t="n">
        <v>20122.23</v>
      </c>
      <c r="P528" t="n">
        <v>158.6</v>
      </c>
      <c r="Q528" t="n">
        <v>988.3099999999999</v>
      </c>
      <c r="R528" t="n">
        <v>66.41</v>
      </c>
      <c r="S528" t="n">
        <v>35.43</v>
      </c>
      <c r="T528" t="n">
        <v>14281.93</v>
      </c>
      <c r="U528" t="n">
        <v>0.53</v>
      </c>
      <c r="V528" t="n">
        <v>0.83</v>
      </c>
      <c r="W528" t="n">
        <v>3.05</v>
      </c>
      <c r="X528" t="n">
        <v>0.93</v>
      </c>
      <c r="Y528" t="n">
        <v>1</v>
      </c>
      <c r="Z528" t="n">
        <v>10</v>
      </c>
    </row>
    <row r="529">
      <c r="A529" t="n">
        <v>7</v>
      </c>
      <c r="B529" t="n">
        <v>80</v>
      </c>
      <c r="C529" t="inlineStr">
        <is>
          <t xml:space="preserve">CONCLUIDO	</t>
        </is>
      </c>
      <c r="D529" t="n">
        <v>5.794</v>
      </c>
      <c r="E529" t="n">
        <v>17.26</v>
      </c>
      <c r="F529" t="n">
        <v>13.58</v>
      </c>
      <c r="G529" t="n">
        <v>19.4</v>
      </c>
      <c r="H529" t="n">
        <v>0.3</v>
      </c>
      <c r="I529" t="n">
        <v>42</v>
      </c>
      <c r="J529" t="n">
        <v>161.61</v>
      </c>
      <c r="K529" t="n">
        <v>50.28</v>
      </c>
      <c r="L529" t="n">
        <v>2.75</v>
      </c>
      <c r="M529" t="n">
        <v>40</v>
      </c>
      <c r="N529" t="n">
        <v>28.58</v>
      </c>
      <c r="O529" t="n">
        <v>20166.2</v>
      </c>
      <c r="P529" t="n">
        <v>156.12</v>
      </c>
      <c r="Q529" t="n">
        <v>988.26</v>
      </c>
      <c r="R529" t="n">
        <v>63.26</v>
      </c>
      <c r="S529" t="n">
        <v>35.43</v>
      </c>
      <c r="T529" t="n">
        <v>12731.96</v>
      </c>
      <c r="U529" t="n">
        <v>0.5600000000000001</v>
      </c>
      <c r="V529" t="n">
        <v>0.84</v>
      </c>
      <c r="W529" t="n">
        <v>3.04</v>
      </c>
      <c r="X529" t="n">
        <v>0.83</v>
      </c>
      <c r="Y529" t="n">
        <v>1</v>
      </c>
      <c r="Z529" t="n">
        <v>10</v>
      </c>
    </row>
    <row r="530">
      <c r="A530" t="n">
        <v>8</v>
      </c>
      <c r="B530" t="n">
        <v>80</v>
      </c>
      <c r="C530" t="inlineStr">
        <is>
          <t xml:space="preserve">CONCLUIDO	</t>
        </is>
      </c>
      <c r="D530" t="n">
        <v>5.8688</v>
      </c>
      <c r="E530" t="n">
        <v>17.04</v>
      </c>
      <c r="F530" t="n">
        <v>13.49</v>
      </c>
      <c r="G530" t="n">
        <v>21.3</v>
      </c>
      <c r="H530" t="n">
        <v>0.33</v>
      </c>
      <c r="I530" t="n">
        <v>38</v>
      </c>
      <c r="J530" t="n">
        <v>161.97</v>
      </c>
      <c r="K530" t="n">
        <v>50.28</v>
      </c>
      <c r="L530" t="n">
        <v>3</v>
      </c>
      <c r="M530" t="n">
        <v>36</v>
      </c>
      <c r="N530" t="n">
        <v>28.69</v>
      </c>
      <c r="O530" t="n">
        <v>20210.21</v>
      </c>
      <c r="P530" t="n">
        <v>153.78</v>
      </c>
      <c r="Q530" t="n">
        <v>988.3</v>
      </c>
      <c r="R530" t="n">
        <v>60.58</v>
      </c>
      <c r="S530" t="n">
        <v>35.43</v>
      </c>
      <c r="T530" t="n">
        <v>11412.2</v>
      </c>
      <c r="U530" t="n">
        <v>0.58</v>
      </c>
      <c r="V530" t="n">
        <v>0.84</v>
      </c>
      <c r="W530" t="n">
        <v>3.03</v>
      </c>
      <c r="X530" t="n">
        <v>0.74</v>
      </c>
      <c r="Y530" t="n">
        <v>1</v>
      </c>
      <c r="Z530" t="n">
        <v>10</v>
      </c>
    </row>
    <row r="531">
      <c r="A531" t="n">
        <v>9</v>
      </c>
      <c r="B531" t="n">
        <v>80</v>
      </c>
      <c r="C531" t="inlineStr">
        <is>
          <t xml:space="preserve">CONCLUIDO	</t>
        </is>
      </c>
      <c r="D531" t="n">
        <v>5.9229</v>
      </c>
      <c r="E531" t="n">
        <v>16.88</v>
      </c>
      <c r="F531" t="n">
        <v>13.43</v>
      </c>
      <c r="G531" t="n">
        <v>23.03</v>
      </c>
      <c r="H531" t="n">
        <v>0.35</v>
      </c>
      <c r="I531" t="n">
        <v>35</v>
      </c>
      <c r="J531" t="n">
        <v>162.33</v>
      </c>
      <c r="K531" t="n">
        <v>50.28</v>
      </c>
      <c r="L531" t="n">
        <v>3.25</v>
      </c>
      <c r="M531" t="n">
        <v>33</v>
      </c>
      <c r="N531" t="n">
        <v>28.8</v>
      </c>
      <c r="O531" t="n">
        <v>20254.26</v>
      </c>
      <c r="P531" t="n">
        <v>151.72</v>
      </c>
      <c r="Q531" t="n">
        <v>988.21</v>
      </c>
      <c r="R531" t="n">
        <v>58.76</v>
      </c>
      <c r="S531" t="n">
        <v>35.43</v>
      </c>
      <c r="T531" t="n">
        <v>10517.33</v>
      </c>
      <c r="U531" t="n">
        <v>0.6</v>
      </c>
      <c r="V531" t="n">
        <v>0.85</v>
      </c>
      <c r="W531" t="n">
        <v>3.02</v>
      </c>
      <c r="X531" t="n">
        <v>0.68</v>
      </c>
      <c r="Y531" t="n">
        <v>1</v>
      </c>
      <c r="Z531" t="n">
        <v>10</v>
      </c>
    </row>
    <row r="532">
      <c r="A532" t="n">
        <v>10</v>
      </c>
      <c r="B532" t="n">
        <v>80</v>
      </c>
      <c r="C532" t="inlineStr">
        <is>
          <t xml:space="preserve">CONCLUIDO	</t>
        </is>
      </c>
      <c r="D532" t="n">
        <v>5.9725</v>
      </c>
      <c r="E532" t="n">
        <v>16.74</v>
      </c>
      <c r="F532" t="n">
        <v>13.39</v>
      </c>
      <c r="G532" t="n">
        <v>25.1</v>
      </c>
      <c r="H532" t="n">
        <v>0.38</v>
      </c>
      <c r="I532" t="n">
        <v>32</v>
      </c>
      <c r="J532" t="n">
        <v>162.68</v>
      </c>
      <c r="K532" t="n">
        <v>50.28</v>
      </c>
      <c r="L532" t="n">
        <v>3.5</v>
      </c>
      <c r="M532" t="n">
        <v>30</v>
      </c>
      <c r="N532" t="n">
        <v>28.9</v>
      </c>
      <c r="O532" t="n">
        <v>20298.34</v>
      </c>
      <c r="P532" t="n">
        <v>149.72</v>
      </c>
      <c r="Q532" t="n">
        <v>988.11</v>
      </c>
      <c r="R532" t="n">
        <v>57.41</v>
      </c>
      <c r="S532" t="n">
        <v>35.43</v>
      </c>
      <c r="T532" t="n">
        <v>9857.34</v>
      </c>
      <c r="U532" t="n">
        <v>0.62</v>
      </c>
      <c r="V532" t="n">
        <v>0.85</v>
      </c>
      <c r="W532" t="n">
        <v>3.02</v>
      </c>
      <c r="X532" t="n">
        <v>0.63</v>
      </c>
      <c r="Y532" t="n">
        <v>1</v>
      </c>
      <c r="Z532" t="n">
        <v>10</v>
      </c>
    </row>
    <row r="533">
      <c r="A533" t="n">
        <v>11</v>
      </c>
      <c r="B533" t="n">
        <v>80</v>
      </c>
      <c r="C533" t="inlineStr">
        <is>
          <t xml:space="preserve">CONCLUIDO	</t>
        </is>
      </c>
      <c r="D533" t="n">
        <v>6.0178</v>
      </c>
      <c r="E533" t="n">
        <v>16.62</v>
      </c>
      <c r="F533" t="n">
        <v>13.33</v>
      </c>
      <c r="G533" t="n">
        <v>26.65</v>
      </c>
      <c r="H533" t="n">
        <v>0.41</v>
      </c>
      <c r="I533" t="n">
        <v>30</v>
      </c>
      <c r="J533" t="n">
        <v>163.04</v>
      </c>
      <c r="K533" t="n">
        <v>50.28</v>
      </c>
      <c r="L533" t="n">
        <v>3.75</v>
      </c>
      <c r="M533" t="n">
        <v>28</v>
      </c>
      <c r="N533" t="n">
        <v>29.01</v>
      </c>
      <c r="O533" t="n">
        <v>20342.46</v>
      </c>
      <c r="P533" t="n">
        <v>147.84</v>
      </c>
      <c r="Q533" t="n">
        <v>988.22</v>
      </c>
      <c r="R533" t="n">
        <v>55.51</v>
      </c>
      <c r="S533" t="n">
        <v>35.43</v>
      </c>
      <c r="T533" t="n">
        <v>8914.98</v>
      </c>
      <c r="U533" t="n">
        <v>0.64</v>
      </c>
      <c r="V533" t="n">
        <v>0.86</v>
      </c>
      <c r="W533" t="n">
        <v>3.01</v>
      </c>
      <c r="X533" t="n">
        <v>0.57</v>
      </c>
      <c r="Y533" t="n">
        <v>1</v>
      </c>
      <c r="Z533" t="n">
        <v>10</v>
      </c>
    </row>
    <row r="534">
      <c r="A534" t="n">
        <v>12</v>
      </c>
      <c r="B534" t="n">
        <v>80</v>
      </c>
      <c r="C534" t="inlineStr">
        <is>
          <t xml:space="preserve">CONCLUIDO	</t>
        </is>
      </c>
      <c r="D534" t="n">
        <v>6.0465</v>
      </c>
      <c r="E534" t="n">
        <v>16.54</v>
      </c>
      <c r="F534" t="n">
        <v>13.31</v>
      </c>
      <c r="G534" t="n">
        <v>28.53</v>
      </c>
      <c r="H534" t="n">
        <v>0.43</v>
      </c>
      <c r="I534" t="n">
        <v>28</v>
      </c>
      <c r="J534" t="n">
        <v>163.4</v>
      </c>
      <c r="K534" t="n">
        <v>50.28</v>
      </c>
      <c r="L534" t="n">
        <v>4</v>
      </c>
      <c r="M534" t="n">
        <v>26</v>
      </c>
      <c r="N534" t="n">
        <v>29.12</v>
      </c>
      <c r="O534" t="n">
        <v>20386.62</v>
      </c>
      <c r="P534" t="n">
        <v>146.39</v>
      </c>
      <c r="Q534" t="n">
        <v>988.3200000000001</v>
      </c>
      <c r="R534" t="n">
        <v>55.2</v>
      </c>
      <c r="S534" t="n">
        <v>35.43</v>
      </c>
      <c r="T534" t="n">
        <v>8769.549999999999</v>
      </c>
      <c r="U534" t="n">
        <v>0.64</v>
      </c>
      <c r="V534" t="n">
        <v>0.86</v>
      </c>
      <c r="W534" t="n">
        <v>3.01</v>
      </c>
      <c r="X534" t="n">
        <v>0.5600000000000001</v>
      </c>
      <c r="Y534" t="n">
        <v>1</v>
      </c>
      <c r="Z534" t="n">
        <v>10</v>
      </c>
    </row>
    <row r="535">
      <c r="A535" t="n">
        <v>13</v>
      </c>
      <c r="B535" t="n">
        <v>80</v>
      </c>
      <c r="C535" t="inlineStr">
        <is>
          <t xml:space="preserve">CONCLUIDO	</t>
        </is>
      </c>
      <c r="D535" t="n">
        <v>6.0902</v>
      </c>
      <c r="E535" t="n">
        <v>16.42</v>
      </c>
      <c r="F535" t="n">
        <v>13.26</v>
      </c>
      <c r="G535" t="n">
        <v>30.59</v>
      </c>
      <c r="H535" t="n">
        <v>0.46</v>
      </c>
      <c r="I535" t="n">
        <v>26</v>
      </c>
      <c r="J535" t="n">
        <v>163.76</v>
      </c>
      <c r="K535" t="n">
        <v>50.28</v>
      </c>
      <c r="L535" t="n">
        <v>4.25</v>
      </c>
      <c r="M535" t="n">
        <v>24</v>
      </c>
      <c r="N535" t="n">
        <v>29.23</v>
      </c>
      <c r="O535" t="n">
        <v>20430.81</v>
      </c>
      <c r="P535" t="n">
        <v>144.49</v>
      </c>
      <c r="Q535" t="n">
        <v>988.13</v>
      </c>
      <c r="R535" t="n">
        <v>53.28</v>
      </c>
      <c r="S535" t="n">
        <v>35.43</v>
      </c>
      <c r="T535" t="n">
        <v>7822.76</v>
      </c>
      <c r="U535" t="n">
        <v>0.67</v>
      </c>
      <c r="V535" t="n">
        <v>0.86</v>
      </c>
      <c r="W535" t="n">
        <v>3.01</v>
      </c>
      <c r="X535" t="n">
        <v>0.5</v>
      </c>
      <c r="Y535" t="n">
        <v>1</v>
      </c>
      <c r="Z535" t="n">
        <v>10</v>
      </c>
    </row>
    <row r="536">
      <c r="A536" t="n">
        <v>14</v>
      </c>
      <c r="B536" t="n">
        <v>80</v>
      </c>
      <c r="C536" t="inlineStr">
        <is>
          <t xml:space="preserve">CONCLUIDO	</t>
        </is>
      </c>
      <c r="D536" t="n">
        <v>6.1317</v>
      </c>
      <c r="E536" t="n">
        <v>16.31</v>
      </c>
      <c r="F536" t="n">
        <v>13.21</v>
      </c>
      <c r="G536" t="n">
        <v>33.03</v>
      </c>
      <c r="H536" t="n">
        <v>0.49</v>
      </c>
      <c r="I536" t="n">
        <v>24</v>
      </c>
      <c r="J536" t="n">
        <v>164.12</v>
      </c>
      <c r="K536" t="n">
        <v>50.28</v>
      </c>
      <c r="L536" t="n">
        <v>4.5</v>
      </c>
      <c r="M536" t="n">
        <v>22</v>
      </c>
      <c r="N536" t="n">
        <v>29.34</v>
      </c>
      <c r="O536" t="n">
        <v>20475.04</v>
      </c>
      <c r="P536" t="n">
        <v>142.43</v>
      </c>
      <c r="Q536" t="n">
        <v>988.15</v>
      </c>
      <c r="R536" t="n">
        <v>51.83</v>
      </c>
      <c r="S536" t="n">
        <v>35.43</v>
      </c>
      <c r="T536" t="n">
        <v>7104.52</v>
      </c>
      <c r="U536" t="n">
        <v>0.68</v>
      </c>
      <c r="V536" t="n">
        <v>0.86</v>
      </c>
      <c r="W536" t="n">
        <v>3.01</v>
      </c>
      <c r="X536" t="n">
        <v>0.46</v>
      </c>
      <c r="Y536" t="n">
        <v>1</v>
      </c>
      <c r="Z536" t="n">
        <v>10</v>
      </c>
    </row>
    <row r="537">
      <c r="A537" t="n">
        <v>15</v>
      </c>
      <c r="B537" t="n">
        <v>80</v>
      </c>
      <c r="C537" t="inlineStr">
        <is>
          <t xml:space="preserve">CONCLUIDO	</t>
        </is>
      </c>
      <c r="D537" t="n">
        <v>6.1455</v>
      </c>
      <c r="E537" t="n">
        <v>16.27</v>
      </c>
      <c r="F537" t="n">
        <v>13.21</v>
      </c>
      <c r="G537" t="n">
        <v>34.45</v>
      </c>
      <c r="H537" t="n">
        <v>0.51</v>
      </c>
      <c r="I537" t="n">
        <v>23</v>
      </c>
      <c r="J537" t="n">
        <v>164.48</v>
      </c>
      <c r="K537" t="n">
        <v>50.28</v>
      </c>
      <c r="L537" t="n">
        <v>4.75</v>
      </c>
      <c r="M537" t="n">
        <v>21</v>
      </c>
      <c r="N537" t="n">
        <v>29.45</v>
      </c>
      <c r="O537" t="n">
        <v>20519.3</v>
      </c>
      <c r="P537" t="n">
        <v>141.03</v>
      </c>
      <c r="Q537" t="n">
        <v>988.2</v>
      </c>
      <c r="R537" t="n">
        <v>51.61</v>
      </c>
      <c r="S537" t="n">
        <v>35.43</v>
      </c>
      <c r="T537" t="n">
        <v>7001.29</v>
      </c>
      <c r="U537" t="n">
        <v>0.6899999999999999</v>
      </c>
      <c r="V537" t="n">
        <v>0.86</v>
      </c>
      <c r="W537" t="n">
        <v>3.01</v>
      </c>
      <c r="X537" t="n">
        <v>0.45</v>
      </c>
      <c r="Y537" t="n">
        <v>1</v>
      </c>
      <c r="Z537" t="n">
        <v>10</v>
      </c>
    </row>
    <row r="538">
      <c r="A538" t="n">
        <v>16</v>
      </c>
      <c r="B538" t="n">
        <v>80</v>
      </c>
      <c r="C538" t="inlineStr">
        <is>
          <t xml:space="preserve">CONCLUIDO	</t>
        </is>
      </c>
      <c r="D538" t="n">
        <v>6.1892</v>
      </c>
      <c r="E538" t="n">
        <v>16.16</v>
      </c>
      <c r="F538" t="n">
        <v>13.16</v>
      </c>
      <c r="G538" t="n">
        <v>37.59</v>
      </c>
      <c r="H538" t="n">
        <v>0.54</v>
      </c>
      <c r="I538" t="n">
        <v>21</v>
      </c>
      <c r="J538" t="n">
        <v>164.83</v>
      </c>
      <c r="K538" t="n">
        <v>50.28</v>
      </c>
      <c r="L538" t="n">
        <v>5</v>
      </c>
      <c r="M538" t="n">
        <v>19</v>
      </c>
      <c r="N538" t="n">
        <v>29.55</v>
      </c>
      <c r="O538" t="n">
        <v>20563.61</v>
      </c>
      <c r="P538" t="n">
        <v>138.96</v>
      </c>
      <c r="Q538" t="n">
        <v>988.15</v>
      </c>
      <c r="R538" t="n">
        <v>50.44</v>
      </c>
      <c r="S538" t="n">
        <v>35.43</v>
      </c>
      <c r="T538" t="n">
        <v>6424.61</v>
      </c>
      <c r="U538" t="n">
        <v>0.7</v>
      </c>
      <c r="V538" t="n">
        <v>0.87</v>
      </c>
      <c r="W538" t="n">
        <v>2.99</v>
      </c>
      <c r="X538" t="n">
        <v>0.4</v>
      </c>
      <c r="Y538" t="n">
        <v>1</v>
      </c>
      <c r="Z538" t="n">
        <v>10</v>
      </c>
    </row>
    <row r="539">
      <c r="A539" t="n">
        <v>17</v>
      </c>
      <c r="B539" t="n">
        <v>80</v>
      </c>
      <c r="C539" t="inlineStr">
        <is>
          <t xml:space="preserve">CONCLUIDO	</t>
        </is>
      </c>
      <c r="D539" t="n">
        <v>6.214</v>
      </c>
      <c r="E539" t="n">
        <v>16.09</v>
      </c>
      <c r="F539" t="n">
        <v>13.12</v>
      </c>
      <c r="G539" t="n">
        <v>39.37</v>
      </c>
      <c r="H539" t="n">
        <v>0.5600000000000001</v>
      </c>
      <c r="I539" t="n">
        <v>20</v>
      </c>
      <c r="J539" t="n">
        <v>165.19</v>
      </c>
      <c r="K539" t="n">
        <v>50.28</v>
      </c>
      <c r="L539" t="n">
        <v>5.25</v>
      </c>
      <c r="M539" t="n">
        <v>18</v>
      </c>
      <c r="N539" t="n">
        <v>29.66</v>
      </c>
      <c r="O539" t="n">
        <v>20607.95</v>
      </c>
      <c r="P539" t="n">
        <v>137.49</v>
      </c>
      <c r="Q539" t="n">
        <v>988.21</v>
      </c>
      <c r="R539" t="n">
        <v>49.14</v>
      </c>
      <c r="S539" t="n">
        <v>35.43</v>
      </c>
      <c r="T539" t="n">
        <v>5782.06</v>
      </c>
      <c r="U539" t="n">
        <v>0.72</v>
      </c>
      <c r="V539" t="n">
        <v>0.87</v>
      </c>
      <c r="W539" t="n">
        <v>3</v>
      </c>
      <c r="X539" t="n">
        <v>0.37</v>
      </c>
      <c r="Y539" t="n">
        <v>1</v>
      </c>
      <c r="Z539" t="n">
        <v>10</v>
      </c>
    </row>
    <row r="540">
      <c r="A540" t="n">
        <v>18</v>
      </c>
      <c r="B540" t="n">
        <v>80</v>
      </c>
      <c r="C540" t="inlineStr">
        <is>
          <t xml:space="preserve">CONCLUIDO	</t>
        </is>
      </c>
      <c r="D540" t="n">
        <v>6.2309</v>
      </c>
      <c r="E540" t="n">
        <v>16.05</v>
      </c>
      <c r="F540" t="n">
        <v>13.11</v>
      </c>
      <c r="G540" t="n">
        <v>41.41</v>
      </c>
      <c r="H540" t="n">
        <v>0.59</v>
      </c>
      <c r="I540" t="n">
        <v>19</v>
      </c>
      <c r="J540" t="n">
        <v>165.55</v>
      </c>
      <c r="K540" t="n">
        <v>50.28</v>
      </c>
      <c r="L540" t="n">
        <v>5.5</v>
      </c>
      <c r="M540" t="n">
        <v>17</v>
      </c>
      <c r="N540" t="n">
        <v>29.77</v>
      </c>
      <c r="O540" t="n">
        <v>20652.33</v>
      </c>
      <c r="P540" t="n">
        <v>135.61</v>
      </c>
      <c r="Q540" t="n">
        <v>988.12</v>
      </c>
      <c r="R540" t="n">
        <v>48.91</v>
      </c>
      <c r="S540" t="n">
        <v>35.43</v>
      </c>
      <c r="T540" t="n">
        <v>5669.5</v>
      </c>
      <c r="U540" t="n">
        <v>0.72</v>
      </c>
      <c r="V540" t="n">
        <v>0.87</v>
      </c>
      <c r="W540" t="n">
        <v>3</v>
      </c>
      <c r="X540" t="n">
        <v>0.36</v>
      </c>
      <c r="Y540" t="n">
        <v>1</v>
      </c>
      <c r="Z540" t="n">
        <v>10</v>
      </c>
    </row>
    <row r="541">
      <c r="A541" t="n">
        <v>19</v>
      </c>
      <c r="B541" t="n">
        <v>80</v>
      </c>
      <c r="C541" t="inlineStr">
        <is>
          <t xml:space="preserve">CONCLUIDO	</t>
        </is>
      </c>
      <c r="D541" t="n">
        <v>6.2488</v>
      </c>
      <c r="E541" t="n">
        <v>16</v>
      </c>
      <c r="F541" t="n">
        <v>13.1</v>
      </c>
      <c r="G541" t="n">
        <v>43.66</v>
      </c>
      <c r="H541" t="n">
        <v>0.61</v>
      </c>
      <c r="I541" t="n">
        <v>18</v>
      </c>
      <c r="J541" t="n">
        <v>165.91</v>
      </c>
      <c r="K541" t="n">
        <v>50.28</v>
      </c>
      <c r="L541" t="n">
        <v>5.75</v>
      </c>
      <c r="M541" t="n">
        <v>16</v>
      </c>
      <c r="N541" t="n">
        <v>29.88</v>
      </c>
      <c r="O541" t="n">
        <v>20696.74</v>
      </c>
      <c r="P541" t="n">
        <v>133.8</v>
      </c>
      <c r="Q541" t="n">
        <v>988.15</v>
      </c>
      <c r="R541" t="n">
        <v>48.34</v>
      </c>
      <c r="S541" t="n">
        <v>35.43</v>
      </c>
      <c r="T541" t="n">
        <v>5389.84</v>
      </c>
      <c r="U541" t="n">
        <v>0.73</v>
      </c>
      <c r="V541" t="n">
        <v>0.87</v>
      </c>
      <c r="W541" t="n">
        <v>3</v>
      </c>
      <c r="X541" t="n">
        <v>0.34</v>
      </c>
      <c r="Y541" t="n">
        <v>1</v>
      </c>
      <c r="Z541" t="n">
        <v>10</v>
      </c>
    </row>
    <row r="542">
      <c r="A542" t="n">
        <v>20</v>
      </c>
      <c r="B542" t="n">
        <v>80</v>
      </c>
      <c r="C542" t="inlineStr">
        <is>
          <t xml:space="preserve">CONCLUIDO	</t>
        </is>
      </c>
      <c r="D542" t="n">
        <v>6.2708</v>
      </c>
      <c r="E542" t="n">
        <v>15.95</v>
      </c>
      <c r="F542" t="n">
        <v>13.07</v>
      </c>
      <c r="G542" t="n">
        <v>46.15</v>
      </c>
      <c r="H542" t="n">
        <v>0.64</v>
      </c>
      <c r="I542" t="n">
        <v>17</v>
      </c>
      <c r="J542" t="n">
        <v>166.27</v>
      </c>
      <c r="K542" t="n">
        <v>50.28</v>
      </c>
      <c r="L542" t="n">
        <v>6</v>
      </c>
      <c r="M542" t="n">
        <v>15</v>
      </c>
      <c r="N542" t="n">
        <v>29.99</v>
      </c>
      <c r="O542" t="n">
        <v>20741.2</v>
      </c>
      <c r="P542" t="n">
        <v>131.1</v>
      </c>
      <c r="Q542" t="n">
        <v>988.13</v>
      </c>
      <c r="R542" t="n">
        <v>47.78</v>
      </c>
      <c r="S542" t="n">
        <v>35.43</v>
      </c>
      <c r="T542" t="n">
        <v>5115.49</v>
      </c>
      <c r="U542" t="n">
        <v>0.74</v>
      </c>
      <c r="V542" t="n">
        <v>0.87</v>
      </c>
      <c r="W542" t="n">
        <v>2.99</v>
      </c>
      <c r="X542" t="n">
        <v>0.32</v>
      </c>
      <c r="Y542" t="n">
        <v>1</v>
      </c>
      <c r="Z542" t="n">
        <v>10</v>
      </c>
    </row>
    <row r="543">
      <c r="A543" t="n">
        <v>21</v>
      </c>
      <c r="B543" t="n">
        <v>80</v>
      </c>
      <c r="C543" t="inlineStr">
        <is>
          <t xml:space="preserve">CONCLUIDO	</t>
        </is>
      </c>
      <c r="D543" t="n">
        <v>6.2928</v>
      </c>
      <c r="E543" t="n">
        <v>15.89</v>
      </c>
      <c r="F543" t="n">
        <v>13.05</v>
      </c>
      <c r="G543" t="n">
        <v>48.94</v>
      </c>
      <c r="H543" t="n">
        <v>0.66</v>
      </c>
      <c r="I543" t="n">
        <v>16</v>
      </c>
      <c r="J543" t="n">
        <v>166.64</v>
      </c>
      <c r="K543" t="n">
        <v>50.28</v>
      </c>
      <c r="L543" t="n">
        <v>6.25</v>
      </c>
      <c r="M543" t="n">
        <v>14</v>
      </c>
      <c r="N543" t="n">
        <v>30.11</v>
      </c>
      <c r="O543" t="n">
        <v>20785.69</v>
      </c>
      <c r="P543" t="n">
        <v>129.73</v>
      </c>
      <c r="Q543" t="n">
        <v>988.24</v>
      </c>
      <c r="R543" t="n">
        <v>46.92</v>
      </c>
      <c r="S543" t="n">
        <v>35.43</v>
      </c>
      <c r="T543" t="n">
        <v>4690.05</v>
      </c>
      <c r="U543" t="n">
        <v>0.76</v>
      </c>
      <c r="V543" t="n">
        <v>0.87</v>
      </c>
      <c r="W543" t="n">
        <v>2.99</v>
      </c>
      <c r="X543" t="n">
        <v>0.3</v>
      </c>
      <c r="Y543" t="n">
        <v>1</v>
      </c>
      <c r="Z543" t="n">
        <v>10</v>
      </c>
    </row>
    <row r="544">
      <c r="A544" t="n">
        <v>22</v>
      </c>
      <c r="B544" t="n">
        <v>80</v>
      </c>
      <c r="C544" t="inlineStr">
        <is>
          <t xml:space="preserve">CONCLUIDO	</t>
        </is>
      </c>
      <c r="D544" t="n">
        <v>6.2926</v>
      </c>
      <c r="E544" t="n">
        <v>15.89</v>
      </c>
      <c r="F544" t="n">
        <v>13.05</v>
      </c>
      <c r="G544" t="n">
        <v>48.94</v>
      </c>
      <c r="H544" t="n">
        <v>0.6899999999999999</v>
      </c>
      <c r="I544" t="n">
        <v>16</v>
      </c>
      <c r="J544" t="n">
        <v>167</v>
      </c>
      <c r="K544" t="n">
        <v>50.28</v>
      </c>
      <c r="L544" t="n">
        <v>6.5</v>
      </c>
      <c r="M544" t="n">
        <v>14</v>
      </c>
      <c r="N544" t="n">
        <v>30.22</v>
      </c>
      <c r="O544" t="n">
        <v>20830.22</v>
      </c>
      <c r="P544" t="n">
        <v>127.81</v>
      </c>
      <c r="Q544" t="n">
        <v>988.14</v>
      </c>
      <c r="R544" t="n">
        <v>47.12</v>
      </c>
      <c r="S544" t="n">
        <v>35.43</v>
      </c>
      <c r="T544" t="n">
        <v>4792.56</v>
      </c>
      <c r="U544" t="n">
        <v>0.75</v>
      </c>
      <c r="V544" t="n">
        <v>0.87</v>
      </c>
      <c r="W544" t="n">
        <v>2.99</v>
      </c>
      <c r="X544" t="n">
        <v>0.3</v>
      </c>
      <c r="Y544" t="n">
        <v>1</v>
      </c>
      <c r="Z544" t="n">
        <v>10</v>
      </c>
    </row>
    <row r="545">
      <c r="A545" t="n">
        <v>23</v>
      </c>
      <c r="B545" t="n">
        <v>80</v>
      </c>
      <c r="C545" t="inlineStr">
        <is>
          <t xml:space="preserve">CONCLUIDO	</t>
        </is>
      </c>
      <c r="D545" t="n">
        <v>6.3134</v>
      </c>
      <c r="E545" t="n">
        <v>15.84</v>
      </c>
      <c r="F545" t="n">
        <v>13.03</v>
      </c>
      <c r="G545" t="n">
        <v>52.13</v>
      </c>
      <c r="H545" t="n">
        <v>0.71</v>
      </c>
      <c r="I545" t="n">
        <v>15</v>
      </c>
      <c r="J545" t="n">
        <v>167.36</v>
      </c>
      <c r="K545" t="n">
        <v>50.28</v>
      </c>
      <c r="L545" t="n">
        <v>6.75</v>
      </c>
      <c r="M545" t="n">
        <v>11</v>
      </c>
      <c r="N545" t="n">
        <v>30.33</v>
      </c>
      <c r="O545" t="n">
        <v>20874.78</v>
      </c>
      <c r="P545" t="n">
        <v>126.62</v>
      </c>
      <c r="Q545" t="n">
        <v>988.08</v>
      </c>
      <c r="R545" t="n">
        <v>46.39</v>
      </c>
      <c r="S545" t="n">
        <v>35.43</v>
      </c>
      <c r="T545" t="n">
        <v>4430.11</v>
      </c>
      <c r="U545" t="n">
        <v>0.76</v>
      </c>
      <c r="V545" t="n">
        <v>0.87</v>
      </c>
      <c r="W545" t="n">
        <v>2.99</v>
      </c>
      <c r="X545" t="n">
        <v>0.28</v>
      </c>
      <c r="Y545" t="n">
        <v>1</v>
      </c>
      <c r="Z545" t="n">
        <v>10</v>
      </c>
    </row>
    <row r="546">
      <c r="A546" t="n">
        <v>24</v>
      </c>
      <c r="B546" t="n">
        <v>80</v>
      </c>
      <c r="C546" t="inlineStr">
        <is>
          <t xml:space="preserve">CONCLUIDO	</t>
        </is>
      </c>
      <c r="D546" t="n">
        <v>6.3257</v>
      </c>
      <c r="E546" t="n">
        <v>15.81</v>
      </c>
      <c r="F546" t="n">
        <v>13.03</v>
      </c>
      <c r="G546" t="n">
        <v>55.86</v>
      </c>
      <c r="H546" t="n">
        <v>0.74</v>
      </c>
      <c r="I546" t="n">
        <v>14</v>
      </c>
      <c r="J546" t="n">
        <v>167.72</v>
      </c>
      <c r="K546" t="n">
        <v>50.28</v>
      </c>
      <c r="L546" t="n">
        <v>7</v>
      </c>
      <c r="M546" t="n">
        <v>7</v>
      </c>
      <c r="N546" t="n">
        <v>30.44</v>
      </c>
      <c r="O546" t="n">
        <v>20919.39</v>
      </c>
      <c r="P546" t="n">
        <v>125</v>
      </c>
      <c r="Q546" t="n">
        <v>988.11</v>
      </c>
      <c r="R546" t="n">
        <v>46.1</v>
      </c>
      <c r="S546" t="n">
        <v>35.43</v>
      </c>
      <c r="T546" t="n">
        <v>4289.46</v>
      </c>
      <c r="U546" t="n">
        <v>0.77</v>
      </c>
      <c r="V546" t="n">
        <v>0.87</v>
      </c>
      <c r="W546" t="n">
        <v>3</v>
      </c>
      <c r="X546" t="n">
        <v>0.28</v>
      </c>
      <c r="Y546" t="n">
        <v>1</v>
      </c>
      <c r="Z546" t="n">
        <v>10</v>
      </c>
    </row>
    <row r="547">
      <c r="A547" t="n">
        <v>25</v>
      </c>
      <c r="B547" t="n">
        <v>80</v>
      </c>
      <c r="C547" t="inlineStr">
        <is>
          <t xml:space="preserve">CONCLUIDO	</t>
        </is>
      </c>
      <c r="D547" t="n">
        <v>6.3277</v>
      </c>
      <c r="E547" t="n">
        <v>15.8</v>
      </c>
      <c r="F547" t="n">
        <v>13.03</v>
      </c>
      <c r="G547" t="n">
        <v>55.83</v>
      </c>
      <c r="H547" t="n">
        <v>0.76</v>
      </c>
      <c r="I547" t="n">
        <v>14</v>
      </c>
      <c r="J547" t="n">
        <v>168.08</v>
      </c>
      <c r="K547" t="n">
        <v>50.28</v>
      </c>
      <c r="L547" t="n">
        <v>7.25</v>
      </c>
      <c r="M547" t="n">
        <v>4</v>
      </c>
      <c r="N547" t="n">
        <v>30.55</v>
      </c>
      <c r="O547" t="n">
        <v>20964.03</v>
      </c>
      <c r="P547" t="n">
        <v>124.85</v>
      </c>
      <c r="Q547" t="n">
        <v>988.1799999999999</v>
      </c>
      <c r="R547" t="n">
        <v>46.06</v>
      </c>
      <c r="S547" t="n">
        <v>35.43</v>
      </c>
      <c r="T547" t="n">
        <v>4273.01</v>
      </c>
      <c r="U547" t="n">
        <v>0.77</v>
      </c>
      <c r="V547" t="n">
        <v>0.87</v>
      </c>
      <c r="W547" t="n">
        <v>3</v>
      </c>
      <c r="X547" t="n">
        <v>0.27</v>
      </c>
      <c r="Y547" t="n">
        <v>1</v>
      </c>
      <c r="Z547" t="n">
        <v>10</v>
      </c>
    </row>
    <row r="548">
      <c r="A548" t="n">
        <v>26</v>
      </c>
      <c r="B548" t="n">
        <v>80</v>
      </c>
      <c r="C548" t="inlineStr">
        <is>
          <t xml:space="preserve">CONCLUIDO	</t>
        </is>
      </c>
      <c r="D548" t="n">
        <v>6.3282</v>
      </c>
      <c r="E548" t="n">
        <v>15.8</v>
      </c>
      <c r="F548" t="n">
        <v>13.03</v>
      </c>
      <c r="G548" t="n">
        <v>55.83</v>
      </c>
      <c r="H548" t="n">
        <v>0.79</v>
      </c>
      <c r="I548" t="n">
        <v>14</v>
      </c>
      <c r="J548" t="n">
        <v>168.44</v>
      </c>
      <c r="K548" t="n">
        <v>50.28</v>
      </c>
      <c r="L548" t="n">
        <v>7.5</v>
      </c>
      <c r="M548" t="n">
        <v>1</v>
      </c>
      <c r="N548" t="n">
        <v>30.66</v>
      </c>
      <c r="O548" t="n">
        <v>21008.71</v>
      </c>
      <c r="P548" t="n">
        <v>124.91</v>
      </c>
      <c r="Q548" t="n">
        <v>988.12</v>
      </c>
      <c r="R548" t="n">
        <v>45.74</v>
      </c>
      <c r="S548" t="n">
        <v>35.43</v>
      </c>
      <c r="T548" t="n">
        <v>4111.77</v>
      </c>
      <c r="U548" t="n">
        <v>0.77</v>
      </c>
      <c r="V548" t="n">
        <v>0.87</v>
      </c>
      <c r="W548" t="n">
        <v>3</v>
      </c>
      <c r="X548" t="n">
        <v>0.27</v>
      </c>
      <c r="Y548" t="n">
        <v>1</v>
      </c>
      <c r="Z548" t="n">
        <v>10</v>
      </c>
    </row>
    <row r="549">
      <c r="A549" t="n">
        <v>27</v>
      </c>
      <c r="B549" t="n">
        <v>80</v>
      </c>
      <c r="C549" t="inlineStr">
        <is>
          <t xml:space="preserve">CONCLUIDO	</t>
        </is>
      </c>
      <c r="D549" t="n">
        <v>6.3284</v>
      </c>
      <c r="E549" t="n">
        <v>15.8</v>
      </c>
      <c r="F549" t="n">
        <v>13.03</v>
      </c>
      <c r="G549" t="n">
        <v>55.83</v>
      </c>
      <c r="H549" t="n">
        <v>0.8100000000000001</v>
      </c>
      <c r="I549" t="n">
        <v>14</v>
      </c>
      <c r="J549" t="n">
        <v>168.81</v>
      </c>
      <c r="K549" t="n">
        <v>50.28</v>
      </c>
      <c r="L549" t="n">
        <v>7.75</v>
      </c>
      <c r="M549" t="n">
        <v>1</v>
      </c>
      <c r="N549" t="n">
        <v>30.78</v>
      </c>
      <c r="O549" t="n">
        <v>21053.43</v>
      </c>
      <c r="P549" t="n">
        <v>124.95</v>
      </c>
      <c r="Q549" t="n">
        <v>988.12</v>
      </c>
      <c r="R549" t="n">
        <v>45.77</v>
      </c>
      <c r="S549" t="n">
        <v>35.43</v>
      </c>
      <c r="T549" t="n">
        <v>4124.35</v>
      </c>
      <c r="U549" t="n">
        <v>0.77</v>
      </c>
      <c r="V549" t="n">
        <v>0.87</v>
      </c>
      <c r="W549" t="n">
        <v>3</v>
      </c>
      <c r="X549" t="n">
        <v>0.27</v>
      </c>
      <c r="Y549" t="n">
        <v>1</v>
      </c>
      <c r="Z549" t="n">
        <v>10</v>
      </c>
    </row>
    <row r="550">
      <c r="A550" t="n">
        <v>28</v>
      </c>
      <c r="B550" t="n">
        <v>80</v>
      </c>
      <c r="C550" t="inlineStr">
        <is>
          <t xml:space="preserve">CONCLUIDO	</t>
        </is>
      </c>
      <c r="D550" t="n">
        <v>6.3277</v>
      </c>
      <c r="E550" t="n">
        <v>15.8</v>
      </c>
      <c r="F550" t="n">
        <v>13.03</v>
      </c>
      <c r="G550" t="n">
        <v>55.83</v>
      </c>
      <c r="H550" t="n">
        <v>0.84</v>
      </c>
      <c r="I550" t="n">
        <v>14</v>
      </c>
      <c r="J550" t="n">
        <v>169.17</v>
      </c>
      <c r="K550" t="n">
        <v>50.28</v>
      </c>
      <c r="L550" t="n">
        <v>8</v>
      </c>
      <c r="M550" t="n">
        <v>0</v>
      </c>
      <c r="N550" t="n">
        <v>30.89</v>
      </c>
      <c r="O550" t="n">
        <v>21098.19</v>
      </c>
      <c r="P550" t="n">
        <v>125.17</v>
      </c>
      <c r="Q550" t="n">
        <v>988.12</v>
      </c>
      <c r="R550" t="n">
        <v>45.79</v>
      </c>
      <c r="S550" t="n">
        <v>35.43</v>
      </c>
      <c r="T550" t="n">
        <v>4135.74</v>
      </c>
      <c r="U550" t="n">
        <v>0.77</v>
      </c>
      <c r="V550" t="n">
        <v>0.87</v>
      </c>
      <c r="W550" t="n">
        <v>3</v>
      </c>
      <c r="X550" t="n">
        <v>0.27</v>
      </c>
      <c r="Y550" t="n">
        <v>1</v>
      </c>
      <c r="Z550" t="n">
        <v>10</v>
      </c>
    </row>
    <row r="551">
      <c r="A551" t="n">
        <v>0</v>
      </c>
      <c r="B551" t="n">
        <v>115</v>
      </c>
      <c r="C551" t="inlineStr">
        <is>
          <t xml:space="preserve">CONCLUIDO	</t>
        </is>
      </c>
      <c r="D551" t="n">
        <v>3.7022</v>
      </c>
      <c r="E551" t="n">
        <v>27.01</v>
      </c>
      <c r="F551" t="n">
        <v>16.45</v>
      </c>
      <c r="G551" t="n">
        <v>5.48</v>
      </c>
      <c r="H551" t="n">
        <v>0.08</v>
      </c>
      <c r="I551" t="n">
        <v>180</v>
      </c>
      <c r="J551" t="n">
        <v>222.93</v>
      </c>
      <c r="K551" t="n">
        <v>56.94</v>
      </c>
      <c r="L551" t="n">
        <v>1</v>
      </c>
      <c r="M551" t="n">
        <v>178</v>
      </c>
      <c r="N551" t="n">
        <v>49.99</v>
      </c>
      <c r="O551" t="n">
        <v>27728.69</v>
      </c>
      <c r="P551" t="n">
        <v>249.33</v>
      </c>
      <c r="Q551" t="n">
        <v>988.78</v>
      </c>
      <c r="R551" t="n">
        <v>152.7</v>
      </c>
      <c r="S551" t="n">
        <v>35.43</v>
      </c>
      <c r="T551" t="n">
        <v>56761.5</v>
      </c>
      <c r="U551" t="n">
        <v>0.23</v>
      </c>
      <c r="V551" t="n">
        <v>0.6899999999999999</v>
      </c>
      <c r="W551" t="n">
        <v>3.26</v>
      </c>
      <c r="X551" t="n">
        <v>3.69</v>
      </c>
      <c r="Y551" t="n">
        <v>1</v>
      </c>
      <c r="Z551" t="n">
        <v>10</v>
      </c>
    </row>
    <row r="552">
      <c r="A552" t="n">
        <v>1</v>
      </c>
      <c r="B552" t="n">
        <v>115</v>
      </c>
      <c r="C552" t="inlineStr">
        <is>
          <t xml:space="preserve">CONCLUIDO	</t>
        </is>
      </c>
      <c r="D552" t="n">
        <v>4.1552</v>
      </c>
      <c r="E552" t="n">
        <v>24.07</v>
      </c>
      <c r="F552" t="n">
        <v>15.48</v>
      </c>
      <c r="G552" t="n">
        <v>6.88</v>
      </c>
      <c r="H552" t="n">
        <v>0.1</v>
      </c>
      <c r="I552" t="n">
        <v>135</v>
      </c>
      <c r="J552" t="n">
        <v>223.35</v>
      </c>
      <c r="K552" t="n">
        <v>56.94</v>
      </c>
      <c r="L552" t="n">
        <v>1.25</v>
      </c>
      <c r="M552" t="n">
        <v>133</v>
      </c>
      <c r="N552" t="n">
        <v>50.15</v>
      </c>
      <c r="O552" t="n">
        <v>27780.03</v>
      </c>
      <c r="P552" t="n">
        <v>233.82</v>
      </c>
      <c r="Q552" t="n">
        <v>988.47</v>
      </c>
      <c r="R552" t="n">
        <v>122.37</v>
      </c>
      <c r="S552" t="n">
        <v>35.43</v>
      </c>
      <c r="T552" t="n">
        <v>41820.85</v>
      </c>
      <c r="U552" t="n">
        <v>0.29</v>
      </c>
      <c r="V552" t="n">
        <v>0.74</v>
      </c>
      <c r="W552" t="n">
        <v>3.19</v>
      </c>
      <c r="X552" t="n">
        <v>2.72</v>
      </c>
      <c r="Y552" t="n">
        <v>1</v>
      </c>
      <c r="Z552" t="n">
        <v>10</v>
      </c>
    </row>
    <row r="553">
      <c r="A553" t="n">
        <v>2</v>
      </c>
      <c r="B553" t="n">
        <v>115</v>
      </c>
      <c r="C553" t="inlineStr">
        <is>
          <t xml:space="preserve">CONCLUIDO	</t>
        </is>
      </c>
      <c r="D553" t="n">
        <v>4.4611</v>
      </c>
      <c r="E553" t="n">
        <v>22.42</v>
      </c>
      <c r="F553" t="n">
        <v>14.97</v>
      </c>
      <c r="G553" t="n">
        <v>8.24</v>
      </c>
      <c r="H553" t="n">
        <v>0.12</v>
      </c>
      <c r="I553" t="n">
        <v>109</v>
      </c>
      <c r="J553" t="n">
        <v>223.76</v>
      </c>
      <c r="K553" t="n">
        <v>56.94</v>
      </c>
      <c r="L553" t="n">
        <v>1.5</v>
      </c>
      <c r="M553" t="n">
        <v>107</v>
      </c>
      <c r="N553" t="n">
        <v>50.32</v>
      </c>
      <c r="O553" t="n">
        <v>27831.42</v>
      </c>
      <c r="P553" t="n">
        <v>225.31</v>
      </c>
      <c r="Q553" t="n">
        <v>988.58</v>
      </c>
      <c r="R553" t="n">
        <v>105.95</v>
      </c>
      <c r="S553" t="n">
        <v>35.43</v>
      </c>
      <c r="T553" t="n">
        <v>33742.35</v>
      </c>
      <c r="U553" t="n">
        <v>0.33</v>
      </c>
      <c r="V553" t="n">
        <v>0.76</v>
      </c>
      <c r="W553" t="n">
        <v>3.16</v>
      </c>
      <c r="X553" t="n">
        <v>2.21</v>
      </c>
      <c r="Y553" t="n">
        <v>1</v>
      </c>
      <c r="Z553" t="n">
        <v>10</v>
      </c>
    </row>
    <row r="554">
      <c r="A554" t="n">
        <v>3</v>
      </c>
      <c r="B554" t="n">
        <v>115</v>
      </c>
      <c r="C554" t="inlineStr">
        <is>
          <t xml:space="preserve">CONCLUIDO	</t>
        </is>
      </c>
      <c r="D554" t="n">
        <v>4.7118</v>
      </c>
      <c r="E554" t="n">
        <v>21.22</v>
      </c>
      <c r="F554" t="n">
        <v>14.57</v>
      </c>
      <c r="G554" t="n">
        <v>9.609999999999999</v>
      </c>
      <c r="H554" t="n">
        <v>0.14</v>
      </c>
      <c r="I554" t="n">
        <v>91</v>
      </c>
      <c r="J554" t="n">
        <v>224.18</v>
      </c>
      <c r="K554" t="n">
        <v>56.94</v>
      </c>
      <c r="L554" t="n">
        <v>1.75</v>
      </c>
      <c r="M554" t="n">
        <v>89</v>
      </c>
      <c r="N554" t="n">
        <v>50.49</v>
      </c>
      <c r="O554" t="n">
        <v>27882.87</v>
      </c>
      <c r="P554" t="n">
        <v>218.46</v>
      </c>
      <c r="Q554" t="n">
        <v>988.4</v>
      </c>
      <c r="R554" t="n">
        <v>94.17</v>
      </c>
      <c r="S554" t="n">
        <v>35.43</v>
      </c>
      <c r="T554" t="n">
        <v>27941.8</v>
      </c>
      <c r="U554" t="n">
        <v>0.38</v>
      </c>
      <c r="V554" t="n">
        <v>0.78</v>
      </c>
      <c r="W554" t="n">
        <v>3.11</v>
      </c>
      <c r="X554" t="n">
        <v>1.81</v>
      </c>
      <c r="Y554" t="n">
        <v>1</v>
      </c>
      <c r="Z554" t="n">
        <v>10</v>
      </c>
    </row>
    <row r="555">
      <c r="A555" t="n">
        <v>4</v>
      </c>
      <c r="B555" t="n">
        <v>115</v>
      </c>
      <c r="C555" t="inlineStr">
        <is>
          <t xml:space="preserve">CONCLUIDO	</t>
        </is>
      </c>
      <c r="D555" t="n">
        <v>4.9028</v>
      </c>
      <c r="E555" t="n">
        <v>20.4</v>
      </c>
      <c r="F555" t="n">
        <v>14.31</v>
      </c>
      <c r="G555" t="n">
        <v>11.01</v>
      </c>
      <c r="H555" t="n">
        <v>0.16</v>
      </c>
      <c r="I555" t="n">
        <v>78</v>
      </c>
      <c r="J555" t="n">
        <v>224.6</v>
      </c>
      <c r="K555" t="n">
        <v>56.94</v>
      </c>
      <c r="L555" t="n">
        <v>2</v>
      </c>
      <c r="M555" t="n">
        <v>76</v>
      </c>
      <c r="N555" t="n">
        <v>50.65</v>
      </c>
      <c r="O555" t="n">
        <v>27934.37</v>
      </c>
      <c r="P555" t="n">
        <v>213.73</v>
      </c>
      <c r="Q555" t="n">
        <v>988.24</v>
      </c>
      <c r="R555" t="n">
        <v>86.02</v>
      </c>
      <c r="S555" t="n">
        <v>35.43</v>
      </c>
      <c r="T555" t="n">
        <v>23933.43</v>
      </c>
      <c r="U555" t="n">
        <v>0.41</v>
      </c>
      <c r="V555" t="n">
        <v>0.8</v>
      </c>
      <c r="W555" t="n">
        <v>3.1</v>
      </c>
      <c r="X555" t="n">
        <v>1.56</v>
      </c>
      <c r="Y555" t="n">
        <v>1</v>
      </c>
      <c r="Z555" t="n">
        <v>10</v>
      </c>
    </row>
    <row r="556">
      <c r="A556" t="n">
        <v>5</v>
      </c>
      <c r="B556" t="n">
        <v>115</v>
      </c>
      <c r="C556" t="inlineStr">
        <is>
          <t xml:space="preserve">CONCLUIDO	</t>
        </is>
      </c>
      <c r="D556" t="n">
        <v>5.0597</v>
      </c>
      <c r="E556" t="n">
        <v>19.76</v>
      </c>
      <c r="F556" t="n">
        <v>14.12</v>
      </c>
      <c r="G556" t="n">
        <v>12.46</v>
      </c>
      <c r="H556" t="n">
        <v>0.18</v>
      </c>
      <c r="I556" t="n">
        <v>68</v>
      </c>
      <c r="J556" t="n">
        <v>225.01</v>
      </c>
      <c r="K556" t="n">
        <v>56.94</v>
      </c>
      <c r="L556" t="n">
        <v>2.25</v>
      </c>
      <c r="M556" t="n">
        <v>66</v>
      </c>
      <c r="N556" t="n">
        <v>50.82</v>
      </c>
      <c r="O556" t="n">
        <v>27985.94</v>
      </c>
      <c r="P556" t="n">
        <v>210.11</v>
      </c>
      <c r="Q556" t="n">
        <v>988.27</v>
      </c>
      <c r="R556" t="n">
        <v>80.11</v>
      </c>
      <c r="S556" t="n">
        <v>35.43</v>
      </c>
      <c r="T556" t="n">
        <v>21027.78</v>
      </c>
      <c r="U556" t="n">
        <v>0.44</v>
      </c>
      <c r="V556" t="n">
        <v>0.8100000000000001</v>
      </c>
      <c r="W556" t="n">
        <v>3.08</v>
      </c>
      <c r="X556" t="n">
        <v>1.36</v>
      </c>
      <c r="Y556" t="n">
        <v>1</v>
      </c>
      <c r="Z556" t="n">
        <v>10</v>
      </c>
    </row>
    <row r="557">
      <c r="A557" t="n">
        <v>6</v>
      </c>
      <c r="B557" t="n">
        <v>115</v>
      </c>
      <c r="C557" t="inlineStr">
        <is>
          <t xml:space="preserve">CONCLUIDO	</t>
        </is>
      </c>
      <c r="D557" t="n">
        <v>5.1813</v>
      </c>
      <c r="E557" t="n">
        <v>19.3</v>
      </c>
      <c r="F557" t="n">
        <v>13.96</v>
      </c>
      <c r="G557" t="n">
        <v>13.73</v>
      </c>
      <c r="H557" t="n">
        <v>0.2</v>
      </c>
      <c r="I557" t="n">
        <v>61</v>
      </c>
      <c r="J557" t="n">
        <v>225.43</v>
      </c>
      <c r="K557" t="n">
        <v>56.94</v>
      </c>
      <c r="L557" t="n">
        <v>2.5</v>
      </c>
      <c r="M557" t="n">
        <v>59</v>
      </c>
      <c r="N557" t="n">
        <v>50.99</v>
      </c>
      <c r="O557" t="n">
        <v>28037.57</v>
      </c>
      <c r="P557" t="n">
        <v>206.85</v>
      </c>
      <c r="Q557" t="n">
        <v>988.23</v>
      </c>
      <c r="R557" t="n">
        <v>75.23999999999999</v>
      </c>
      <c r="S557" t="n">
        <v>35.43</v>
      </c>
      <c r="T557" t="n">
        <v>18628.02</v>
      </c>
      <c r="U557" t="n">
        <v>0.47</v>
      </c>
      <c r="V557" t="n">
        <v>0.82</v>
      </c>
      <c r="W557" t="n">
        <v>3.07</v>
      </c>
      <c r="X557" t="n">
        <v>1.21</v>
      </c>
      <c r="Y557" t="n">
        <v>1</v>
      </c>
      <c r="Z557" t="n">
        <v>10</v>
      </c>
    </row>
    <row r="558">
      <c r="A558" t="n">
        <v>7</v>
      </c>
      <c r="B558" t="n">
        <v>115</v>
      </c>
      <c r="C558" t="inlineStr">
        <is>
          <t xml:space="preserve">CONCLUIDO	</t>
        </is>
      </c>
      <c r="D558" t="n">
        <v>5.3091</v>
      </c>
      <c r="E558" t="n">
        <v>18.84</v>
      </c>
      <c r="F558" t="n">
        <v>13.8</v>
      </c>
      <c r="G558" t="n">
        <v>15.34</v>
      </c>
      <c r="H558" t="n">
        <v>0.22</v>
      </c>
      <c r="I558" t="n">
        <v>54</v>
      </c>
      <c r="J558" t="n">
        <v>225.85</v>
      </c>
      <c r="K558" t="n">
        <v>56.94</v>
      </c>
      <c r="L558" t="n">
        <v>2.75</v>
      </c>
      <c r="M558" t="n">
        <v>52</v>
      </c>
      <c r="N558" t="n">
        <v>51.16</v>
      </c>
      <c r="O558" t="n">
        <v>28089.25</v>
      </c>
      <c r="P558" t="n">
        <v>203.63</v>
      </c>
      <c r="Q558" t="n">
        <v>988.27</v>
      </c>
      <c r="R558" t="n">
        <v>70.41</v>
      </c>
      <c r="S558" t="n">
        <v>35.43</v>
      </c>
      <c r="T558" t="n">
        <v>16247.54</v>
      </c>
      <c r="U558" t="n">
        <v>0.5</v>
      </c>
      <c r="V558" t="n">
        <v>0.83</v>
      </c>
      <c r="W558" t="n">
        <v>3.05</v>
      </c>
      <c r="X558" t="n">
        <v>1.05</v>
      </c>
      <c r="Y558" t="n">
        <v>1</v>
      </c>
      <c r="Z558" t="n">
        <v>10</v>
      </c>
    </row>
    <row r="559">
      <c r="A559" t="n">
        <v>8</v>
      </c>
      <c r="B559" t="n">
        <v>115</v>
      </c>
      <c r="C559" t="inlineStr">
        <is>
          <t xml:space="preserve">CONCLUIDO	</t>
        </is>
      </c>
      <c r="D559" t="n">
        <v>5.4002</v>
      </c>
      <c r="E559" t="n">
        <v>18.52</v>
      </c>
      <c r="F559" t="n">
        <v>13.71</v>
      </c>
      <c r="G559" t="n">
        <v>16.78</v>
      </c>
      <c r="H559" t="n">
        <v>0.24</v>
      </c>
      <c r="I559" t="n">
        <v>49</v>
      </c>
      <c r="J559" t="n">
        <v>226.27</v>
      </c>
      <c r="K559" t="n">
        <v>56.94</v>
      </c>
      <c r="L559" t="n">
        <v>3</v>
      </c>
      <c r="M559" t="n">
        <v>47</v>
      </c>
      <c r="N559" t="n">
        <v>51.33</v>
      </c>
      <c r="O559" t="n">
        <v>28140.99</v>
      </c>
      <c r="P559" t="n">
        <v>201.3</v>
      </c>
      <c r="Q559" t="n">
        <v>988.12</v>
      </c>
      <c r="R559" t="n">
        <v>67.37</v>
      </c>
      <c r="S559" t="n">
        <v>35.43</v>
      </c>
      <c r="T559" t="n">
        <v>14748.83</v>
      </c>
      <c r="U559" t="n">
        <v>0.53</v>
      </c>
      <c r="V559" t="n">
        <v>0.83</v>
      </c>
      <c r="W559" t="n">
        <v>3.04</v>
      </c>
      <c r="X559" t="n">
        <v>0.95</v>
      </c>
      <c r="Y559" t="n">
        <v>1</v>
      </c>
      <c r="Z559" t="n">
        <v>10</v>
      </c>
    </row>
    <row r="560">
      <c r="A560" t="n">
        <v>9</v>
      </c>
      <c r="B560" t="n">
        <v>115</v>
      </c>
      <c r="C560" t="inlineStr">
        <is>
          <t xml:space="preserve">CONCLUIDO	</t>
        </is>
      </c>
      <c r="D560" t="n">
        <v>5.467</v>
      </c>
      <c r="E560" t="n">
        <v>18.29</v>
      </c>
      <c r="F560" t="n">
        <v>13.66</v>
      </c>
      <c r="G560" t="n">
        <v>18.21</v>
      </c>
      <c r="H560" t="n">
        <v>0.25</v>
      </c>
      <c r="I560" t="n">
        <v>45</v>
      </c>
      <c r="J560" t="n">
        <v>226.69</v>
      </c>
      <c r="K560" t="n">
        <v>56.94</v>
      </c>
      <c r="L560" t="n">
        <v>3.25</v>
      </c>
      <c r="M560" t="n">
        <v>43</v>
      </c>
      <c r="N560" t="n">
        <v>51.5</v>
      </c>
      <c r="O560" t="n">
        <v>28192.8</v>
      </c>
      <c r="P560" t="n">
        <v>199.87</v>
      </c>
      <c r="Q560" t="n">
        <v>988.22</v>
      </c>
      <c r="R560" t="n">
        <v>65.56999999999999</v>
      </c>
      <c r="S560" t="n">
        <v>35.43</v>
      </c>
      <c r="T560" t="n">
        <v>13873.26</v>
      </c>
      <c r="U560" t="n">
        <v>0.54</v>
      </c>
      <c r="V560" t="n">
        <v>0.83</v>
      </c>
      <c r="W560" t="n">
        <v>3.04</v>
      </c>
      <c r="X560" t="n">
        <v>0.9</v>
      </c>
      <c r="Y560" t="n">
        <v>1</v>
      </c>
      <c r="Z560" t="n">
        <v>10</v>
      </c>
    </row>
    <row r="561">
      <c r="A561" t="n">
        <v>10</v>
      </c>
      <c r="B561" t="n">
        <v>115</v>
      </c>
      <c r="C561" t="inlineStr">
        <is>
          <t xml:space="preserve">CONCLUIDO	</t>
        </is>
      </c>
      <c r="D561" t="n">
        <v>5.5303</v>
      </c>
      <c r="E561" t="n">
        <v>18.08</v>
      </c>
      <c r="F561" t="n">
        <v>13.58</v>
      </c>
      <c r="G561" t="n">
        <v>19.4</v>
      </c>
      <c r="H561" t="n">
        <v>0.27</v>
      </c>
      <c r="I561" t="n">
        <v>42</v>
      </c>
      <c r="J561" t="n">
        <v>227.11</v>
      </c>
      <c r="K561" t="n">
        <v>56.94</v>
      </c>
      <c r="L561" t="n">
        <v>3.5</v>
      </c>
      <c r="M561" t="n">
        <v>40</v>
      </c>
      <c r="N561" t="n">
        <v>51.67</v>
      </c>
      <c r="O561" t="n">
        <v>28244.66</v>
      </c>
      <c r="P561" t="n">
        <v>197.95</v>
      </c>
      <c r="Q561" t="n">
        <v>988.14</v>
      </c>
      <c r="R561" t="n">
        <v>63.34</v>
      </c>
      <c r="S561" t="n">
        <v>35.43</v>
      </c>
      <c r="T561" t="n">
        <v>12769.98</v>
      </c>
      <c r="U561" t="n">
        <v>0.5600000000000001</v>
      </c>
      <c r="V561" t="n">
        <v>0.84</v>
      </c>
      <c r="W561" t="n">
        <v>3.04</v>
      </c>
      <c r="X561" t="n">
        <v>0.82</v>
      </c>
      <c r="Y561" t="n">
        <v>1</v>
      </c>
      <c r="Z561" t="n">
        <v>10</v>
      </c>
    </row>
    <row r="562">
      <c r="A562" t="n">
        <v>11</v>
      </c>
      <c r="B562" t="n">
        <v>115</v>
      </c>
      <c r="C562" t="inlineStr">
        <is>
          <t xml:space="preserve">CONCLUIDO	</t>
        </is>
      </c>
      <c r="D562" t="n">
        <v>5.5875</v>
      </c>
      <c r="E562" t="n">
        <v>17.9</v>
      </c>
      <c r="F562" t="n">
        <v>13.52</v>
      </c>
      <c r="G562" t="n">
        <v>20.81</v>
      </c>
      <c r="H562" t="n">
        <v>0.29</v>
      </c>
      <c r="I562" t="n">
        <v>39</v>
      </c>
      <c r="J562" t="n">
        <v>227.53</v>
      </c>
      <c r="K562" t="n">
        <v>56.94</v>
      </c>
      <c r="L562" t="n">
        <v>3.75</v>
      </c>
      <c r="M562" t="n">
        <v>37</v>
      </c>
      <c r="N562" t="n">
        <v>51.84</v>
      </c>
      <c r="O562" t="n">
        <v>28296.58</v>
      </c>
      <c r="P562" t="n">
        <v>196.49</v>
      </c>
      <c r="Q562" t="n">
        <v>988.09</v>
      </c>
      <c r="R562" t="n">
        <v>61.65</v>
      </c>
      <c r="S562" t="n">
        <v>35.43</v>
      </c>
      <c r="T562" t="n">
        <v>11939.16</v>
      </c>
      <c r="U562" t="n">
        <v>0.57</v>
      </c>
      <c r="V562" t="n">
        <v>0.84</v>
      </c>
      <c r="W562" t="n">
        <v>3.03</v>
      </c>
      <c r="X562" t="n">
        <v>0.77</v>
      </c>
      <c r="Y562" t="n">
        <v>1</v>
      </c>
      <c r="Z562" t="n">
        <v>10</v>
      </c>
    </row>
    <row r="563">
      <c r="A563" t="n">
        <v>12</v>
      </c>
      <c r="B563" t="n">
        <v>115</v>
      </c>
      <c r="C563" t="inlineStr">
        <is>
          <t xml:space="preserve">CONCLUIDO	</t>
        </is>
      </c>
      <c r="D563" t="n">
        <v>5.6548</v>
      </c>
      <c r="E563" t="n">
        <v>17.68</v>
      </c>
      <c r="F563" t="n">
        <v>13.44</v>
      </c>
      <c r="G563" t="n">
        <v>22.41</v>
      </c>
      <c r="H563" t="n">
        <v>0.31</v>
      </c>
      <c r="I563" t="n">
        <v>36</v>
      </c>
      <c r="J563" t="n">
        <v>227.95</v>
      </c>
      <c r="K563" t="n">
        <v>56.94</v>
      </c>
      <c r="L563" t="n">
        <v>4</v>
      </c>
      <c r="M563" t="n">
        <v>34</v>
      </c>
      <c r="N563" t="n">
        <v>52.01</v>
      </c>
      <c r="O563" t="n">
        <v>28348.56</v>
      </c>
      <c r="P563" t="n">
        <v>194.26</v>
      </c>
      <c r="Q563" t="n">
        <v>988.23</v>
      </c>
      <c r="R563" t="n">
        <v>59.14</v>
      </c>
      <c r="S563" t="n">
        <v>35.43</v>
      </c>
      <c r="T563" t="n">
        <v>10701.29</v>
      </c>
      <c r="U563" t="n">
        <v>0.6</v>
      </c>
      <c r="V563" t="n">
        <v>0.85</v>
      </c>
      <c r="W563" t="n">
        <v>3.02</v>
      </c>
      <c r="X563" t="n">
        <v>0.6899999999999999</v>
      </c>
      <c r="Y563" t="n">
        <v>1</v>
      </c>
      <c r="Z563" t="n">
        <v>10</v>
      </c>
    </row>
    <row r="564">
      <c r="A564" t="n">
        <v>13</v>
      </c>
      <c r="B564" t="n">
        <v>115</v>
      </c>
      <c r="C564" t="inlineStr">
        <is>
          <t xml:space="preserve">CONCLUIDO	</t>
        </is>
      </c>
      <c r="D564" t="n">
        <v>5.6925</v>
      </c>
      <c r="E564" t="n">
        <v>17.57</v>
      </c>
      <c r="F564" t="n">
        <v>13.41</v>
      </c>
      <c r="G564" t="n">
        <v>23.67</v>
      </c>
      <c r="H564" t="n">
        <v>0.33</v>
      </c>
      <c r="I564" t="n">
        <v>34</v>
      </c>
      <c r="J564" t="n">
        <v>228.38</v>
      </c>
      <c r="K564" t="n">
        <v>56.94</v>
      </c>
      <c r="L564" t="n">
        <v>4.25</v>
      </c>
      <c r="M564" t="n">
        <v>32</v>
      </c>
      <c r="N564" t="n">
        <v>52.18</v>
      </c>
      <c r="O564" t="n">
        <v>28400.61</v>
      </c>
      <c r="P564" t="n">
        <v>193.13</v>
      </c>
      <c r="Q564" t="n">
        <v>988.11</v>
      </c>
      <c r="R564" t="n">
        <v>58.37</v>
      </c>
      <c r="S564" t="n">
        <v>35.43</v>
      </c>
      <c r="T564" t="n">
        <v>10327.87</v>
      </c>
      <c r="U564" t="n">
        <v>0.61</v>
      </c>
      <c r="V564" t="n">
        <v>0.85</v>
      </c>
      <c r="W564" t="n">
        <v>3.02</v>
      </c>
      <c r="X564" t="n">
        <v>0.66</v>
      </c>
      <c r="Y564" t="n">
        <v>1</v>
      </c>
      <c r="Z564" t="n">
        <v>10</v>
      </c>
    </row>
    <row r="565">
      <c r="A565" t="n">
        <v>14</v>
      </c>
      <c r="B565" t="n">
        <v>115</v>
      </c>
      <c r="C565" t="inlineStr">
        <is>
          <t xml:space="preserve">CONCLUIDO	</t>
        </is>
      </c>
      <c r="D565" t="n">
        <v>5.7296</v>
      </c>
      <c r="E565" t="n">
        <v>17.45</v>
      </c>
      <c r="F565" t="n">
        <v>13.39</v>
      </c>
      <c r="G565" t="n">
        <v>25.1</v>
      </c>
      <c r="H565" t="n">
        <v>0.35</v>
      </c>
      <c r="I565" t="n">
        <v>32</v>
      </c>
      <c r="J565" t="n">
        <v>228.8</v>
      </c>
      <c r="K565" t="n">
        <v>56.94</v>
      </c>
      <c r="L565" t="n">
        <v>4.5</v>
      </c>
      <c r="M565" t="n">
        <v>30</v>
      </c>
      <c r="N565" t="n">
        <v>52.36</v>
      </c>
      <c r="O565" t="n">
        <v>28452.71</v>
      </c>
      <c r="P565" t="n">
        <v>191.75</v>
      </c>
      <c r="Q565" t="n">
        <v>988.24</v>
      </c>
      <c r="R565" t="n">
        <v>57.53</v>
      </c>
      <c r="S565" t="n">
        <v>35.43</v>
      </c>
      <c r="T565" t="n">
        <v>9913.709999999999</v>
      </c>
      <c r="U565" t="n">
        <v>0.62</v>
      </c>
      <c r="V565" t="n">
        <v>0.85</v>
      </c>
      <c r="W565" t="n">
        <v>3.02</v>
      </c>
      <c r="X565" t="n">
        <v>0.63</v>
      </c>
      <c r="Y565" t="n">
        <v>1</v>
      </c>
      <c r="Z565" t="n">
        <v>10</v>
      </c>
    </row>
    <row r="566">
      <c r="A566" t="n">
        <v>15</v>
      </c>
      <c r="B566" t="n">
        <v>115</v>
      </c>
      <c r="C566" t="inlineStr">
        <is>
          <t xml:space="preserve">CONCLUIDO	</t>
        </is>
      </c>
      <c r="D566" t="n">
        <v>5.7745</v>
      </c>
      <c r="E566" t="n">
        <v>17.32</v>
      </c>
      <c r="F566" t="n">
        <v>13.34</v>
      </c>
      <c r="G566" t="n">
        <v>26.68</v>
      </c>
      <c r="H566" t="n">
        <v>0.37</v>
      </c>
      <c r="I566" t="n">
        <v>30</v>
      </c>
      <c r="J566" t="n">
        <v>229.22</v>
      </c>
      <c r="K566" t="n">
        <v>56.94</v>
      </c>
      <c r="L566" t="n">
        <v>4.75</v>
      </c>
      <c r="M566" t="n">
        <v>28</v>
      </c>
      <c r="N566" t="n">
        <v>52.53</v>
      </c>
      <c r="O566" t="n">
        <v>28504.87</v>
      </c>
      <c r="P566" t="n">
        <v>190.43</v>
      </c>
      <c r="Q566" t="n">
        <v>988.1</v>
      </c>
      <c r="R566" t="n">
        <v>55.85</v>
      </c>
      <c r="S566" t="n">
        <v>35.43</v>
      </c>
      <c r="T566" t="n">
        <v>9087.15</v>
      </c>
      <c r="U566" t="n">
        <v>0.63</v>
      </c>
      <c r="V566" t="n">
        <v>0.85</v>
      </c>
      <c r="W566" t="n">
        <v>3.02</v>
      </c>
      <c r="X566" t="n">
        <v>0.59</v>
      </c>
      <c r="Y566" t="n">
        <v>1</v>
      </c>
      <c r="Z566" t="n">
        <v>10</v>
      </c>
    </row>
    <row r="567">
      <c r="A567" t="n">
        <v>16</v>
      </c>
      <c r="B567" t="n">
        <v>115</v>
      </c>
      <c r="C567" t="inlineStr">
        <is>
          <t xml:space="preserve">CONCLUIDO	</t>
        </is>
      </c>
      <c r="D567" t="n">
        <v>5.8162</v>
      </c>
      <c r="E567" t="n">
        <v>17.19</v>
      </c>
      <c r="F567" t="n">
        <v>13.3</v>
      </c>
      <c r="G567" t="n">
        <v>28.51</v>
      </c>
      <c r="H567" t="n">
        <v>0.39</v>
      </c>
      <c r="I567" t="n">
        <v>28</v>
      </c>
      <c r="J567" t="n">
        <v>229.65</v>
      </c>
      <c r="K567" t="n">
        <v>56.94</v>
      </c>
      <c r="L567" t="n">
        <v>5</v>
      </c>
      <c r="M567" t="n">
        <v>26</v>
      </c>
      <c r="N567" t="n">
        <v>52.7</v>
      </c>
      <c r="O567" t="n">
        <v>28557.1</v>
      </c>
      <c r="P567" t="n">
        <v>188.6</v>
      </c>
      <c r="Q567" t="n">
        <v>988.13</v>
      </c>
      <c r="R567" t="n">
        <v>54.68</v>
      </c>
      <c r="S567" t="n">
        <v>35.43</v>
      </c>
      <c r="T567" t="n">
        <v>8511.959999999999</v>
      </c>
      <c r="U567" t="n">
        <v>0.65</v>
      </c>
      <c r="V567" t="n">
        <v>0.86</v>
      </c>
      <c r="W567" t="n">
        <v>3.02</v>
      </c>
      <c r="X567" t="n">
        <v>0.55</v>
      </c>
      <c r="Y567" t="n">
        <v>1</v>
      </c>
      <c r="Z567" t="n">
        <v>10</v>
      </c>
    </row>
    <row r="568">
      <c r="A568" t="n">
        <v>17</v>
      </c>
      <c r="B568" t="n">
        <v>115</v>
      </c>
      <c r="C568" t="inlineStr">
        <is>
          <t xml:space="preserve">CONCLUIDO	</t>
        </is>
      </c>
      <c r="D568" t="n">
        <v>5.8424</v>
      </c>
      <c r="E568" t="n">
        <v>17.12</v>
      </c>
      <c r="F568" t="n">
        <v>13.27</v>
      </c>
      <c r="G568" t="n">
        <v>29.49</v>
      </c>
      <c r="H568" t="n">
        <v>0.41</v>
      </c>
      <c r="I568" t="n">
        <v>27</v>
      </c>
      <c r="J568" t="n">
        <v>230.07</v>
      </c>
      <c r="K568" t="n">
        <v>56.94</v>
      </c>
      <c r="L568" t="n">
        <v>5.25</v>
      </c>
      <c r="M568" t="n">
        <v>25</v>
      </c>
      <c r="N568" t="n">
        <v>52.88</v>
      </c>
      <c r="O568" t="n">
        <v>28609.38</v>
      </c>
      <c r="P568" t="n">
        <v>187.53</v>
      </c>
      <c r="Q568" t="n">
        <v>988.13</v>
      </c>
      <c r="R568" t="n">
        <v>53.83</v>
      </c>
      <c r="S568" t="n">
        <v>35.43</v>
      </c>
      <c r="T568" t="n">
        <v>8090.74</v>
      </c>
      <c r="U568" t="n">
        <v>0.66</v>
      </c>
      <c r="V568" t="n">
        <v>0.86</v>
      </c>
      <c r="W568" t="n">
        <v>3.01</v>
      </c>
      <c r="X568" t="n">
        <v>0.52</v>
      </c>
      <c r="Y568" t="n">
        <v>1</v>
      </c>
      <c r="Z568" t="n">
        <v>10</v>
      </c>
    </row>
    <row r="569">
      <c r="A569" t="n">
        <v>18</v>
      </c>
      <c r="B569" t="n">
        <v>115</v>
      </c>
      <c r="C569" t="inlineStr">
        <is>
          <t xml:space="preserve">CONCLUIDO	</t>
        </is>
      </c>
      <c r="D569" t="n">
        <v>5.8627</v>
      </c>
      <c r="E569" t="n">
        <v>17.06</v>
      </c>
      <c r="F569" t="n">
        <v>13.26</v>
      </c>
      <c r="G569" t="n">
        <v>30.59</v>
      </c>
      <c r="H569" t="n">
        <v>0.42</v>
      </c>
      <c r="I569" t="n">
        <v>26</v>
      </c>
      <c r="J569" t="n">
        <v>230.49</v>
      </c>
      <c r="K569" t="n">
        <v>56.94</v>
      </c>
      <c r="L569" t="n">
        <v>5.5</v>
      </c>
      <c r="M569" t="n">
        <v>24</v>
      </c>
      <c r="N569" t="n">
        <v>53.05</v>
      </c>
      <c r="O569" t="n">
        <v>28661.73</v>
      </c>
      <c r="P569" t="n">
        <v>186.67</v>
      </c>
      <c r="Q569" t="n">
        <v>988.11</v>
      </c>
      <c r="R569" t="n">
        <v>53.38</v>
      </c>
      <c r="S569" t="n">
        <v>35.43</v>
      </c>
      <c r="T569" t="n">
        <v>7869.38</v>
      </c>
      <c r="U569" t="n">
        <v>0.66</v>
      </c>
      <c r="V569" t="n">
        <v>0.86</v>
      </c>
      <c r="W569" t="n">
        <v>3</v>
      </c>
      <c r="X569" t="n">
        <v>0.5</v>
      </c>
      <c r="Y569" t="n">
        <v>1</v>
      </c>
      <c r="Z569" t="n">
        <v>10</v>
      </c>
    </row>
    <row r="570">
      <c r="A570" t="n">
        <v>19</v>
      </c>
      <c r="B570" t="n">
        <v>115</v>
      </c>
      <c r="C570" t="inlineStr">
        <is>
          <t xml:space="preserve">CONCLUIDO	</t>
        </is>
      </c>
      <c r="D570" t="n">
        <v>5.9092</v>
      </c>
      <c r="E570" t="n">
        <v>16.92</v>
      </c>
      <c r="F570" t="n">
        <v>13.21</v>
      </c>
      <c r="G570" t="n">
        <v>33.02</v>
      </c>
      <c r="H570" t="n">
        <v>0.44</v>
      </c>
      <c r="I570" t="n">
        <v>24</v>
      </c>
      <c r="J570" t="n">
        <v>230.92</v>
      </c>
      <c r="K570" t="n">
        <v>56.94</v>
      </c>
      <c r="L570" t="n">
        <v>5.75</v>
      </c>
      <c r="M570" t="n">
        <v>22</v>
      </c>
      <c r="N570" t="n">
        <v>53.23</v>
      </c>
      <c r="O570" t="n">
        <v>28714.14</v>
      </c>
      <c r="P570" t="n">
        <v>184.83</v>
      </c>
      <c r="Q570" t="n">
        <v>988.21</v>
      </c>
      <c r="R570" t="n">
        <v>51.9</v>
      </c>
      <c r="S570" t="n">
        <v>35.43</v>
      </c>
      <c r="T570" t="n">
        <v>7141.91</v>
      </c>
      <c r="U570" t="n">
        <v>0.68</v>
      </c>
      <c r="V570" t="n">
        <v>0.86</v>
      </c>
      <c r="W570" t="n">
        <v>3</v>
      </c>
      <c r="X570" t="n">
        <v>0.45</v>
      </c>
      <c r="Y570" t="n">
        <v>1</v>
      </c>
      <c r="Z570" t="n">
        <v>10</v>
      </c>
    </row>
    <row r="571">
      <c r="A571" t="n">
        <v>20</v>
      </c>
      <c r="B571" t="n">
        <v>115</v>
      </c>
      <c r="C571" t="inlineStr">
        <is>
          <t xml:space="preserve">CONCLUIDO	</t>
        </is>
      </c>
      <c r="D571" t="n">
        <v>5.928</v>
      </c>
      <c r="E571" t="n">
        <v>16.87</v>
      </c>
      <c r="F571" t="n">
        <v>13.2</v>
      </c>
      <c r="G571" t="n">
        <v>34.43</v>
      </c>
      <c r="H571" t="n">
        <v>0.46</v>
      </c>
      <c r="I571" t="n">
        <v>23</v>
      </c>
      <c r="J571" t="n">
        <v>231.34</v>
      </c>
      <c r="K571" t="n">
        <v>56.94</v>
      </c>
      <c r="L571" t="n">
        <v>6</v>
      </c>
      <c r="M571" t="n">
        <v>21</v>
      </c>
      <c r="N571" t="n">
        <v>53.4</v>
      </c>
      <c r="O571" t="n">
        <v>28766.61</v>
      </c>
      <c r="P571" t="n">
        <v>184</v>
      </c>
      <c r="Q571" t="n">
        <v>988.1</v>
      </c>
      <c r="R571" t="n">
        <v>51.61</v>
      </c>
      <c r="S571" t="n">
        <v>35.43</v>
      </c>
      <c r="T571" t="n">
        <v>6998.96</v>
      </c>
      <c r="U571" t="n">
        <v>0.6899999999999999</v>
      </c>
      <c r="V571" t="n">
        <v>0.86</v>
      </c>
      <c r="W571" t="n">
        <v>3</v>
      </c>
      <c r="X571" t="n">
        <v>0.45</v>
      </c>
      <c r="Y571" t="n">
        <v>1</v>
      </c>
      <c r="Z571" t="n">
        <v>10</v>
      </c>
    </row>
    <row r="572">
      <c r="A572" t="n">
        <v>21</v>
      </c>
      <c r="B572" t="n">
        <v>115</v>
      </c>
      <c r="C572" t="inlineStr">
        <is>
          <t xml:space="preserve">CONCLUIDO	</t>
        </is>
      </c>
      <c r="D572" t="n">
        <v>5.9543</v>
      </c>
      <c r="E572" t="n">
        <v>16.79</v>
      </c>
      <c r="F572" t="n">
        <v>13.17</v>
      </c>
      <c r="G572" t="n">
        <v>35.91</v>
      </c>
      <c r="H572" t="n">
        <v>0.48</v>
      </c>
      <c r="I572" t="n">
        <v>22</v>
      </c>
      <c r="J572" t="n">
        <v>231.77</v>
      </c>
      <c r="K572" t="n">
        <v>56.94</v>
      </c>
      <c r="L572" t="n">
        <v>6.25</v>
      </c>
      <c r="M572" t="n">
        <v>20</v>
      </c>
      <c r="N572" t="n">
        <v>53.58</v>
      </c>
      <c r="O572" t="n">
        <v>28819.14</v>
      </c>
      <c r="P572" t="n">
        <v>182.86</v>
      </c>
      <c r="Q572" t="n">
        <v>988.11</v>
      </c>
      <c r="R572" t="n">
        <v>50.57</v>
      </c>
      <c r="S572" t="n">
        <v>35.43</v>
      </c>
      <c r="T572" t="n">
        <v>6486.99</v>
      </c>
      <c r="U572" t="n">
        <v>0.7</v>
      </c>
      <c r="V572" t="n">
        <v>0.87</v>
      </c>
      <c r="W572" t="n">
        <v>3</v>
      </c>
      <c r="X572" t="n">
        <v>0.41</v>
      </c>
      <c r="Y572" t="n">
        <v>1</v>
      </c>
      <c r="Z572" t="n">
        <v>10</v>
      </c>
    </row>
    <row r="573">
      <c r="A573" t="n">
        <v>22</v>
      </c>
      <c r="B573" t="n">
        <v>115</v>
      </c>
      <c r="C573" t="inlineStr">
        <is>
          <t xml:space="preserve">CONCLUIDO	</t>
        </is>
      </c>
      <c r="D573" t="n">
        <v>5.9735</v>
      </c>
      <c r="E573" t="n">
        <v>16.74</v>
      </c>
      <c r="F573" t="n">
        <v>13.16</v>
      </c>
      <c r="G573" t="n">
        <v>37.59</v>
      </c>
      <c r="H573" t="n">
        <v>0.5</v>
      </c>
      <c r="I573" t="n">
        <v>21</v>
      </c>
      <c r="J573" t="n">
        <v>232.2</v>
      </c>
      <c r="K573" t="n">
        <v>56.94</v>
      </c>
      <c r="L573" t="n">
        <v>6.5</v>
      </c>
      <c r="M573" t="n">
        <v>19</v>
      </c>
      <c r="N573" t="n">
        <v>53.75</v>
      </c>
      <c r="O573" t="n">
        <v>28871.74</v>
      </c>
      <c r="P573" t="n">
        <v>181.69</v>
      </c>
      <c r="Q573" t="n">
        <v>988.09</v>
      </c>
      <c r="R573" t="n">
        <v>50.21</v>
      </c>
      <c r="S573" t="n">
        <v>35.43</v>
      </c>
      <c r="T573" t="n">
        <v>6309</v>
      </c>
      <c r="U573" t="n">
        <v>0.71</v>
      </c>
      <c r="V573" t="n">
        <v>0.87</v>
      </c>
      <c r="W573" t="n">
        <v>3</v>
      </c>
      <c r="X573" t="n">
        <v>0.4</v>
      </c>
      <c r="Y573" t="n">
        <v>1</v>
      </c>
      <c r="Z573" t="n">
        <v>10</v>
      </c>
    </row>
    <row r="574">
      <c r="A574" t="n">
        <v>23</v>
      </c>
      <c r="B574" t="n">
        <v>115</v>
      </c>
      <c r="C574" t="inlineStr">
        <is>
          <t xml:space="preserve">CONCLUIDO	</t>
        </is>
      </c>
      <c r="D574" t="n">
        <v>5.975</v>
      </c>
      <c r="E574" t="n">
        <v>16.74</v>
      </c>
      <c r="F574" t="n">
        <v>13.15</v>
      </c>
      <c r="G574" t="n">
        <v>37.58</v>
      </c>
      <c r="H574" t="n">
        <v>0.52</v>
      </c>
      <c r="I574" t="n">
        <v>21</v>
      </c>
      <c r="J574" t="n">
        <v>232.62</v>
      </c>
      <c r="K574" t="n">
        <v>56.94</v>
      </c>
      <c r="L574" t="n">
        <v>6.75</v>
      </c>
      <c r="M574" t="n">
        <v>19</v>
      </c>
      <c r="N574" t="n">
        <v>53.93</v>
      </c>
      <c r="O574" t="n">
        <v>28924.39</v>
      </c>
      <c r="P574" t="n">
        <v>180.62</v>
      </c>
      <c r="Q574" t="n">
        <v>988.08</v>
      </c>
      <c r="R574" t="n">
        <v>50.07</v>
      </c>
      <c r="S574" t="n">
        <v>35.43</v>
      </c>
      <c r="T574" t="n">
        <v>6242.53</v>
      </c>
      <c r="U574" t="n">
        <v>0.71</v>
      </c>
      <c r="V574" t="n">
        <v>0.87</v>
      </c>
      <c r="W574" t="n">
        <v>3</v>
      </c>
      <c r="X574" t="n">
        <v>0.4</v>
      </c>
      <c r="Y574" t="n">
        <v>1</v>
      </c>
      <c r="Z574" t="n">
        <v>10</v>
      </c>
    </row>
    <row r="575">
      <c r="A575" t="n">
        <v>24</v>
      </c>
      <c r="B575" t="n">
        <v>115</v>
      </c>
      <c r="C575" t="inlineStr">
        <is>
          <t xml:space="preserve">CONCLUIDO	</t>
        </is>
      </c>
      <c r="D575" t="n">
        <v>6.0026</v>
      </c>
      <c r="E575" t="n">
        <v>16.66</v>
      </c>
      <c r="F575" t="n">
        <v>13.12</v>
      </c>
      <c r="G575" t="n">
        <v>39.36</v>
      </c>
      <c r="H575" t="n">
        <v>0.53</v>
      </c>
      <c r="I575" t="n">
        <v>20</v>
      </c>
      <c r="J575" t="n">
        <v>233.05</v>
      </c>
      <c r="K575" t="n">
        <v>56.94</v>
      </c>
      <c r="L575" t="n">
        <v>7</v>
      </c>
      <c r="M575" t="n">
        <v>18</v>
      </c>
      <c r="N575" t="n">
        <v>54.11</v>
      </c>
      <c r="O575" t="n">
        <v>28977.11</v>
      </c>
      <c r="P575" t="n">
        <v>179.64</v>
      </c>
      <c r="Q575" t="n">
        <v>988.2</v>
      </c>
      <c r="R575" t="n">
        <v>48.98</v>
      </c>
      <c r="S575" t="n">
        <v>35.43</v>
      </c>
      <c r="T575" t="n">
        <v>5702.32</v>
      </c>
      <c r="U575" t="n">
        <v>0.72</v>
      </c>
      <c r="V575" t="n">
        <v>0.87</v>
      </c>
      <c r="W575" t="n">
        <v>3</v>
      </c>
      <c r="X575" t="n">
        <v>0.37</v>
      </c>
      <c r="Y575" t="n">
        <v>1</v>
      </c>
      <c r="Z575" t="n">
        <v>10</v>
      </c>
    </row>
    <row r="576">
      <c r="A576" t="n">
        <v>25</v>
      </c>
      <c r="B576" t="n">
        <v>115</v>
      </c>
      <c r="C576" t="inlineStr">
        <is>
          <t xml:space="preserve">CONCLUIDO	</t>
        </is>
      </c>
      <c r="D576" t="n">
        <v>6.0214</v>
      </c>
      <c r="E576" t="n">
        <v>16.61</v>
      </c>
      <c r="F576" t="n">
        <v>13.11</v>
      </c>
      <c r="G576" t="n">
        <v>41.41</v>
      </c>
      <c r="H576" t="n">
        <v>0.55</v>
      </c>
      <c r="I576" t="n">
        <v>19</v>
      </c>
      <c r="J576" t="n">
        <v>233.48</v>
      </c>
      <c r="K576" t="n">
        <v>56.94</v>
      </c>
      <c r="L576" t="n">
        <v>7.25</v>
      </c>
      <c r="M576" t="n">
        <v>17</v>
      </c>
      <c r="N576" t="n">
        <v>54.29</v>
      </c>
      <c r="O576" t="n">
        <v>29029.89</v>
      </c>
      <c r="P576" t="n">
        <v>178.58</v>
      </c>
      <c r="Q576" t="n">
        <v>988.17</v>
      </c>
      <c r="R576" t="n">
        <v>48.81</v>
      </c>
      <c r="S576" t="n">
        <v>35.43</v>
      </c>
      <c r="T576" t="n">
        <v>5621.75</v>
      </c>
      <c r="U576" t="n">
        <v>0.73</v>
      </c>
      <c r="V576" t="n">
        <v>0.87</v>
      </c>
      <c r="W576" t="n">
        <v>3</v>
      </c>
      <c r="X576" t="n">
        <v>0.36</v>
      </c>
      <c r="Y576" t="n">
        <v>1</v>
      </c>
      <c r="Z576" t="n">
        <v>10</v>
      </c>
    </row>
    <row r="577">
      <c r="A577" t="n">
        <v>26</v>
      </c>
      <c r="B577" t="n">
        <v>115</v>
      </c>
      <c r="C577" t="inlineStr">
        <is>
          <t xml:space="preserve">CONCLUIDO	</t>
        </is>
      </c>
      <c r="D577" t="n">
        <v>6.0428</v>
      </c>
      <c r="E577" t="n">
        <v>16.55</v>
      </c>
      <c r="F577" t="n">
        <v>13.1</v>
      </c>
      <c r="G577" t="n">
        <v>43.66</v>
      </c>
      <c r="H577" t="n">
        <v>0.57</v>
      </c>
      <c r="I577" t="n">
        <v>18</v>
      </c>
      <c r="J577" t="n">
        <v>233.91</v>
      </c>
      <c r="K577" t="n">
        <v>56.94</v>
      </c>
      <c r="L577" t="n">
        <v>7.5</v>
      </c>
      <c r="M577" t="n">
        <v>16</v>
      </c>
      <c r="N577" t="n">
        <v>54.46</v>
      </c>
      <c r="O577" t="n">
        <v>29082.74</v>
      </c>
      <c r="P577" t="n">
        <v>177.42</v>
      </c>
      <c r="Q577" t="n">
        <v>988.15</v>
      </c>
      <c r="R577" t="n">
        <v>48.36</v>
      </c>
      <c r="S577" t="n">
        <v>35.43</v>
      </c>
      <c r="T577" t="n">
        <v>5403</v>
      </c>
      <c r="U577" t="n">
        <v>0.73</v>
      </c>
      <c r="V577" t="n">
        <v>0.87</v>
      </c>
      <c r="W577" t="n">
        <v>2.99</v>
      </c>
      <c r="X577" t="n">
        <v>0.34</v>
      </c>
      <c r="Y577" t="n">
        <v>1</v>
      </c>
      <c r="Z577" t="n">
        <v>10</v>
      </c>
    </row>
    <row r="578">
      <c r="A578" t="n">
        <v>27</v>
      </c>
      <c r="B578" t="n">
        <v>115</v>
      </c>
      <c r="C578" t="inlineStr">
        <is>
          <t xml:space="preserve">CONCLUIDO	</t>
        </is>
      </c>
      <c r="D578" t="n">
        <v>6.0437</v>
      </c>
      <c r="E578" t="n">
        <v>16.55</v>
      </c>
      <c r="F578" t="n">
        <v>13.1</v>
      </c>
      <c r="G578" t="n">
        <v>43.65</v>
      </c>
      <c r="H578" t="n">
        <v>0.59</v>
      </c>
      <c r="I578" t="n">
        <v>18</v>
      </c>
      <c r="J578" t="n">
        <v>234.34</v>
      </c>
      <c r="K578" t="n">
        <v>56.94</v>
      </c>
      <c r="L578" t="n">
        <v>7.75</v>
      </c>
      <c r="M578" t="n">
        <v>16</v>
      </c>
      <c r="N578" t="n">
        <v>54.64</v>
      </c>
      <c r="O578" t="n">
        <v>29135.65</v>
      </c>
      <c r="P578" t="n">
        <v>176.2</v>
      </c>
      <c r="Q578" t="n">
        <v>988.11</v>
      </c>
      <c r="R578" t="n">
        <v>48.38</v>
      </c>
      <c r="S578" t="n">
        <v>35.43</v>
      </c>
      <c r="T578" t="n">
        <v>5409.24</v>
      </c>
      <c r="U578" t="n">
        <v>0.73</v>
      </c>
      <c r="V578" t="n">
        <v>0.87</v>
      </c>
      <c r="W578" t="n">
        <v>2.99</v>
      </c>
      <c r="X578" t="n">
        <v>0.34</v>
      </c>
      <c r="Y578" t="n">
        <v>1</v>
      </c>
      <c r="Z578" t="n">
        <v>10</v>
      </c>
    </row>
    <row r="579">
      <c r="A579" t="n">
        <v>28</v>
      </c>
      <c r="B579" t="n">
        <v>115</v>
      </c>
      <c r="C579" t="inlineStr">
        <is>
          <t xml:space="preserve">CONCLUIDO	</t>
        </is>
      </c>
      <c r="D579" t="n">
        <v>6.0708</v>
      </c>
      <c r="E579" t="n">
        <v>16.47</v>
      </c>
      <c r="F579" t="n">
        <v>13.07</v>
      </c>
      <c r="G579" t="n">
        <v>46.11</v>
      </c>
      <c r="H579" t="n">
        <v>0.61</v>
      </c>
      <c r="I579" t="n">
        <v>17</v>
      </c>
      <c r="J579" t="n">
        <v>234.77</v>
      </c>
      <c r="K579" t="n">
        <v>56.94</v>
      </c>
      <c r="L579" t="n">
        <v>8</v>
      </c>
      <c r="M579" t="n">
        <v>15</v>
      </c>
      <c r="N579" t="n">
        <v>54.82</v>
      </c>
      <c r="O579" t="n">
        <v>29188.62</v>
      </c>
      <c r="P579" t="n">
        <v>174.63</v>
      </c>
      <c r="Q579" t="n">
        <v>988.17</v>
      </c>
      <c r="R579" t="n">
        <v>47.64</v>
      </c>
      <c r="S579" t="n">
        <v>35.43</v>
      </c>
      <c r="T579" t="n">
        <v>5044.25</v>
      </c>
      <c r="U579" t="n">
        <v>0.74</v>
      </c>
      <c r="V579" t="n">
        <v>0.87</v>
      </c>
      <c r="W579" t="n">
        <v>2.99</v>
      </c>
      <c r="X579" t="n">
        <v>0.31</v>
      </c>
      <c r="Y579" t="n">
        <v>1</v>
      </c>
      <c r="Z579" t="n">
        <v>10</v>
      </c>
    </row>
    <row r="580">
      <c r="A580" t="n">
        <v>29</v>
      </c>
      <c r="B580" t="n">
        <v>115</v>
      </c>
      <c r="C580" t="inlineStr">
        <is>
          <t xml:space="preserve">CONCLUIDO	</t>
        </is>
      </c>
      <c r="D580" t="n">
        <v>6.0669</v>
      </c>
      <c r="E580" t="n">
        <v>16.48</v>
      </c>
      <c r="F580" t="n">
        <v>13.08</v>
      </c>
      <c r="G580" t="n">
        <v>46.15</v>
      </c>
      <c r="H580" t="n">
        <v>0.62</v>
      </c>
      <c r="I580" t="n">
        <v>17</v>
      </c>
      <c r="J580" t="n">
        <v>235.2</v>
      </c>
      <c r="K580" t="n">
        <v>56.94</v>
      </c>
      <c r="L580" t="n">
        <v>8.25</v>
      </c>
      <c r="M580" t="n">
        <v>15</v>
      </c>
      <c r="N580" t="n">
        <v>55</v>
      </c>
      <c r="O580" t="n">
        <v>29241.66</v>
      </c>
      <c r="P580" t="n">
        <v>173.63</v>
      </c>
      <c r="Q580" t="n">
        <v>988.08</v>
      </c>
      <c r="R580" t="n">
        <v>47.62</v>
      </c>
      <c r="S580" t="n">
        <v>35.43</v>
      </c>
      <c r="T580" t="n">
        <v>5036.95</v>
      </c>
      <c r="U580" t="n">
        <v>0.74</v>
      </c>
      <c r="V580" t="n">
        <v>0.87</v>
      </c>
      <c r="W580" t="n">
        <v>3</v>
      </c>
      <c r="X580" t="n">
        <v>0.32</v>
      </c>
      <c r="Y580" t="n">
        <v>1</v>
      </c>
      <c r="Z580" t="n">
        <v>10</v>
      </c>
    </row>
    <row r="581">
      <c r="A581" t="n">
        <v>30</v>
      </c>
      <c r="B581" t="n">
        <v>115</v>
      </c>
      <c r="C581" t="inlineStr">
        <is>
          <t xml:space="preserve">CONCLUIDO	</t>
        </is>
      </c>
      <c r="D581" t="n">
        <v>6.0925</v>
      </c>
      <c r="E581" t="n">
        <v>16.41</v>
      </c>
      <c r="F581" t="n">
        <v>13.05</v>
      </c>
      <c r="G581" t="n">
        <v>48.94</v>
      </c>
      <c r="H581" t="n">
        <v>0.64</v>
      </c>
      <c r="I581" t="n">
        <v>16</v>
      </c>
      <c r="J581" t="n">
        <v>235.63</v>
      </c>
      <c r="K581" t="n">
        <v>56.94</v>
      </c>
      <c r="L581" t="n">
        <v>8.5</v>
      </c>
      <c r="M581" t="n">
        <v>14</v>
      </c>
      <c r="N581" t="n">
        <v>55.18</v>
      </c>
      <c r="O581" t="n">
        <v>29294.76</v>
      </c>
      <c r="P581" t="n">
        <v>172.89</v>
      </c>
      <c r="Q581" t="n">
        <v>988.12</v>
      </c>
      <c r="R581" t="n">
        <v>47</v>
      </c>
      <c r="S581" t="n">
        <v>35.43</v>
      </c>
      <c r="T581" t="n">
        <v>4733.25</v>
      </c>
      <c r="U581" t="n">
        <v>0.75</v>
      </c>
      <c r="V581" t="n">
        <v>0.87</v>
      </c>
      <c r="W581" t="n">
        <v>2.99</v>
      </c>
      <c r="X581" t="n">
        <v>0.3</v>
      </c>
      <c r="Y581" t="n">
        <v>1</v>
      </c>
      <c r="Z581" t="n">
        <v>10</v>
      </c>
    </row>
    <row r="582">
      <c r="A582" t="n">
        <v>31</v>
      </c>
      <c r="B582" t="n">
        <v>115</v>
      </c>
      <c r="C582" t="inlineStr">
        <is>
          <t xml:space="preserve">CONCLUIDO	</t>
        </is>
      </c>
      <c r="D582" t="n">
        <v>6.1158</v>
      </c>
      <c r="E582" t="n">
        <v>16.35</v>
      </c>
      <c r="F582" t="n">
        <v>13.03</v>
      </c>
      <c r="G582" t="n">
        <v>52.13</v>
      </c>
      <c r="H582" t="n">
        <v>0.66</v>
      </c>
      <c r="I582" t="n">
        <v>15</v>
      </c>
      <c r="J582" t="n">
        <v>236.06</v>
      </c>
      <c r="K582" t="n">
        <v>56.94</v>
      </c>
      <c r="L582" t="n">
        <v>8.75</v>
      </c>
      <c r="M582" t="n">
        <v>13</v>
      </c>
      <c r="N582" t="n">
        <v>55.36</v>
      </c>
      <c r="O582" t="n">
        <v>29347.92</v>
      </c>
      <c r="P582" t="n">
        <v>171</v>
      </c>
      <c r="Q582" t="n">
        <v>988.08</v>
      </c>
      <c r="R582" t="n">
        <v>46.61</v>
      </c>
      <c r="S582" t="n">
        <v>35.43</v>
      </c>
      <c r="T582" t="n">
        <v>4540.49</v>
      </c>
      <c r="U582" t="n">
        <v>0.76</v>
      </c>
      <c r="V582" t="n">
        <v>0.87</v>
      </c>
      <c r="W582" t="n">
        <v>2.98</v>
      </c>
      <c r="X582" t="n">
        <v>0.28</v>
      </c>
      <c r="Y582" t="n">
        <v>1</v>
      </c>
      <c r="Z582" t="n">
        <v>10</v>
      </c>
    </row>
    <row r="583">
      <c r="A583" t="n">
        <v>32</v>
      </c>
      <c r="B583" t="n">
        <v>115</v>
      </c>
      <c r="C583" t="inlineStr">
        <is>
          <t xml:space="preserve">CONCLUIDO	</t>
        </is>
      </c>
      <c r="D583" t="n">
        <v>6.1126</v>
      </c>
      <c r="E583" t="n">
        <v>16.36</v>
      </c>
      <c r="F583" t="n">
        <v>13.04</v>
      </c>
      <c r="G583" t="n">
        <v>52.16</v>
      </c>
      <c r="H583" t="n">
        <v>0.68</v>
      </c>
      <c r="I583" t="n">
        <v>15</v>
      </c>
      <c r="J583" t="n">
        <v>236.49</v>
      </c>
      <c r="K583" t="n">
        <v>56.94</v>
      </c>
      <c r="L583" t="n">
        <v>9</v>
      </c>
      <c r="M583" t="n">
        <v>13</v>
      </c>
      <c r="N583" t="n">
        <v>55.55</v>
      </c>
      <c r="O583" t="n">
        <v>29401.15</v>
      </c>
      <c r="P583" t="n">
        <v>170.71</v>
      </c>
      <c r="Q583" t="n">
        <v>988.1799999999999</v>
      </c>
      <c r="R583" t="n">
        <v>46.53</v>
      </c>
      <c r="S583" t="n">
        <v>35.43</v>
      </c>
      <c r="T583" t="n">
        <v>4503.22</v>
      </c>
      <c r="U583" t="n">
        <v>0.76</v>
      </c>
      <c r="V583" t="n">
        <v>0.87</v>
      </c>
      <c r="W583" t="n">
        <v>2.99</v>
      </c>
      <c r="X583" t="n">
        <v>0.29</v>
      </c>
      <c r="Y583" t="n">
        <v>1</v>
      </c>
      <c r="Z583" t="n">
        <v>10</v>
      </c>
    </row>
    <row r="584">
      <c r="A584" t="n">
        <v>33</v>
      </c>
      <c r="B584" t="n">
        <v>115</v>
      </c>
      <c r="C584" t="inlineStr">
        <is>
          <t xml:space="preserve">CONCLUIDO	</t>
        </is>
      </c>
      <c r="D584" t="n">
        <v>6.1104</v>
      </c>
      <c r="E584" t="n">
        <v>16.37</v>
      </c>
      <c r="F584" t="n">
        <v>13.05</v>
      </c>
      <c r="G584" t="n">
        <v>52.19</v>
      </c>
      <c r="H584" t="n">
        <v>0.6899999999999999</v>
      </c>
      <c r="I584" t="n">
        <v>15</v>
      </c>
      <c r="J584" t="n">
        <v>236.92</v>
      </c>
      <c r="K584" t="n">
        <v>56.94</v>
      </c>
      <c r="L584" t="n">
        <v>9.25</v>
      </c>
      <c r="M584" t="n">
        <v>13</v>
      </c>
      <c r="N584" t="n">
        <v>55.73</v>
      </c>
      <c r="O584" t="n">
        <v>29454.44</v>
      </c>
      <c r="P584" t="n">
        <v>169.68</v>
      </c>
      <c r="Q584" t="n">
        <v>988.1</v>
      </c>
      <c r="R584" t="n">
        <v>46.77</v>
      </c>
      <c r="S584" t="n">
        <v>35.43</v>
      </c>
      <c r="T584" t="n">
        <v>4622.29</v>
      </c>
      <c r="U584" t="n">
        <v>0.76</v>
      </c>
      <c r="V584" t="n">
        <v>0.87</v>
      </c>
      <c r="W584" t="n">
        <v>2.99</v>
      </c>
      <c r="X584" t="n">
        <v>0.29</v>
      </c>
      <c r="Y584" t="n">
        <v>1</v>
      </c>
      <c r="Z584" t="n">
        <v>10</v>
      </c>
    </row>
    <row r="585">
      <c r="A585" t="n">
        <v>34</v>
      </c>
      <c r="B585" t="n">
        <v>115</v>
      </c>
      <c r="C585" t="inlineStr">
        <is>
          <t xml:space="preserve">CONCLUIDO	</t>
        </is>
      </c>
      <c r="D585" t="n">
        <v>6.1403</v>
      </c>
      <c r="E585" t="n">
        <v>16.29</v>
      </c>
      <c r="F585" t="n">
        <v>13.01</v>
      </c>
      <c r="G585" t="n">
        <v>55.76</v>
      </c>
      <c r="H585" t="n">
        <v>0.71</v>
      </c>
      <c r="I585" t="n">
        <v>14</v>
      </c>
      <c r="J585" t="n">
        <v>237.35</v>
      </c>
      <c r="K585" t="n">
        <v>56.94</v>
      </c>
      <c r="L585" t="n">
        <v>9.5</v>
      </c>
      <c r="M585" t="n">
        <v>12</v>
      </c>
      <c r="N585" t="n">
        <v>55.91</v>
      </c>
      <c r="O585" t="n">
        <v>29507.8</v>
      </c>
      <c r="P585" t="n">
        <v>168.63</v>
      </c>
      <c r="Q585" t="n">
        <v>988.11</v>
      </c>
      <c r="R585" t="n">
        <v>45.85</v>
      </c>
      <c r="S585" t="n">
        <v>35.43</v>
      </c>
      <c r="T585" t="n">
        <v>4164.71</v>
      </c>
      <c r="U585" t="n">
        <v>0.77</v>
      </c>
      <c r="V585" t="n">
        <v>0.88</v>
      </c>
      <c r="W585" t="n">
        <v>2.98</v>
      </c>
      <c r="X585" t="n">
        <v>0.26</v>
      </c>
      <c r="Y585" t="n">
        <v>1</v>
      </c>
      <c r="Z585" t="n">
        <v>10</v>
      </c>
    </row>
    <row r="586">
      <c r="A586" t="n">
        <v>35</v>
      </c>
      <c r="B586" t="n">
        <v>115</v>
      </c>
      <c r="C586" t="inlineStr">
        <is>
          <t xml:space="preserve">CONCLUIDO	</t>
        </is>
      </c>
      <c r="D586" t="n">
        <v>6.1445</v>
      </c>
      <c r="E586" t="n">
        <v>16.27</v>
      </c>
      <c r="F586" t="n">
        <v>13</v>
      </c>
      <c r="G586" t="n">
        <v>55.71</v>
      </c>
      <c r="H586" t="n">
        <v>0.73</v>
      </c>
      <c r="I586" t="n">
        <v>14</v>
      </c>
      <c r="J586" t="n">
        <v>237.79</v>
      </c>
      <c r="K586" t="n">
        <v>56.94</v>
      </c>
      <c r="L586" t="n">
        <v>9.75</v>
      </c>
      <c r="M586" t="n">
        <v>12</v>
      </c>
      <c r="N586" t="n">
        <v>56.09</v>
      </c>
      <c r="O586" t="n">
        <v>29561.22</v>
      </c>
      <c r="P586" t="n">
        <v>167.37</v>
      </c>
      <c r="Q586" t="n">
        <v>988.11</v>
      </c>
      <c r="R586" t="n">
        <v>45.3</v>
      </c>
      <c r="S586" t="n">
        <v>35.43</v>
      </c>
      <c r="T586" t="n">
        <v>3890.9</v>
      </c>
      <c r="U586" t="n">
        <v>0.78</v>
      </c>
      <c r="V586" t="n">
        <v>0.88</v>
      </c>
      <c r="W586" t="n">
        <v>2.99</v>
      </c>
      <c r="X586" t="n">
        <v>0.25</v>
      </c>
      <c r="Y586" t="n">
        <v>1</v>
      </c>
      <c r="Z586" t="n">
        <v>10</v>
      </c>
    </row>
    <row r="587">
      <c r="A587" t="n">
        <v>36</v>
      </c>
      <c r="B587" t="n">
        <v>115</v>
      </c>
      <c r="C587" t="inlineStr">
        <is>
          <t xml:space="preserve">CONCLUIDO	</t>
        </is>
      </c>
      <c r="D587" t="n">
        <v>6.1624</v>
      </c>
      <c r="E587" t="n">
        <v>16.23</v>
      </c>
      <c r="F587" t="n">
        <v>13</v>
      </c>
      <c r="G587" t="n">
        <v>59.98</v>
      </c>
      <c r="H587" t="n">
        <v>0.75</v>
      </c>
      <c r="I587" t="n">
        <v>13</v>
      </c>
      <c r="J587" t="n">
        <v>238.22</v>
      </c>
      <c r="K587" t="n">
        <v>56.94</v>
      </c>
      <c r="L587" t="n">
        <v>10</v>
      </c>
      <c r="M587" t="n">
        <v>11</v>
      </c>
      <c r="N587" t="n">
        <v>56.28</v>
      </c>
      <c r="O587" t="n">
        <v>29614.71</v>
      </c>
      <c r="P587" t="n">
        <v>165.9</v>
      </c>
      <c r="Q587" t="n">
        <v>988.08</v>
      </c>
      <c r="R587" t="n">
        <v>45.29</v>
      </c>
      <c r="S587" t="n">
        <v>35.43</v>
      </c>
      <c r="T587" t="n">
        <v>3892.71</v>
      </c>
      <c r="U587" t="n">
        <v>0.78</v>
      </c>
      <c r="V587" t="n">
        <v>0.88</v>
      </c>
      <c r="W587" t="n">
        <v>2.98</v>
      </c>
      <c r="X587" t="n">
        <v>0.24</v>
      </c>
      <c r="Y587" t="n">
        <v>1</v>
      </c>
      <c r="Z587" t="n">
        <v>10</v>
      </c>
    </row>
    <row r="588">
      <c r="A588" t="n">
        <v>37</v>
      </c>
      <c r="B588" t="n">
        <v>115</v>
      </c>
      <c r="C588" t="inlineStr">
        <is>
          <t xml:space="preserve">CONCLUIDO	</t>
        </is>
      </c>
      <c r="D588" t="n">
        <v>6.163</v>
      </c>
      <c r="E588" t="n">
        <v>16.23</v>
      </c>
      <c r="F588" t="n">
        <v>12.99</v>
      </c>
      <c r="G588" t="n">
        <v>59.97</v>
      </c>
      <c r="H588" t="n">
        <v>0.76</v>
      </c>
      <c r="I588" t="n">
        <v>13</v>
      </c>
      <c r="J588" t="n">
        <v>238.66</v>
      </c>
      <c r="K588" t="n">
        <v>56.94</v>
      </c>
      <c r="L588" t="n">
        <v>10.25</v>
      </c>
      <c r="M588" t="n">
        <v>11</v>
      </c>
      <c r="N588" t="n">
        <v>56.46</v>
      </c>
      <c r="O588" t="n">
        <v>29668.27</v>
      </c>
      <c r="P588" t="n">
        <v>165.11</v>
      </c>
      <c r="Q588" t="n">
        <v>988.12</v>
      </c>
      <c r="R588" t="n">
        <v>45.16</v>
      </c>
      <c r="S588" t="n">
        <v>35.43</v>
      </c>
      <c r="T588" t="n">
        <v>3828.14</v>
      </c>
      <c r="U588" t="n">
        <v>0.78</v>
      </c>
      <c r="V588" t="n">
        <v>0.88</v>
      </c>
      <c r="W588" t="n">
        <v>2.99</v>
      </c>
      <c r="X588" t="n">
        <v>0.24</v>
      </c>
      <c r="Y588" t="n">
        <v>1</v>
      </c>
      <c r="Z588" t="n">
        <v>10</v>
      </c>
    </row>
    <row r="589">
      <c r="A589" t="n">
        <v>38</v>
      </c>
      <c r="B589" t="n">
        <v>115</v>
      </c>
      <c r="C589" t="inlineStr">
        <is>
          <t xml:space="preserve">CONCLUIDO	</t>
        </is>
      </c>
      <c r="D589" t="n">
        <v>6.1665</v>
      </c>
      <c r="E589" t="n">
        <v>16.22</v>
      </c>
      <c r="F589" t="n">
        <v>12.99</v>
      </c>
      <c r="G589" t="n">
        <v>59.93</v>
      </c>
      <c r="H589" t="n">
        <v>0.78</v>
      </c>
      <c r="I589" t="n">
        <v>13</v>
      </c>
      <c r="J589" t="n">
        <v>239.09</v>
      </c>
      <c r="K589" t="n">
        <v>56.94</v>
      </c>
      <c r="L589" t="n">
        <v>10.5</v>
      </c>
      <c r="M589" t="n">
        <v>11</v>
      </c>
      <c r="N589" t="n">
        <v>56.65</v>
      </c>
      <c r="O589" t="n">
        <v>29721.89</v>
      </c>
      <c r="P589" t="n">
        <v>163.58</v>
      </c>
      <c r="Q589" t="n">
        <v>988.13</v>
      </c>
      <c r="R589" t="n">
        <v>44.84</v>
      </c>
      <c r="S589" t="n">
        <v>35.43</v>
      </c>
      <c r="T589" t="n">
        <v>3666.61</v>
      </c>
      <c r="U589" t="n">
        <v>0.79</v>
      </c>
      <c r="V589" t="n">
        <v>0.88</v>
      </c>
      <c r="W589" t="n">
        <v>2.99</v>
      </c>
      <c r="X589" t="n">
        <v>0.23</v>
      </c>
      <c r="Y589" t="n">
        <v>1</v>
      </c>
      <c r="Z589" t="n">
        <v>10</v>
      </c>
    </row>
    <row r="590">
      <c r="A590" t="n">
        <v>39</v>
      </c>
      <c r="B590" t="n">
        <v>115</v>
      </c>
      <c r="C590" t="inlineStr">
        <is>
          <t xml:space="preserve">CONCLUIDO	</t>
        </is>
      </c>
      <c r="D590" t="n">
        <v>6.1905</v>
      </c>
      <c r="E590" t="n">
        <v>16.15</v>
      </c>
      <c r="F590" t="n">
        <v>12.97</v>
      </c>
      <c r="G590" t="n">
        <v>64.83</v>
      </c>
      <c r="H590" t="n">
        <v>0.8</v>
      </c>
      <c r="I590" t="n">
        <v>12</v>
      </c>
      <c r="J590" t="n">
        <v>239.53</v>
      </c>
      <c r="K590" t="n">
        <v>56.94</v>
      </c>
      <c r="L590" t="n">
        <v>10.75</v>
      </c>
      <c r="M590" t="n">
        <v>10</v>
      </c>
      <c r="N590" t="n">
        <v>56.83</v>
      </c>
      <c r="O590" t="n">
        <v>29775.57</v>
      </c>
      <c r="P590" t="n">
        <v>162.32</v>
      </c>
      <c r="Q590" t="n">
        <v>988.09</v>
      </c>
      <c r="R590" t="n">
        <v>44.38</v>
      </c>
      <c r="S590" t="n">
        <v>35.43</v>
      </c>
      <c r="T590" t="n">
        <v>3441.29</v>
      </c>
      <c r="U590" t="n">
        <v>0.8</v>
      </c>
      <c r="V590" t="n">
        <v>0.88</v>
      </c>
      <c r="W590" t="n">
        <v>2.98</v>
      </c>
      <c r="X590" t="n">
        <v>0.21</v>
      </c>
      <c r="Y590" t="n">
        <v>1</v>
      </c>
      <c r="Z590" t="n">
        <v>10</v>
      </c>
    </row>
    <row r="591">
      <c r="A591" t="n">
        <v>40</v>
      </c>
      <c r="B591" t="n">
        <v>115</v>
      </c>
      <c r="C591" t="inlineStr">
        <is>
          <t xml:space="preserve">CONCLUIDO	</t>
        </is>
      </c>
      <c r="D591" t="n">
        <v>6.191</v>
      </c>
      <c r="E591" t="n">
        <v>16.15</v>
      </c>
      <c r="F591" t="n">
        <v>12.96</v>
      </c>
      <c r="G591" t="n">
        <v>64.83</v>
      </c>
      <c r="H591" t="n">
        <v>0.82</v>
      </c>
      <c r="I591" t="n">
        <v>12</v>
      </c>
      <c r="J591" t="n">
        <v>239.96</v>
      </c>
      <c r="K591" t="n">
        <v>56.94</v>
      </c>
      <c r="L591" t="n">
        <v>11</v>
      </c>
      <c r="M591" t="n">
        <v>10</v>
      </c>
      <c r="N591" t="n">
        <v>57.02</v>
      </c>
      <c r="O591" t="n">
        <v>29829.32</v>
      </c>
      <c r="P591" t="n">
        <v>161.74</v>
      </c>
      <c r="Q591" t="n">
        <v>988.16</v>
      </c>
      <c r="R591" t="n">
        <v>44.39</v>
      </c>
      <c r="S591" t="n">
        <v>35.43</v>
      </c>
      <c r="T591" t="n">
        <v>3445.3</v>
      </c>
      <c r="U591" t="n">
        <v>0.8</v>
      </c>
      <c r="V591" t="n">
        <v>0.88</v>
      </c>
      <c r="W591" t="n">
        <v>2.98</v>
      </c>
      <c r="X591" t="n">
        <v>0.21</v>
      </c>
      <c r="Y591" t="n">
        <v>1</v>
      </c>
      <c r="Z591" t="n">
        <v>10</v>
      </c>
    </row>
    <row r="592">
      <c r="A592" t="n">
        <v>41</v>
      </c>
      <c r="B592" t="n">
        <v>115</v>
      </c>
      <c r="C592" t="inlineStr">
        <is>
          <t xml:space="preserve">CONCLUIDO	</t>
        </is>
      </c>
      <c r="D592" t="n">
        <v>6.1877</v>
      </c>
      <c r="E592" t="n">
        <v>16.16</v>
      </c>
      <c r="F592" t="n">
        <v>12.97</v>
      </c>
      <c r="G592" t="n">
        <v>64.87</v>
      </c>
      <c r="H592" t="n">
        <v>0.83</v>
      </c>
      <c r="I592" t="n">
        <v>12</v>
      </c>
      <c r="J592" t="n">
        <v>240.4</v>
      </c>
      <c r="K592" t="n">
        <v>56.94</v>
      </c>
      <c r="L592" t="n">
        <v>11.25</v>
      </c>
      <c r="M592" t="n">
        <v>10</v>
      </c>
      <c r="N592" t="n">
        <v>57.21</v>
      </c>
      <c r="O592" t="n">
        <v>29883.27</v>
      </c>
      <c r="P592" t="n">
        <v>160.5</v>
      </c>
      <c r="Q592" t="n">
        <v>988.08</v>
      </c>
      <c r="R592" t="n">
        <v>44.48</v>
      </c>
      <c r="S592" t="n">
        <v>35.43</v>
      </c>
      <c r="T592" t="n">
        <v>3492.58</v>
      </c>
      <c r="U592" t="n">
        <v>0.8</v>
      </c>
      <c r="V592" t="n">
        <v>0.88</v>
      </c>
      <c r="W592" t="n">
        <v>2.99</v>
      </c>
      <c r="X592" t="n">
        <v>0.22</v>
      </c>
      <c r="Y592" t="n">
        <v>1</v>
      </c>
      <c r="Z592" t="n">
        <v>10</v>
      </c>
    </row>
    <row r="593">
      <c r="A593" t="n">
        <v>42</v>
      </c>
      <c r="B593" t="n">
        <v>115</v>
      </c>
      <c r="C593" t="inlineStr">
        <is>
          <t xml:space="preserve">CONCLUIDO	</t>
        </is>
      </c>
      <c r="D593" t="n">
        <v>6.2133</v>
      </c>
      <c r="E593" t="n">
        <v>16.09</v>
      </c>
      <c r="F593" t="n">
        <v>12.95</v>
      </c>
      <c r="G593" t="n">
        <v>70.64</v>
      </c>
      <c r="H593" t="n">
        <v>0.85</v>
      </c>
      <c r="I593" t="n">
        <v>11</v>
      </c>
      <c r="J593" t="n">
        <v>240.84</v>
      </c>
      <c r="K593" t="n">
        <v>56.94</v>
      </c>
      <c r="L593" t="n">
        <v>11.5</v>
      </c>
      <c r="M593" t="n">
        <v>9</v>
      </c>
      <c r="N593" t="n">
        <v>57.39</v>
      </c>
      <c r="O593" t="n">
        <v>29937.16</v>
      </c>
      <c r="P593" t="n">
        <v>159.18</v>
      </c>
      <c r="Q593" t="n">
        <v>988.08</v>
      </c>
      <c r="R593" t="n">
        <v>43.99</v>
      </c>
      <c r="S593" t="n">
        <v>35.43</v>
      </c>
      <c r="T593" t="n">
        <v>3249.4</v>
      </c>
      <c r="U593" t="n">
        <v>0.8100000000000001</v>
      </c>
      <c r="V593" t="n">
        <v>0.88</v>
      </c>
      <c r="W593" t="n">
        <v>2.98</v>
      </c>
      <c r="X593" t="n">
        <v>0.2</v>
      </c>
      <c r="Y593" t="n">
        <v>1</v>
      </c>
      <c r="Z593" t="n">
        <v>10</v>
      </c>
    </row>
    <row r="594">
      <c r="A594" t="n">
        <v>43</v>
      </c>
      <c r="B594" t="n">
        <v>115</v>
      </c>
      <c r="C594" t="inlineStr">
        <is>
          <t xml:space="preserve">CONCLUIDO	</t>
        </is>
      </c>
      <c r="D594" t="n">
        <v>6.2153</v>
      </c>
      <c r="E594" t="n">
        <v>16.09</v>
      </c>
      <c r="F594" t="n">
        <v>12.95</v>
      </c>
      <c r="G594" t="n">
        <v>70.61</v>
      </c>
      <c r="H594" t="n">
        <v>0.87</v>
      </c>
      <c r="I594" t="n">
        <v>11</v>
      </c>
      <c r="J594" t="n">
        <v>241.27</v>
      </c>
      <c r="K594" t="n">
        <v>56.94</v>
      </c>
      <c r="L594" t="n">
        <v>11.75</v>
      </c>
      <c r="M594" t="n">
        <v>9</v>
      </c>
      <c r="N594" t="n">
        <v>57.58</v>
      </c>
      <c r="O594" t="n">
        <v>29991.11</v>
      </c>
      <c r="P594" t="n">
        <v>158.46</v>
      </c>
      <c r="Q594" t="n">
        <v>988.21</v>
      </c>
      <c r="R594" t="n">
        <v>43.73</v>
      </c>
      <c r="S594" t="n">
        <v>35.43</v>
      </c>
      <c r="T594" t="n">
        <v>3118.67</v>
      </c>
      <c r="U594" t="n">
        <v>0.8100000000000001</v>
      </c>
      <c r="V594" t="n">
        <v>0.88</v>
      </c>
      <c r="W594" t="n">
        <v>2.98</v>
      </c>
      <c r="X594" t="n">
        <v>0.19</v>
      </c>
      <c r="Y594" t="n">
        <v>1</v>
      </c>
      <c r="Z594" t="n">
        <v>10</v>
      </c>
    </row>
    <row r="595">
      <c r="A595" t="n">
        <v>44</v>
      </c>
      <c r="B595" t="n">
        <v>115</v>
      </c>
      <c r="C595" t="inlineStr">
        <is>
          <t xml:space="preserve">CONCLUIDO	</t>
        </is>
      </c>
      <c r="D595" t="n">
        <v>6.2135</v>
      </c>
      <c r="E595" t="n">
        <v>16.09</v>
      </c>
      <c r="F595" t="n">
        <v>12.95</v>
      </c>
      <c r="G595" t="n">
        <v>70.64</v>
      </c>
      <c r="H595" t="n">
        <v>0.88</v>
      </c>
      <c r="I595" t="n">
        <v>11</v>
      </c>
      <c r="J595" t="n">
        <v>241.71</v>
      </c>
      <c r="K595" t="n">
        <v>56.94</v>
      </c>
      <c r="L595" t="n">
        <v>12</v>
      </c>
      <c r="M595" t="n">
        <v>9</v>
      </c>
      <c r="N595" t="n">
        <v>57.77</v>
      </c>
      <c r="O595" t="n">
        <v>30045.13</v>
      </c>
      <c r="P595" t="n">
        <v>157.29</v>
      </c>
      <c r="Q595" t="n">
        <v>988.08</v>
      </c>
      <c r="R595" t="n">
        <v>43.82</v>
      </c>
      <c r="S595" t="n">
        <v>35.43</v>
      </c>
      <c r="T595" t="n">
        <v>3164.45</v>
      </c>
      <c r="U595" t="n">
        <v>0.8100000000000001</v>
      </c>
      <c r="V595" t="n">
        <v>0.88</v>
      </c>
      <c r="W595" t="n">
        <v>2.98</v>
      </c>
      <c r="X595" t="n">
        <v>0.2</v>
      </c>
      <c r="Y595" t="n">
        <v>1</v>
      </c>
      <c r="Z595" t="n">
        <v>10</v>
      </c>
    </row>
    <row r="596">
      <c r="A596" t="n">
        <v>45</v>
      </c>
      <c r="B596" t="n">
        <v>115</v>
      </c>
      <c r="C596" t="inlineStr">
        <is>
          <t xml:space="preserve">CONCLUIDO	</t>
        </is>
      </c>
      <c r="D596" t="n">
        <v>6.2144</v>
      </c>
      <c r="E596" t="n">
        <v>16.09</v>
      </c>
      <c r="F596" t="n">
        <v>12.95</v>
      </c>
      <c r="G596" t="n">
        <v>70.63</v>
      </c>
      <c r="H596" t="n">
        <v>0.9</v>
      </c>
      <c r="I596" t="n">
        <v>11</v>
      </c>
      <c r="J596" t="n">
        <v>242.15</v>
      </c>
      <c r="K596" t="n">
        <v>56.94</v>
      </c>
      <c r="L596" t="n">
        <v>12.25</v>
      </c>
      <c r="M596" t="n">
        <v>7</v>
      </c>
      <c r="N596" t="n">
        <v>57.96</v>
      </c>
      <c r="O596" t="n">
        <v>30099.23</v>
      </c>
      <c r="P596" t="n">
        <v>154.83</v>
      </c>
      <c r="Q596" t="n">
        <v>988.12</v>
      </c>
      <c r="R596" t="n">
        <v>43.76</v>
      </c>
      <c r="S596" t="n">
        <v>35.43</v>
      </c>
      <c r="T596" t="n">
        <v>3133.7</v>
      </c>
      <c r="U596" t="n">
        <v>0.8100000000000001</v>
      </c>
      <c r="V596" t="n">
        <v>0.88</v>
      </c>
      <c r="W596" t="n">
        <v>2.98</v>
      </c>
      <c r="X596" t="n">
        <v>0.19</v>
      </c>
      <c r="Y596" t="n">
        <v>1</v>
      </c>
      <c r="Z596" t="n">
        <v>10</v>
      </c>
    </row>
    <row r="597">
      <c r="A597" t="n">
        <v>46</v>
      </c>
      <c r="B597" t="n">
        <v>115</v>
      </c>
      <c r="C597" t="inlineStr">
        <is>
          <t xml:space="preserve">CONCLUIDO	</t>
        </is>
      </c>
      <c r="D597" t="n">
        <v>6.2397</v>
      </c>
      <c r="E597" t="n">
        <v>16.03</v>
      </c>
      <c r="F597" t="n">
        <v>12.93</v>
      </c>
      <c r="G597" t="n">
        <v>77.56</v>
      </c>
      <c r="H597" t="n">
        <v>0.92</v>
      </c>
      <c r="I597" t="n">
        <v>10</v>
      </c>
      <c r="J597" t="n">
        <v>242.59</v>
      </c>
      <c r="K597" t="n">
        <v>56.94</v>
      </c>
      <c r="L597" t="n">
        <v>12.5</v>
      </c>
      <c r="M597" t="n">
        <v>5</v>
      </c>
      <c r="N597" t="n">
        <v>58.15</v>
      </c>
      <c r="O597" t="n">
        <v>30153.38</v>
      </c>
      <c r="P597" t="n">
        <v>154.3</v>
      </c>
      <c r="Q597" t="n">
        <v>988.11</v>
      </c>
      <c r="R597" t="n">
        <v>42.95</v>
      </c>
      <c r="S597" t="n">
        <v>35.43</v>
      </c>
      <c r="T597" t="n">
        <v>2736.46</v>
      </c>
      <c r="U597" t="n">
        <v>0.83</v>
      </c>
      <c r="V597" t="n">
        <v>0.88</v>
      </c>
      <c r="W597" t="n">
        <v>2.99</v>
      </c>
      <c r="X597" t="n">
        <v>0.17</v>
      </c>
      <c r="Y597" t="n">
        <v>1</v>
      </c>
      <c r="Z597" t="n">
        <v>10</v>
      </c>
    </row>
    <row r="598">
      <c r="A598" t="n">
        <v>47</v>
      </c>
      <c r="B598" t="n">
        <v>115</v>
      </c>
      <c r="C598" t="inlineStr">
        <is>
          <t xml:space="preserve">CONCLUIDO	</t>
        </is>
      </c>
      <c r="D598" t="n">
        <v>6.2372</v>
      </c>
      <c r="E598" t="n">
        <v>16.03</v>
      </c>
      <c r="F598" t="n">
        <v>12.93</v>
      </c>
      <c r="G598" t="n">
        <v>77.59999999999999</v>
      </c>
      <c r="H598" t="n">
        <v>0.93</v>
      </c>
      <c r="I598" t="n">
        <v>10</v>
      </c>
      <c r="J598" t="n">
        <v>243.03</v>
      </c>
      <c r="K598" t="n">
        <v>56.94</v>
      </c>
      <c r="L598" t="n">
        <v>12.75</v>
      </c>
      <c r="M598" t="n">
        <v>3</v>
      </c>
      <c r="N598" t="n">
        <v>58.34</v>
      </c>
      <c r="O598" t="n">
        <v>30207.61</v>
      </c>
      <c r="P598" t="n">
        <v>154.32</v>
      </c>
      <c r="Q598" t="n">
        <v>988.08</v>
      </c>
      <c r="R598" t="n">
        <v>43.12</v>
      </c>
      <c r="S598" t="n">
        <v>35.43</v>
      </c>
      <c r="T598" t="n">
        <v>2821.57</v>
      </c>
      <c r="U598" t="n">
        <v>0.82</v>
      </c>
      <c r="V598" t="n">
        <v>0.88</v>
      </c>
      <c r="W598" t="n">
        <v>2.99</v>
      </c>
      <c r="X598" t="n">
        <v>0.18</v>
      </c>
      <c r="Y598" t="n">
        <v>1</v>
      </c>
      <c r="Z598" t="n">
        <v>10</v>
      </c>
    </row>
    <row r="599">
      <c r="A599" t="n">
        <v>48</v>
      </c>
      <c r="B599" t="n">
        <v>115</v>
      </c>
      <c r="C599" t="inlineStr">
        <is>
          <t xml:space="preserve">CONCLUIDO	</t>
        </is>
      </c>
      <c r="D599" t="n">
        <v>6.2373</v>
      </c>
      <c r="E599" t="n">
        <v>16.03</v>
      </c>
      <c r="F599" t="n">
        <v>12.93</v>
      </c>
      <c r="G599" t="n">
        <v>77.59999999999999</v>
      </c>
      <c r="H599" t="n">
        <v>0.95</v>
      </c>
      <c r="I599" t="n">
        <v>10</v>
      </c>
      <c r="J599" t="n">
        <v>243.47</v>
      </c>
      <c r="K599" t="n">
        <v>56.94</v>
      </c>
      <c r="L599" t="n">
        <v>13</v>
      </c>
      <c r="M599" t="n">
        <v>2</v>
      </c>
      <c r="N599" t="n">
        <v>58.53</v>
      </c>
      <c r="O599" t="n">
        <v>30261.91</v>
      </c>
      <c r="P599" t="n">
        <v>154.54</v>
      </c>
      <c r="Q599" t="n">
        <v>988.08</v>
      </c>
      <c r="R599" t="n">
        <v>43.08</v>
      </c>
      <c r="S599" t="n">
        <v>35.43</v>
      </c>
      <c r="T599" t="n">
        <v>2800.81</v>
      </c>
      <c r="U599" t="n">
        <v>0.82</v>
      </c>
      <c r="V599" t="n">
        <v>0.88</v>
      </c>
      <c r="W599" t="n">
        <v>2.99</v>
      </c>
      <c r="X599" t="n">
        <v>0.18</v>
      </c>
      <c r="Y599" t="n">
        <v>1</v>
      </c>
      <c r="Z599" t="n">
        <v>10</v>
      </c>
    </row>
    <row r="600">
      <c r="A600" t="n">
        <v>49</v>
      </c>
      <c r="B600" t="n">
        <v>115</v>
      </c>
      <c r="C600" t="inlineStr">
        <is>
          <t xml:space="preserve">CONCLUIDO	</t>
        </is>
      </c>
      <c r="D600" t="n">
        <v>6.2348</v>
      </c>
      <c r="E600" t="n">
        <v>16.04</v>
      </c>
      <c r="F600" t="n">
        <v>12.94</v>
      </c>
      <c r="G600" t="n">
        <v>77.64</v>
      </c>
      <c r="H600" t="n">
        <v>0.97</v>
      </c>
      <c r="I600" t="n">
        <v>10</v>
      </c>
      <c r="J600" t="n">
        <v>243.91</v>
      </c>
      <c r="K600" t="n">
        <v>56.94</v>
      </c>
      <c r="L600" t="n">
        <v>13.25</v>
      </c>
      <c r="M600" t="n">
        <v>0</v>
      </c>
      <c r="N600" t="n">
        <v>58.72</v>
      </c>
      <c r="O600" t="n">
        <v>30316.27</v>
      </c>
      <c r="P600" t="n">
        <v>154.05</v>
      </c>
      <c r="Q600" t="n">
        <v>988.09</v>
      </c>
      <c r="R600" t="n">
        <v>43.36</v>
      </c>
      <c r="S600" t="n">
        <v>35.43</v>
      </c>
      <c r="T600" t="n">
        <v>2940.06</v>
      </c>
      <c r="U600" t="n">
        <v>0.82</v>
      </c>
      <c r="V600" t="n">
        <v>0.88</v>
      </c>
      <c r="W600" t="n">
        <v>2.99</v>
      </c>
      <c r="X600" t="n">
        <v>0.19</v>
      </c>
      <c r="Y600" t="n">
        <v>1</v>
      </c>
      <c r="Z600" t="n">
        <v>10</v>
      </c>
    </row>
    <row r="601">
      <c r="A601" t="n">
        <v>0</v>
      </c>
      <c r="B601" t="n">
        <v>35</v>
      </c>
      <c r="C601" t="inlineStr">
        <is>
          <t xml:space="preserve">CONCLUIDO	</t>
        </is>
      </c>
      <c r="D601" t="n">
        <v>5.7282</v>
      </c>
      <c r="E601" t="n">
        <v>17.46</v>
      </c>
      <c r="F601" t="n">
        <v>14.26</v>
      </c>
      <c r="G601" t="n">
        <v>11.26</v>
      </c>
      <c r="H601" t="n">
        <v>0.22</v>
      </c>
      <c r="I601" t="n">
        <v>76</v>
      </c>
      <c r="J601" t="n">
        <v>80.84</v>
      </c>
      <c r="K601" t="n">
        <v>35.1</v>
      </c>
      <c r="L601" t="n">
        <v>1</v>
      </c>
      <c r="M601" t="n">
        <v>74</v>
      </c>
      <c r="N601" t="n">
        <v>9.74</v>
      </c>
      <c r="O601" t="n">
        <v>10204.21</v>
      </c>
      <c r="P601" t="n">
        <v>104.18</v>
      </c>
      <c r="Q601" t="n">
        <v>988.5700000000001</v>
      </c>
      <c r="R601" t="n">
        <v>84.64</v>
      </c>
      <c r="S601" t="n">
        <v>35.43</v>
      </c>
      <c r="T601" t="n">
        <v>23250.49</v>
      </c>
      <c r="U601" t="n">
        <v>0.42</v>
      </c>
      <c r="V601" t="n">
        <v>0.8</v>
      </c>
      <c r="W601" t="n">
        <v>3.08</v>
      </c>
      <c r="X601" t="n">
        <v>1.5</v>
      </c>
      <c r="Y601" t="n">
        <v>1</v>
      </c>
      <c r="Z601" t="n">
        <v>10</v>
      </c>
    </row>
    <row r="602">
      <c r="A602" t="n">
        <v>1</v>
      </c>
      <c r="B602" t="n">
        <v>35</v>
      </c>
      <c r="C602" t="inlineStr">
        <is>
          <t xml:space="preserve">CONCLUIDO	</t>
        </is>
      </c>
      <c r="D602" t="n">
        <v>5.9566</v>
      </c>
      <c r="E602" t="n">
        <v>16.79</v>
      </c>
      <c r="F602" t="n">
        <v>13.9</v>
      </c>
      <c r="G602" t="n">
        <v>14.38</v>
      </c>
      <c r="H602" t="n">
        <v>0.27</v>
      </c>
      <c r="I602" t="n">
        <v>58</v>
      </c>
      <c r="J602" t="n">
        <v>81.14</v>
      </c>
      <c r="K602" t="n">
        <v>35.1</v>
      </c>
      <c r="L602" t="n">
        <v>1.25</v>
      </c>
      <c r="M602" t="n">
        <v>56</v>
      </c>
      <c r="N602" t="n">
        <v>9.789999999999999</v>
      </c>
      <c r="O602" t="n">
        <v>10241.25</v>
      </c>
      <c r="P602" t="n">
        <v>98.65000000000001</v>
      </c>
      <c r="Q602" t="n">
        <v>988.3099999999999</v>
      </c>
      <c r="R602" t="n">
        <v>73.56999999999999</v>
      </c>
      <c r="S602" t="n">
        <v>35.43</v>
      </c>
      <c r="T602" t="n">
        <v>17804.29</v>
      </c>
      <c r="U602" t="n">
        <v>0.48</v>
      </c>
      <c r="V602" t="n">
        <v>0.82</v>
      </c>
      <c r="W602" t="n">
        <v>3.05</v>
      </c>
      <c r="X602" t="n">
        <v>1.14</v>
      </c>
      <c r="Y602" t="n">
        <v>1</v>
      </c>
      <c r="Z602" t="n">
        <v>10</v>
      </c>
    </row>
    <row r="603">
      <c r="A603" t="n">
        <v>2</v>
      </c>
      <c r="B603" t="n">
        <v>35</v>
      </c>
      <c r="C603" t="inlineStr">
        <is>
          <t xml:space="preserve">CONCLUIDO	</t>
        </is>
      </c>
      <c r="D603" t="n">
        <v>6.119</v>
      </c>
      <c r="E603" t="n">
        <v>16.34</v>
      </c>
      <c r="F603" t="n">
        <v>13.66</v>
      </c>
      <c r="G603" t="n">
        <v>17.82</v>
      </c>
      <c r="H603" t="n">
        <v>0.32</v>
      </c>
      <c r="I603" t="n">
        <v>46</v>
      </c>
      <c r="J603" t="n">
        <v>81.44</v>
      </c>
      <c r="K603" t="n">
        <v>35.1</v>
      </c>
      <c r="L603" t="n">
        <v>1.5</v>
      </c>
      <c r="M603" t="n">
        <v>44</v>
      </c>
      <c r="N603" t="n">
        <v>9.84</v>
      </c>
      <c r="O603" t="n">
        <v>10278.32</v>
      </c>
      <c r="P603" t="n">
        <v>93.91</v>
      </c>
      <c r="Q603" t="n">
        <v>988.1799999999999</v>
      </c>
      <c r="R603" t="n">
        <v>65.43000000000001</v>
      </c>
      <c r="S603" t="n">
        <v>35.43</v>
      </c>
      <c r="T603" t="n">
        <v>13797.88</v>
      </c>
      <c r="U603" t="n">
        <v>0.54</v>
      </c>
      <c r="V603" t="n">
        <v>0.83</v>
      </c>
      <c r="W603" t="n">
        <v>3.05</v>
      </c>
      <c r="X603" t="n">
        <v>0.9</v>
      </c>
      <c r="Y603" t="n">
        <v>1</v>
      </c>
      <c r="Z603" t="n">
        <v>10</v>
      </c>
    </row>
    <row r="604">
      <c r="A604" t="n">
        <v>3</v>
      </c>
      <c r="B604" t="n">
        <v>35</v>
      </c>
      <c r="C604" t="inlineStr">
        <is>
          <t xml:space="preserve">CONCLUIDO	</t>
        </is>
      </c>
      <c r="D604" t="n">
        <v>6.2385</v>
      </c>
      <c r="E604" t="n">
        <v>16.03</v>
      </c>
      <c r="F604" t="n">
        <v>13.48</v>
      </c>
      <c r="G604" t="n">
        <v>21.29</v>
      </c>
      <c r="H604" t="n">
        <v>0.38</v>
      </c>
      <c r="I604" t="n">
        <v>38</v>
      </c>
      <c r="J604" t="n">
        <v>81.73999999999999</v>
      </c>
      <c r="K604" t="n">
        <v>35.1</v>
      </c>
      <c r="L604" t="n">
        <v>1.75</v>
      </c>
      <c r="M604" t="n">
        <v>36</v>
      </c>
      <c r="N604" t="n">
        <v>9.890000000000001</v>
      </c>
      <c r="O604" t="n">
        <v>10315.41</v>
      </c>
      <c r="P604" t="n">
        <v>89.59999999999999</v>
      </c>
      <c r="Q604" t="n">
        <v>988.22</v>
      </c>
      <c r="R604" t="n">
        <v>60.29</v>
      </c>
      <c r="S604" t="n">
        <v>35.43</v>
      </c>
      <c r="T604" t="n">
        <v>11266.15</v>
      </c>
      <c r="U604" t="n">
        <v>0.59</v>
      </c>
      <c r="V604" t="n">
        <v>0.85</v>
      </c>
      <c r="W604" t="n">
        <v>3.03</v>
      </c>
      <c r="X604" t="n">
        <v>0.73</v>
      </c>
      <c r="Y604" t="n">
        <v>1</v>
      </c>
      <c r="Z604" t="n">
        <v>10</v>
      </c>
    </row>
    <row r="605">
      <c r="A605" t="n">
        <v>4</v>
      </c>
      <c r="B605" t="n">
        <v>35</v>
      </c>
      <c r="C605" t="inlineStr">
        <is>
          <t xml:space="preserve">CONCLUIDO	</t>
        </is>
      </c>
      <c r="D605" t="n">
        <v>6.3219</v>
      </c>
      <c r="E605" t="n">
        <v>15.82</v>
      </c>
      <c r="F605" t="n">
        <v>13.38</v>
      </c>
      <c r="G605" t="n">
        <v>25.08</v>
      </c>
      <c r="H605" t="n">
        <v>0.43</v>
      </c>
      <c r="I605" t="n">
        <v>32</v>
      </c>
      <c r="J605" t="n">
        <v>82.04000000000001</v>
      </c>
      <c r="K605" t="n">
        <v>35.1</v>
      </c>
      <c r="L605" t="n">
        <v>2</v>
      </c>
      <c r="M605" t="n">
        <v>22</v>
      </c>
      <c r="N605" t="n">
        <v>9.94</v>
      </c>
      <c r="O605" t="n">
        <v>10352.53</v>
      </c>
      <c r="P605" t="n">
        <v>85.67</v>
      </c>
      <c r="Q605" t="n">
        <v>988.14</v>
      </c>
      <c r="R605" t="n">
        <v>56.93</v>
      </c>
      <c r="S605" t="n">
        <v>35.43</v>
      </c>
      <c r="T605" t="n">
        <v>9617.5</v>
      </c>
      <c r="U605" t="n">
        <v>0.62</v>
      </c>
      <c r="V605" t="n">
        <v>0.85</v>
      </c>
      <c r="W605" t="n">
        <v>3.02</v>
      </c>
      <c r="X605" t="n">
        <v>0.62</v>
      </c>
      <c r="Y605" t="n">
        <v>1</v>
      </c>
      <c r="Z605" t="n">
        <v>10</v>
      </c>
    </row>
    <row r="606">
      <c r="A606" t="n">
        <v>5</v>
      </c>
      <c r="B606" t="n">
        <v>35</v>
      </c>
      <c r="C606" t="inlineStr">
        <is>
          <t xml:space="preserve">CONCLUIDO	</t>
        </is>
      </c>
      <c r="D606" t="n">
        <v>6.3405</v>
      </c>
      <c r="E606" t="n">
        <v>15.77</v>
      </c>
      <c r="F606" t="n">
        <v>13.36</v>
      </c>
      <c r="G606" t="n">
        <v>26.73</v>
      </c>
      <c r="H606" t="n">
        <v>0.48</v>
      </c>
      <c r="I606" t="n">
        <v>30</v>
      </c>
      <c r="J606" t="n">
        <v>82.34</v>
      </c>
      <c r="K606" t="n">
        <v>35.1</v>
      </c>
      <c r="L606" t="n">
        <v>2.25</v>
      </c>
      <c r="M606" t="n">
        <v>8</v>
      </c>
      <c r="N606" t="n">
        <v>9.99</v>
      </c>
      <c r="O606" t="n">
        <v>10389.66</v>
      </c>
      <c r="P606" t="n">
        <v>84.40000000000001</v>
      </c>
      <c r="Q606" t="n">
        <v>988.09</v>
      </c>
      <c r="R606" t="n">
        <v>55.86</v>
      </c>
      <c r="S606" t="n">
        <v>35.43</v>
      </c>
      <c r="T606" t="n">
        <v>9090.290000000001</v>
      </c>
      <c r="U606" t="n">
        <v>0.63</v>
      </c>
      <c r="V606" t="n">
        <v>0.85</v>
      </c>
      <c r="W606" t="n">
        <v>3.04</v>
      </c>
      <c r="X606" t="n">
        <v>0.61</v>
      </c>
      <c r="Y606" t="n">
        <v>1</v>
      </c>
      <c r="Z606" t="n">
        <v>10</v>
      </c>
    </row>
    <row r="607">
      <c r="A607" t="n">
        <v>6</v>
      </c>
      <c r="B607" t="n">
        <v>35</v>
      </c>
      <c r="C607" t="inlineStr">
        <is>
          <t xml:space="preserve">CONCLUIDO	</t>
        </is>
      </c>
      <c r="D607" t="n">
        <v>6.332</v>
      </c>
      <c r="E607" t="n">
        <v>15.79</v>
      </c>
      <c r="F607" t="n">
        <v>13.38</v>
      </c>
      <c r="G607" t="n">
        <v>26.77</v>
      </c>
      <c r="H607" t="n">
        <v>0.53</v>
      </c>
      <c r="I607" t="n">
        <v>30</v>
      </c>
      <c r="J607" t="n">
        <v>82.65000000000001</v>
      </c>
      <c r="K607" t="n">
        <v>35.1</v>
      </c>
      <c r="L607" t="n">
        <v>2.5</v>
      </c>
      <c r="M607" t="n">
        <v>1</v>
      </c>
      <c r="N607" t="n">
        <v>10.04</v>
      </c>
      <c r="O607" t="n">
        <v>10426.82</v>
      </c>
      <c r="P607" t="n">
        <v>84.61</v>
      </c>
      <c r="Q607" t="n">
        <v>988.15</v>
      </c>
      <c r="R607" t="n">
        <v>56.23</v>
      </c>
      <c r="S607" t="n">
        <v>35.43</v>
      </c>
      <c r="T607" t="n">
        <v>9278.51</v>
      </c>
      <c r="U607" t="n">
        <v>0.63</v>
      </c>
      <c r="V607" t="n">
        <v>0.85</v>
      </c>
      <c r="W607" t="n">
        <v>3.05</v>
      </c>
      <c r="X607" t="n">
        <v>0.63</v>
      </c>
      <c r="Y607" t="n">
        <v>1</v>
      </c>
      <c r="Z607" t="n">
        <v>10</v>
      </c>
    </row>
    <row r="608">
      <c r="A608" t="n">
        <v>7</v>
      </c>
      <c r="B608" t="n">
        <v>35</v>
      </c>
      <c r="C608" t="inlineStr">
        <is>
          <t xml:space="preserve">CONCLUIDO	</t>
        </is>
      </c>
      <c r="D608" t="n">
        <v>6.332</v>
      </c>
      <c r="E608" t="n">
        <v>15.79</v>
      </c>
      <c r="F608" t="n">
        <v>13.38</v>
      </c>
      <c r="G608" t="n">
        <v>26.77</v>
      </c>
      <c r="H608" t="n">
        <v>0.58</v>
      </c>
      <c r="I608" t="n">
        <v>30</v>
      </c>
      <c r="J608" t="n">
        <v>82.95</v>
      </c>
      <c r="K608" t="n">
        <v>35.1</v>
      </c>
      <c r="L608" t="n">
        <v>2.75</v>
      </c>
      <c r="M608" t="n">
        <v>0</v>
      </c>
      <c r="N608" t="n">
        <v>10.1</v>
      </c>
      <c r="O608" t="n">
        <v>10463.99</v>
      </c>
      <c r="P608" t="n">
        <v>84.83</v>
      </c>
      <c r="Q608" t="n">
        <v>988.15</v>
      </c>
      <c r="R608" t="n">
        <v>56.2</v>
      </c>
      <c r="S608" t="n">
        <v>35.43</v>
      </c>
      <c r="T608" t="n">
        <v>9263.51</v>
      </c>
      <c r="U608" t="n">
        <v>0.63</v>
      </c>
      <c r="V608" t="n">
        <v>0.85</v>
      </c>
      <c r="W608" t="n">
        <v>3.05</v>
      </c>
      <c r="X608" t="n">
        <v>0.63</v>
      </c>
      <c r="Y608" t="n">
        <v>1</v>
      </c>
      <c r="Z608" t="n">
        <v>10</v>
      </c>
    </row>
    <row r="609">
      <c r="A609" t="n">
        <v>0</v>
      </c>
      <c r="B609" t="n">
        <v>50</v>
      </c>
      <c r="C609" t="inlineStr">
        <is>
          <t xml:space="preserve">CONCLUIDO	</t>
        </is>
      </c>
      <c r="D609" t="n">
        <v>5.2777</v>
      </c>
      <c r="E609" t="n">
        <v>18.95</v>
      </c>
      <c r="F609" t="n">
        <v>14.73</v>
      </c>
      <c r="G609" t="n">
        <v>9.02</v>
      </c>
      <c r="H609" t="n">
        <v>0.16</v>
      </c>
      <c r="I609" t="n">
        <v>98</v>
      </c>
      <c r="J609" t="n">
        <v>107.41</v>
      </c>
      <c r="K609" t="n">
        <v>41.65</v>
      </c>
      <c r="L609" t="n">
        <v>1</v>
      </c>
      <c r="M609" t="n">
        <v>96</v>
      </c>
      <c r="N609" t="n">
        <v>14.77</v>
      </c>
      <c r="O609" t="n">
        <v>13481.73</v>
      </c>
      <c r="P609" t="n">
        <v>134.8</v>
      </c>
      <c r="Q609" t="n">
        <v>988.38</v>
      </c>
      <c r="R609" t="n">
        <v>98.95</v>
      </c>
      <c r="S609" t="n">
        <v>35.43</v>
      </c>
      <c r="T609" t="n">
        <v>30294.34</v>
      </c>
      <c r="U609" t="n">
        <v>0.36</v>
      </c>
      <c r="V609" t="n">
        <v>0.77</v>
      </c>
      <c r="W609" t="n">
        <v>3.13</v>
      </c>
      <c r="X609" t="n">
        <v>1.98</v>
      </c>
      <c r="Y609" t="n">
        <v>1</v>
      </c>
      <c r="Z609" t="n">
        <v>10</v>
      </c>
    </row>
    <row r="610">
      <c r="A610" t="n">
        <v>1</v>
      </c>
      <c r="B610" t="n">
        <v>50</v>
      </c>
      <c r="C610" t="inlineStr">
        <is>
          <t xml:space="preserve">CONCLUIDO	</t>
        </is>
      </c>
      <c r="D610" t="n">
        <v>5.5769</v>
      </c>
      <c r="E610" t="n">
        <v>17.93</v>
      </c>
      <c r="F610" t="n">
        <v>14.23</v>
      </c>
      <c r="G610" t="n">
        <v>11.38</v>
      </c>
      <c r="H610" t="n">
        <v>0.2</v>
      </c>
      <c r="I610" t="n">
        <v>75</v>
      </c>
      <c r="J610" t="n">
        <v>107.73</v>
      </c>
      <c r="K610" t="n">
        <v>41.65</v>
      </c>
      <c r="L610" t="n">
        <v>1.25</v>
      </c>
      <c r="M610" t="n">
        <v>73</v>
      </c>
      <c r="N610" t="n">
        <v>14.83</v>
      </c>
      <c r="O610" t="n">
        <v>13520.81</v>
      </c>
      <c r="P610" t="n">
        <v>128.21</v>
      </c>
      <c r="Q610" t="n">
        <v>988.3099999999999</v>
      </c>
      <c r="R610" t="n">
        <v>83.48</v>
      </c>
      <c r="S610" t="n">
        <v>35.43</v>
      </c>
      <c r="T610" t="n">
        <v>22677.02</v>
      </c>
      <c r="U610" t="n">
        <v>0.42</v>
      </c>
      <c r="V610" t="n">
        <v>0.8</v>
      </c>
      <c r="W610" t="n">
        <v>3.09</v>
      </c>
      <c r="X610" t="n">
        <v>1.47</v>
      </c>
      <c r="Y610" t="n">
        <v>1</v>
      </c>
      <c r="Z610" t="n">
        <v>10</v>
      </c>
    </row>
    <row r="611">
      <c r="A611" t="n">
        <v>2</v>
      </c>
      <c r="B611" t="n">
        <v>50</v>
      </c>
      <c r="C611" t="inlineStr">
        <is>
          <t xml:space="preserve">CONCLUIDO	</t>
        </is>
      </c>
      <c r="D611" t="n">
        <v>5.7817</v>
      </c>
      <c r="E611" t="n">
        <v>17.3</v>
      </c>
      <c r="F611" t="n">
        <v>13.93</v>
      </c>
      <c r="G611" t="n">
        <v>13.93</v>
      </c>
      <c r="H611" t="n">
        <v>0.24</v>
      </c>
      <c r="I611" t="n">
        <v>60</v>
      </c>
      <c r="J611" t="n">
        <v>108.05</v>
      </c>
      <c r="K611" t="n">
        <v>41.65</v>
      </c>
      <c r="L611" t="n">
        <v>1.5</v>
      </c>
      <c r="M611" t="n">
        <v>58</v>
      </c>
      <c r="N611" t="n">
        <v>14.9</v>
      </c>
      <c r="O611" t="n">
        <v>13559.91</v>
      </c>
      <c r="P611" t="n">
        <v>123.64</v>
      </c>
      <c r="Q611" t="n">
        <v>988.4299999999999</v>
      </c>
      <c r="R611" t="n">
        <v>74.20999999999999</v>
      </c>
      <c r="S611" t="n">
        <v>35.43</v>
      </c>
      <c r="T611" t="n">
        <v>18116.72</v>
      </c>
      <c r="U611" t="n">
        <v>0.48</v>
      </c>
      <c r="V611" t="n">
        <v>0.82</v>
      </c>
      <c r="W611" t="n">
        <v>3.06</v>
      </c>
      <c r="X611" t="n">
        <v>1.17</v>
      </c>
      <c r="Y611" t="n">
        <v>1</v>
      </c>
      <c r="Z611" t="n">
        <v>10</v>
      </c>
    </row>
    <row r="612">
      <c r="A612" t="n">
        <v>3</v>
      </c>
      <c r="B612" t="n">
        <v>50</v>
      </c>
      <c r="C612" t="inlineStr">
        <is>
          <t xml:space="preserve">CONCLUIDO	</t>
        </is>
      </c>
      <c r="D612" t="n">
        <v>5.9032</v>
      </c>
      <c r="E612" t="n">
        <v>16.94</v>
      </c>
      <c r="F612" t="n">
        <v>13.77</v>
      </c>
      <c r="G612" t="n">
        <v>16.2</v>
      </c>
      <c r="H612" t="n">
        <v>0.28</v>
      </c>
      <c r="I612" t="n">
        <v>51</v>
      </c>
      <c r="J612" t="n">
        <v>108.37</v>
      </c>
      <c r="K612" t="n">
        <v>41.65</v>
      </c>
      <c r="L612" t="n">
        <v>1.75</v>
      </c>
      <c r="M612" t="n">
        <v>49</v>
      </c>
      <c r="N612" t="n">
        <v>14.97</v>
      </c>
      <c r="O612" t="n">
        <v>13599.17</v>
      </c>
      <c r="P612" t="n">
        <v>120.16</v>
      </c>
      <c r="Q612" t="n">
        <v>988.24</v>
      </c>
      <c r="R612" t="n">
        <v>69.48</v>
      </c>
      <c r="S612" t="n">
        <v>35.43</v>
      </c>
      <c r="T612" t="n">
        <v>15797.23</v>
      </c>
      <c r="U612" t="n">
        <v>0.51</v>
      </c>
      <c r="V612" t="n">
        <v>0.83</v>
      </c>
      <c r="W612" t="n">
        <v>3.05</v>
      </c>
      <c r="X612" t="n">
        <v>1.02</v>
      </c>
      <c r="Y612" t="n">
        <v>1</v>
      </c>
      <c r="Z612" t="n">
        <v>10</v>
      </c>
    </row>
    <row r="613">
      <c r="A613" t="n">
        <v>4</v>
      </c>
      <c r="B613" t="n">
        <v>50</v>
      </c>
      <c r="C613" t="inlineStr">
        <is>
          <t xml:space="preserve">CONCLUIDO	</t>
        </is>
      </c>
      <c r="D613" t="n">
        <v>6.0303</v>
      </c>
      <c r="E613" t="n">
        <v>16.58</v>
      </c>
      <c r="F613" t="n">
        <v>13.59</v>
      </c>
      <c r="G613" t="n">
        <v>18.96</v>
      </c>
      <c r="H613" t="n">
        <v>0.32</v>
      </c>
      <c r="I613" t="n">
        <v>43</v>
      </c>
      <c r="J613" t="n">
        <v>108.68</v>
      </c>
      <c r="K613" t="n">
        <v>41.65</v>
      </c>
      <c r="L613" t="n">
        <v>2</v>
      </c>
      <c r="M613" t="n">
        <v>41</v>
      </c>
      <c r="N613" t="n">
        <v>15.03</v>
      </c>
      <c r="O613" t="n">
        <v>13638.32</v>
      </c>
      <c r="P613" t="n">
        <v>116.45</v>
      </c>
      <c r="Q613" t="n">
        <v>988.1900000000001</v>
      </c>
      <c r="R613" t="n">
        <v>63.81</v>
      </c>
      <c r="S613" t="n">
        <v>35.43</v>
      </c>
      <c r="T613" t="n">
        <v>13001.98</v>
      </c>
      <c r="U613" t="n">
        <v>0.5600000000000001</v>
      </c>
      <c r="V613" t="n">
        <v>0.84</v>
      </c>
      <c r="W613" t="n">
        <v>3.03</v>
      </c>
      <c r="X613" t="n">
        <v>0.84</v>
      </c>
      <c r="Y613" t="n">
        <v>1</v>
      </c>
      <c r="Z613" t="n">
        <v>10</v>
      </c>
    </row>
    <row r="614">
      <c r="A614" t="n">
        <v>5</v>
      </c>
      <c r="B614" t="n">
        <v>50</v>
      </c>
      <c r="C614" t="inlineStr">
        <is>
          <t xml:space="preserve">CONCLUIDO	</t>
        </is>
      </c>
      <c r="D614" t="n">
        <v>6.1196</v>
      </c>
      <c r="E614" t="n">
        <v>16.34</v>
      </c>
      <c r="F614" t="n">
        <v>13.48</v>
      </c>
      <c r="G614" t="n">
        <v>21.86</v>
      </c>
      <c r="H614" t="n">
        <v>0.36</v>
      </c>
      <c r="I614" t="n">
        <v>37</v>
      </c>
      <c r="J614" t="n">
        <v>109</v>
      </c>
      <c r="K614" t="n">
        <v>41.65</v>
      </c>
      <c r="L614" t="n">
        <v>2.25</v>
      </c>
      <c r="M614" t="n">
        <v>35</v>
      </c>
      <c r="N614" t="n">
        <v>15.1</v>
      </c>
      <c r="O614" t="n">
        <v>13677.51</v>
      </c>
      <c r="P614" t="n">
        <v>113.29</v>
      </c>
      <c r="Q614" t="n">
        <v>988.14</v>
      </c>
      <c r="R614" t="n">
        <v>60.27</v>
      </c>
      <c r="S614" t="n">
        <v>35.43</v>
      </c>
      <c r="T614" t="n">
        <v>11260.52</v>
      </c>
      <c r="U614" t="n">
        <v>0.59</v>
      </c>
      <c r="V614" t="n">
        <v>0.85</v>
      </c>
      <c r="W614" t="n">
        <v>3.03</v>
      </c>
      <c r="X614" t="n">
        <v>0.73</v>
      </c>
      <c r="Y614" t="n">
        <v>1</v>
      </c>
      <c r="Z614" t="n">
        <v>10</v>
      </c>
    </row>
    <row r="615">
      <c r="A615" t="n">
        <v>6</v>
      </c>
      <c r="B615" t="n">
        <v>50</v>
      </c>
      <c r="C615" t="inlineStr">
        <is>
          <t xml:space="preserve">CONCLUIDO	</t>
        </is>
      </c>
      <c r="D615" t="n">
        <v>6.1846</v>
      </c>
      <c r="E615" t="n">
        <v>16.17</v>
      </c>
      <c r="F615" t="n">
        <v>13.4</v>
      </c>
      <c r="G615" t="n">
        <v>24.36</v>
      </c>
      <c r="H615" t="n">
        <v>0.4</v>
      </c>
      <c r="I615" t="n">
        <v>33</v>
      </c>
      <c r="J615" t="n">
        <v>109.32</v>
      </c>
      <c r="K615" t="n">
        <v>41.65</v>
      </c>
      <c r="L615" t="n">
        <v>2.5</v>
      </c>
      <c r="M615" t="n">
        <v>31</v>
      </c>
      <c r="N615" t="n">
        <v>15.17</v>
      </c>
      <c r="O615" t="n">
        <v>13716.72</v>
      </c>
      <c r="P615" t="n">
        <v>110.46</v>
      </c>
      <c r="Q615" t="n">
        <v>988.15</v>
      </c>
      <c r="R615" t="n">
        <v>57.55</v>
      </c>
      <c r="S615" t="n">
        <v>35.43</v>
      </c>
      <c r="T615" t="n">
        <v>9922.43</v>
      </c>
      <c r="U615" t="n">
        <v>0.62</v>
      </c>
      <c r="V615" t="n">
        <v>0.85</v>
      </c>
      <c r="W615" t="n">
        <v>3.03</v>
      </c>
      <c r="X615" t="n">
        <v>0.65</v>
      </c>
      <c r="Y615" t="n">
        <v>1</v>
      </c>
      <c r="Z615" t="n">
        <v>10</v>
      </c>
    </row>
    <row r="616">
      <c r="A616" t="n">
        <v>7</v>
      </c>
      <c r="B616" t="n">
        <v>50</v>
      </c>
      <c r="C616" t="inlineStr">
        <is>
          <t xml:space="preserve">CONCLUIDO	</t>
        </is>
      </c>
      <c r="D616" t="n">
        <v>6.2564</v>
      </c>
      <c r="E616" t="n">
        <v>15.98</v>
      </c>
      <c r="F616" t="n">
        <v>13.3</v>
      </c>
      <c r="G616" t="n">
        <v>27.52</v>
      </c>
      <c r="H616" t="n">
        <v>0.44</v>
      </c>
      <c r="I616" t="n">
        <v>29</v>
      </c>
      <c r="J616" t="n">
        <v>109.64</v>
      </c>
      <c r="K616" t="n">
        <v>41.65</v>
      </c>
      <c r="L616" t="n">
        <v>2.75</v>
      </c>
      <c r="M616" t="n">
        <v>27</v>
      </c>
      <c r="N616" t="n">
        <v>15.24</v>
      </c>
      <c r="O616" t="n">
        <v>13755.95</v>
      </c>
      <c r="P616" t="n">
        <v>107.25</v>
      </c>
      <c r="Q616" t="n">
        <v>988.2</v>
      </c>
      <c r="R616" t="n">
        <v>54.92</v>
      </c>
      <c r="S616" t="n">
        <v>35.43</v>
      </c>
      <c r="T616" t="n">
        <v>8627.91</v>
      </c>
      <c r="U616" t="n">
        <v>0.65</v>
      </c>
      <c r="V616" t="n">
        <v>0.86</v>
      </c>
      <c r="W616" t="n">
        <v>3.01</v>
      </c>
      <c r="X616" t="n">
        <v>0.55</v>
      </c>
      <c r="Y616" t="n">
        <v>1</v>
      </c>
      <c r="Z616" t="n">
        <v>10</v>
      </c>
    </row>
    <row r="617">
      <c r="A617" t="n">
        <v>8</v>
      </c>
      <c r="B617" t="n">
        <v>50</v>
      </c>
      <c r="C617" t="inlineStr">
        <is>
          <t xml:space="preserve">CONCLUIDO	</t>
        </is>
      </c>
      <c r="D617" t="n">
        <v>6.3019</v>
      </c>
      <c r="E617" t="n">
        <v>15.87</v>
      </c>
      <c r="F617" t="n">
        <v>13.25</v>
      </c>
      <c r="G617" t="n">
        <v>30.59</v>
      </c>
      <c r="H617" t="n">
        <v>0.48</v>
      </c>
      <c r="I617" t="n">
        <v>26</v>
      </c>
      <c r="J617" t="n">
        <v>109.96</v>
      </c>
      <c r="K617" t="n">
        <v>41.65</v>
      </c>
      <c r="L617" t="n">
        <v>3</v>
      </c>
      <c r="M617" t="n">
        <v>24</v>
      </c>
      <c r="N617" t="n">
        <v>15.31</v>
      </c>
      <c r="O617" t="n">
        <v>13795.21</v>
      </c>
      <c r="P617" t="n">
        <v>104.3</v>
      </c>
      <c r="Q617" t="n">
        <v>988.08</v>
      </c>
      <c r="R617" t="n">
        <v>53.29</v>
      </c>
      <c r="S617" t="n">
        <v>35.43</v>
      </c>
      <c r="T617" t="n">
        <v>7825.64</v>
      </c>
      <c r="U617" t="n">
        <v>0.66</v>
      </c>
      <c r="V617" t="n">
        <v>0.86</v>
      </c>
      <c r="W617" t="n">
        <v>3.01</v>
      </c>
      <c r="X617" t="n">
        <v>0.5</v>
      </c>
      <c r="Y617" t="n">
        <v>1</v>
      </c>
      <c r="Z617" t="n">
        <v>10</v>
      </c>
    </row>
    <row r="618">
      <c r="A618" t="n">
        <v>9</v>
      </c>
      <c r="B618" t="n">
        <v>50</v>
      </c>
      <c r="C618" t="inlineStr">
        <is>
          <t xml:space="preserve">CONCLUIDO	</t>
        </is>
      </c>
      <c r="D618" t="n">
        <v>6.34</v>
      </c>
      <c r="E618" t="n">
        <v>15.77</v>
      </c>
      <c r="F618" t="n">
        <v>13.2</v>
      </c>
      <c r="G618" t="n">
        <v>33.01</v>
      </c>
      <c r="H618" t="n">
        <v>0.52</v>
      </c>
      <c r="I618" t="n">
        <v>24</v>
      </c>
      <c r="J618" t="n">
        <v>110.27</v>
      </c>
      <c r="K618" t="n">
        <v>41.65</v>
      </c>
      <c r="L618" t="n">
        <v>3.25</v>
      </c>
      <c r="M618" t="n">
        <v>19</v>
      </c>
      <c r="N618" t="n">
        <v>15.37</v>
      </c>
      <c r="O618" t="n">
        <v>13834.5</v>
      </c>
      <c r="P618" t="n">
        <v>101.85</v>
      </c>
      <c r="Q618" t="n">
        <v>988.1</v>
      </c>
      <c r="R618" t="n">
        <v>51.51</v>
      </c>
      <c r="S618" t="n">
        <v>35.43</v>
      </c>
      <c r="T618" t="n">
        <v>6945.96</v>
      </c>
      <c r="U618" t="n">
        <v>0.6899999999999999</v>
      </c>
      <c r="V618" t="n">
        <v>0.86</v>
      </c>
      <c r="W618" t="n">
        <v>3.01</v>
      </c>
      <c r="X618" t="n">
        <v>0.45</v>
      </c>
      <c r="Y618" t="n">
        <v>1</v>
      </c>
      <c r="Z618" t="n">
        <v>10</v>
      </c>
    </row>
    <row r="619">
      <c r="A619" t="n">
        <v>10</v>
      </c>
      <c r="B619" t="n">
        <v>50</v>
      </c>
      <c r="C619" t="inlineStr">
        <is>
          <t xml:space="preserve">CONCLUIDO	</t>
        </is>
      </c>
      <c r="D619" t="n">
        <v>6.3676</v>
      </c>
      <c r="E619" t="n">
        <v>15.7</v>
      </c>
      <c r="F619" t="n">
        <v>13.18</v>
      </c>
      <c r="G619" t="n">
        <v>35.94</v>
      </c>
      <c r="H619" t="n">
        <v>0.5600000000000001</v>
      </c>
      <c r="I619" t="n">
        <v>22</v>
      </c>
      <c r="J619" t="n">
        <v>110.59</v>
      </c>
      <c r="K619" t="n">
        <v>41.65</v>
      </c>
      <c r="L619" t="n">
        <v>3.5</v>
      </c>
      <c r="M619" t="n">
        <v>11</v>
      </c>
      <c r="N619" t="n">
        <v>15.44</v>
      </c>
      <c r="O619" t="n">
        <v>13873.81</v>
      </c>
      <c r="P619" t="n">
        <v>99.84999999999999</v>
      </c>
      <c r="Q619" t="n">
        <v>988.33</v>
      </c>
      <c r="R619" t="n">
        <v>50.61</v>
      </c>
      <c r="S619" t="n">
        <v>35.43</v>
      </c>
      <c r="T619" t="n">
        <v>6503.84</v>
      </c>
      <c r="U619" t="n">
        <v>0.7</v>
      </c>
      <c r="V619" t="n">
        <v>0.86</v>
      </c>
      <c r="W619" t="n">
        <v>3.01</v>
      </c>
      <c r="X619" t="n">
        <v>0.42</v>
      </c>
      <c r="Y619" t="n">
        <v>1</v>
      </c>
      <c r="Z619" t="n">
        <v>10</v>
      </c>
    </row>
    <row r="620">
      <c r="A620" t="n">
        <v>11</v>
      </c>
      <c r="B620" t="n">
        <v>50</v>
      </c>
      <c r="C620" t="inlineStr">
        <is>
          <t xml:space="preserve">CONCLUIDO	</t>
        </is>
      </c>
      <c r="D620" t="n">
        <v>6.3626</v>
      </c>
      <c r="E620" t="n">
        <v>15.72</v>
      </c>
      <c r="F620" t="n">
        <v>13.19</v>
      </c>
      <c r="G620" t="n">
        <v>35.98</v>
      </c>
      <c r="H620" t="n">
        <v>0.6</v>
      </c>
      <c r="I620" t="n">
        <v>22</v>
      </c>
      <c r="J620" t="n">
        <v>110.91</v>
      </c>
      <c r="K620" t="n">
        <v>41.65</v>
      </c>
      <c r="L620" t="n">
        <v>3.75</v>
      </c>
      <c r="M620" t="n">
        <v>5</v>
      </c>
      <c r="N620" t="n">
        <v>15.51</v>
      </c>
      <c r="O620" t="n">
        <v>13913.15</v>
      </c>
      <c r="P620" t="n">
        <v>99.28</v>
      </c>
      <c r="Q620" t="n">
        <v>988.15</v>
      </c>
      <c r="R620" t="n">
        <v>50.64</v>
      </c>
      <c r="S620" t="n">
        <v>35.43</v>
      </c>
      <c r="T620" t="n">
        <v>6519.6</v>
      </c>
      <c r="U620" t="n">
        <v>0.7</v>
      </c>
      <c r="V620" t="n">
        <v>0.86</v>
      </c>
      <c r="W620" t="n">
        <v>3.02</v>
      </c>
      <c r="X620" t="n">
        <v>0.44</v>
      </c>
      <c r="Y620" t="n">
        <v>1</v>
      </c>
      <c r="Z620" t="n">
        <v>10</v>
      </c>
    </row>
    <row r="621">
      <c r="A621" t="n">
        <v>12</v>
      </c>
      <c r="B621" t="n">
        <v>50</v>
      </c>
      <c r="C621" t="inlineStr">
        <is>
          <t xml:space="preserve">CONCLUIDO	</t>
        </is>
      </c>
      <c r="D621" t="n">
        <v>6.3809</v>
      </c>
      <c r="E621" t="n">
        <v>15.67</v>
      </c>
      <c r="F621" t="n">
        <v>13.17</v>
      </c>
      <c r="G621" t="n">
        <v>37.63</v>
      </c>
      <c r="H621" t="n">
        <v>0.63</v>
      </c>
      <c r="I621" t="n">
        <v>21</v>
      </c>
      <c r="J621" t="n">
        <v>111.23</v>
      </c>
      <c r="K621" t="n">
        <v>41.65</v>
      </c>
      <c r="L621" t="n">
        <v>4</v>
      </c>
      <c r="M621" t="n">
        <v>1</v>
      </c>
      <c r="N621" t="n">
        <v>15.58</v>
      </c>
      <c r="O621" t="n">
        <v>13952.52</v>
      </c>
      <c r="P621" t="n">
        <v>99.3</v>
      </c>
      <c r="Q621" t="n">
        <v>988.1900000000001</v>
      </c>
      <c r="R621" t="n">
        <v>50.03</v>
      </c>
      <c r="S621" t="n">
        <v>35.43</v>
      </c>
      <c r="T621" t="n">
        <v>6221.55</v>
      </c>
      <c r="U621" t="n">
        <v>0.71</v>
      </c>
      <c r="V621" t="n">
        <v>0.87</v>
      </c>
      <c r="W621" t="n">
        <v>3.02</v>
      </c>
      <c r="X621" t="n">
        <v>0.41</v>
      </c>
      <c r="Y621" t="n">
        <v>1</v>
      </c>
      <c r="Z621" t="n">
        <v>10</v>
      </c>
    </row>
    <row r="622">
      <c r="A622" t="n">
        <v>13</v>
      </c>
      <c r="B622" t="n">
        <v>50</v>
      </c>
      <c r="C622" t="inlineStr">
        <is>
          <t xml:space="preserve">CONCLUIDO	</t>
        </is>
      </c>
      <c r="D622" t="n">
        <v>6.3806</v>
      </c>
      <c r="E622" t="n">
        <v>15.67</v>
      </c>
      <c r="F622" t="n">
        <v>13.17</v>
      </c>
      <c r="G622" t="n">
        <v>37.63</v>
      </c>
      <c r="H622" t="n">
        <v>0.67</v>
      </c>
      <c r="I622" t="n">
        <v>21</v>
      </c>
      <c r="J622" t="n">
        <v>111.55</v>
      </c>
      <c r="K622" t="n">
        <v>41.65</v>
      </c>
      <c r="L622" t="n">
        <v>4.25</v>
      </c>
      <c r="M622" t="n">
        <v>0</v>
      </c>
      <c r="N622" t="n">
        <v>15.65</v>
      </c>
      <c r="O622" t="n">
        <v>13991.91</v>
      </c>
      <c r="P622" t="n">
        <v>99.48999999999999</v>
      </c>
      <c r="Q622" t="n">
        <v>988.23</v>
      </c>
      <c r="R622" t="n">
        <v>49.98</v>
      </c>
      <c r="S622" t="n">
        <v>35.43</v>
      </c>
      <c r="T622" t="n">
        <v>6196.77</v>
      </c>
      <c r="U622" t="n">
        <v>0.71</v>
      </c>
      <c r="V622" t="n">
        <v>0.87</v>
      </c>
      <c r="W622" t="n">
        <v>3.02</v>
      </c>
      <c r="X622" t="n">
        <v>0.42</v>
      </c>
      <c r="Y622" t="n">
        <v>1</v>
      </c>
      <c r="Z622" t="n">
        <v>10</v>
      </c>
    </row>
    <row r="623">
      <c r="A623" t="n">
        <v>0</v>
      </c>
      <c r="B623" t="n">
        <v>25</v>
      </c>
      <c r="C623" t="inlineStr">
        <is>
          <t xml:space="preserve">CONCLUIDO	</t>
        </is>
      </c>
      <c r="D623" t="n">
        <v>6.0581</v>
      </c>
      <c r="E623" t="n">
        <v>16.51</v>
      </c>
      <c r="F623" t="n">
        <v>13.91</v>
      </c>
      <c r="G623" t="n">
        <v>14.39</v>
      </c>
      <c r="H623" t="n">
        <v>0.28</v>
      </c>
      <c r="I623" t="n">
        <v>58</v>
      </c>
      <c r="J623" t="n">
        <v>61.76</v>
      </c>
      <c r="K623" t="n">
        <v>28.92</v>
      </c>
      <c r="L623" t="n">
        <v>1</v>
      </c>
      <c r="M623" t="n">
        <v>56</v>
      </c>
      <c r="N623" t="n">
        <v>6.84</v>
      </c>
      <c r="O623" t="n">
        <v>7851.41</v>
      </c>
      <c r="P623" t="n">
        <v>78.69</v>
      </c>
      <c r="Q623" t="n">
        <v>988.22</v>
      </c>
      <c r="R623" t="n">
        <v>73.59</v>
      </c>
      <c r="S623" t="n">
        <v>35.43</v>
      </c>
      <c r="T623" t="n">
        <v>17815.61</v>
      </c>
      <c r="U623" t="n">
        <v>0.48</v>
      </c>
      <c r="V623" t="n">
        <v>0.82</v>
      </c>
      <c r="W623" t="n">
        <v>3.06</v>
      </c>
      <c r="X623" t="n">
        <v>1.15</v>
      </c>
      <c r="Y623" t="n">
        <v>1</v>
      </c>
      <c r="Z623" t="n">
        <v>10</v>
      </c>
    </row>
    <row r="624">
      <c r="A624" t="n">
        <v>1</v>
      </c>
      <c r="B624" t="n">
        <v>25</v>
      </c>
      <c r="C624" t="inlineStr">
        <is>
          <t xml:space="preserve">CONCLUIDO	</t>
        </is>
      </c>
      <c r="D624" t="n">
        <v>6.2338</v>
      </c>
      <c r="E624" t="n">
        <v>16.04</v>
      </c>
      <c r="F624" t="n">
        <v>13.63</v>
      </c>
      <c r="G624" t="n">
        <v>18.59</v>
      </c>
      <c r="H624" t="n">
        <v>0.35</v>
      </c>
      <c r="I624" t="n">
        <v>44</v>
      </c>
      <c r="J624" t="n">
        <v>62.05</v>
      </c>
      <c r="K624" t="n">
        <v>28.92</v>
      </c>
      <c r="L624" t="n">
        <v>1.25</v>
      </c>
      <c r="M624" t="n">
        <v>28</v>
      </c>
      <c r="N624" t="n">
        <v>6.88</v>
      </c>
      <c r="O624" t="n">
        <v>7887.12</v>
      </c>
      <c r="P624" t="n">
        <v>73.48999999999999</v>
      </c>
      <c r="Q624" t="n">
        <v>988.22</v>
      </c>
      <c r="R624" t="n">
        <v>64.45999999999999</v>
      </c>
      <c r="S624" t="n">
        <v>35.43</v>
      </c>
      <c r="T624" t="n">
        <v>13320.04</v>
      </c>
      <c r="U624" t="n">
        <v>0.55</v>
      </c>
      <c r="V624" t="n">
        <v>0.84</v>
      </c>
      <c r="W624" t="n">
        <v>3.06</v>
      </c>
      <c r="X624" t="n">
        <v>0.88</v>
      </c>
      <c r="Y624" t="n">
        <v>1</v>
      </c>
      <c r="Z624" t="n">
        <v>10</v>
      </c>
    </row>
    <row r="625">
      <c r="A625" t="n">
        <v>2</v>
      </c>
      <c r="B625" t="n">
        <v>25</v>
      </c>
      <c r="C625" t="inlineStr">
        <is>
          <t xml:space="preserve">CONCLUIDO	</t>
        </is>
      </c>
      <c r="D625" t="n">
        <v>6.2665</v>
      </c>
      <c r="E625" t="n">
        <v>15.96</v>
      </c>
      <c r="F625" t="n">
        <v>13.59</v>
      </c>
      <c r="G625" t="n">
        <v>19.89</v>
      </c>
      <c r="H625" t="n">
        <v>0.42</v>
      </c>
      <c r="I625" t="n">
        <v>41</v>
      </c>
      <c r="J625" t="n">
        <v>62.34</v>
      </c>
      <c r="K625" t="n">
        <v>28.92</v>
      </c>
      <c r="L625" t="n">
        <v>1.5</v>
      </c>
      <c r="M625" t="n">
        <v>4</v>
      </c>
      <c r="N625" t="n">
        <v>6.92</v>
      </c>
      <c r="O625" t="n">
        <v>7922.85</v>
      </c>
      <c r="P625" t="n">
        <v>72.48</v>
      </c>
      <c r="Q625" t="n">
        <v>988.29</v>
      </c>
      <c r="R625" t="n">
        <v>62.47</v>
      </c>
      <c r="S625" t="n">
        <v>35.43</v>
      </c>
      <c r="T625" t="n">
        <v>12342.88</v>
      </c>
      <c r="U625" t="n">
        <v>0.57</v>
      </c>
      <c r="V625" t="n">
        <v>0.84</v>
      </c>
      <c r="W625" t="n">
        <v>3.07</v>
      </c>
      <c r="X625" t="n">
        <v>0.84</v>
      </c>
      <c r="Y625" t="n">
        <v>1</v>
      </c>
      <c r="Z625" t="n">
        <v>10</v>
      </c>
    </row>
    <row r="626">
      <c r="A626" t="n">
        <v>3</v>
      </c>
      <c r="B626" t="n">
        <v>25</v>
      </c>
      <c r="C626" t="inlineStr">
        <is>
          <t xml:space="preserve">CONCLUIDO	</t>
        </is>
      </c>
      <c r="D626" t="n">
        <v>6.264</v>
      </c>
      <c r="E626" t="n">
        <v>15.96</v>
      </c>
      <c r="F626" t="n">
        <v>13.6</v>
      </c>
      <c r="G626" t="n">
        <v>19.9</v>
      </c>
      <c r="H626" t="n">
        <v>0.49</v>
      </c>
      <c r="I626" t="n">
        <v>41</v>
      </c>
      <c r="J626" t="n">
        <v>62.63</v>
      </c>
      <c r="K626" t="n">
        <v>28.92</v>
      </c>
      <c r="L626" t="n">
        <v>1.75</v>
      </c>
      <c r="M626" t="n">
        <v>0</v>
      </c>
      <c r="N626" t="n">
        <v>6.96</v>
      </c>
      <c r="O626" t="n">
        <v>7958.6</v>
      </c>
      <c r="P626" t="n">
        <v>72.87</v>
      </c>
      <c r="Q626" t="n">
        <v>988.42</v>
      </c>
      <c r="R626" t="n">
        <v>62.36</v>
      </c>
      <c r="S626" t="n">
        <v>35.43</v>
      </c>
      <c r="T626" t="n">
        <v>12287.45</v>
      </c>
      <c r="U626" t="n">
        <v>0.57</v>
      </c>
      <c r="V626" t="n">
        <v>0.84</v>
      </c>
      <c r="W626" t="n">
        <v>3.08</v>
      </c>
      <c r="X626" t="n">
        <v>0.84</v>
      </c>
      <c r="Y626" t="n">
        <v>1</v>
      </c>
      <c r="Z626" t="n">
        <v>10</v>
      </c>
    </row>
    <row r="627">
      <c r="A627" t="n">
        <v>0</v>
      </c>
      <c r="B627" t="n">
        <v>85</v>
      </c>
      <c r="C627" t="inlineStr">
        <is>
          <t xml:space="preserve">CONCLUIDO	</t>
        </is>
      </c>
      <c r="D627" t="n">
        <v>4.3773</v>
      </c>
      <c r="E627" t="n">
        <v>22.85</v>
      </c>
      <c r="F627" t="n">
        <v>15.66</v>
      </c>
      <c r="G627" t="n">
        <v>6.62</v>
      </c>
      <c r="H627" t="n">
        <v>0.11</v>
      </c>
      <c r="I627" t="n">
        <v>142</v>
      </c>
      <c r="J627" t="n">
        <v>167.88</v>
      </c>
      <c r="K627" t="n">
        <v>51.39</v>
      </c>
      <c r="L627" t="n">
        <v>1</v>
      </c>
      <c r="M627" t="n">
        <v>140</v>
      </c>
      <c r="N627" t="n">
        <v>30.49</v>
      </c>
      <c r="O627" t="n">
        <v>20939.59</v>
      </c>
      <c r="P627" t="n">
        <v>196.86</v>
      </c>
      <c r="Q627" t="n">
        <v>988.4400000000001</v>
      </c>
      <c r="R627" t="n">
        <v>127.81</v>
      </c>
      <c r="S627" t="n">
        <v>35.43</v>
      </c>
      <c r="T627" t="n">
        <v>44506.32</v>
      </c>
      <c r="U627" t="n">
        <v>0.28</v>
      </c>
      <c r="V627" t="n">
        <v>0.73</v>
      </c>
      <c r="W627" t="n">
        <v>3.21</v>
      </c>
      <c r="X627" t="n">
        <v>2.9</v>
      </c>
      <c r="Y627" t="n">
        <v>1</v>
      </c>
      <c r="Z627" t="n">
        <v>10</v>
      </c>
    </row>
    <row r="628">
      <c r="A628" t="n">
        <v>1</v>
      </c>
      <c r="B628" t="n">
        <v>85</v>
      </c>
      <c r="C628" t="inlineStr">
        <is>
          <t xml:space="preserve">CONCLUIDO	</t>
        </is>
      </c>
      <c r="D628" t="n">
        <v>4.7661</v>
      </c>
      <c r="E628" t="n">
        <v>20.98</v>
      </c>
      <c r="F628" t="n">
        <v>14.95</v>
      </c>
      <c r="G628" t="n">
        <v>8.300000000000001</v>
      </c>
      <c r="H628" t="n">
        <v>0.13</v>
      </c>
      <c r="I628" t="n">
        <v>108</v>
      </c>
      <c r="J628" t="n">
        <v>168.25</v>
      </c>
      <c r="K628" t="n">
        <v>51.39</v>
      </c>
      <c r="L628" t="n">
        <v>1.25</v>
      </c>
      <c r="M628" t="n">
        <v>106</v>
      </c>
      <c r="N628" t="n">
        <v>30.6</v>
      </c>
      <c r="O628" t="n">
        <v>20984.25</v>
      </c>
      <c r="P628" t="n">
        <v>186.7</v>
      </c>
      <c r="Q628" t="n">
        <v>988.6</v>
      </c>
      <c r="R628" t="n">
        <v>105.51</v>
      </c>
      <c r="S628" t="n">
        <v>35.43</v>
      </c>
      <c r="T628" t="n">
        <v>33526.24</v>
      </c>
      <c r="U628" t="n">
        <v>0.34</v>
      </c>
      <c r="V628" t="n">
        <v>0.76</v>
      </c>
      <c r="W628" t="n">
        <v>3.16</v>
      </c>
      <c r="X628" t="n">
        <v>2.19</v>
      </c>
      <c r="Y628" t="n">
        <v>1</v>
      </c>
      <c r="Z628" t="n">
        <v>10</v>
      </c>
    </row>
    <row r="629">
      <c r="A629" t="n">
        <v>2</v>
      </c>
      <c r="B629" t="n">
        <v>85</v>
      </c>
      <c r="C629" t="inlineStr">
        <is>
          <t xml:space="preserve">CONCLUIDO	</t>
        </is>
      </c>
      <c r="D629" t="n">
        <v>5.0466</v>
      </c>
      <c r="E629" t="n">
        <v>19.82</v>
      </c>
      <c r="F629" t="n">
        <v>14.49</v>
      </c>
      <c r="G629" t="n">
        <v>10</v>
      </c>
      <c r="H629" t="n">
        <v>0.16</v>
      </c>
      <c r="I629" t="n">
        <v>87</v>
      </c>
      <c r="J629" t="n">
        <v>168.61</v>
      </c>
      <c r="K629" t="n">
        <v>51.39</v>
      </c>
      <c r="L629" t="n">
        <v>1.5</v>
      </c>
      <c r="M629" t="n">
        <v>85</v>
      </c>
      <c r="N629" t="n">
        <v>30.71</v>
      </c>
      <c r="O629" t="n">
        <v>21028.94</v>
      </c>
      <c r="P629" t="n">
        <v>179.85</v>
      </c>
      <c r="Q629" t="n">
        <v>988.2</v>
      </c>
      <c r="R629" t="n">
        <v>92.06999999999999</v>
      </c>
      <c r="S629" t="n">
        <v>35.43</v>
      </c>
      <c r="T629" t="n">
        <v>26912.9</v>
      </c>
      <c r="U629" t="n">
        <v>0.38</v>
      </c>
      <c r="V629" t="n">
        <v>0.79</v>
      </c>
      <c r="W629" t="n">
        <v>3.1</v>
      </c>
      <c r="X629" t="n">
        <v>1.74</v>
      </c>
      <c r="Y629" t="n">
        <v>1</v>
      </c>
      <c r="Z629" t="n">
        <v>10</v>
      </c>
    </row>
    <row r="630">
      <c r="A630" t="n">
        <v>3</v>
      </c>
      <c r="B630" t="n">
        <v>85</v>
      </c>
      <c r="C630" t="inlineStr">
        <is>
          <t xml:space="preserve">CONCLUIDO	</t>
        </is>
      </c>
      <c r="D630" t="n">
        <v>5.2482</v>
      </c>
      <c r="E630" t="n">
        <v>19.05</v>
      </c>
      <c r="F630" t="n">
        <v>14.21</v>
      </c>
      <c r="G630" t="n">
        <v>11.68</v>
      </c>
      <c r="H630" t="n">
        <v>0.18</v>
      </c>
      <c r="I630" t="n">
        <v>73</v>
      </c>
      <c r="J630" t="n">
        <v>168.97</v>
      </c>
      <c r="K630" t="n">
        <v>51.39</v>
      </c>
      <c r="L630" t="n">
        <v>1.75</v>
      </c>
      <c r="M630" t="n">
        <v>71</v>
      </c>
      <c r="N630" t="n">
        <v>30.83</v>
      </c>
      <c r="O630" t="n">
        <v>21073.68</v>
      </c>
      <c r="P630" t="n">
        <v>175.14</v>
      </c>
      <c r="Q630" t="n">
        <v>988.27</v>
      </c>
      <c r="R630" t="n">
        <v>82.73</v>
      </c>
      <c r="S630" t="n">
        <v>35.43</v>
      </c>
      <c r="T630" t="n">
        <v>22310.74</v>
      </c>
      <c r="U630" t="n">
        <v>0.43</v>
      </c>
      <c r="V630" t="n">
        <v>0.8</v>
      </c>
      <c r="W630" t="n">
        <v>3.09</v>
      </c>
      <c r="X630" t="n">
        <v>1.45</v>
      </c>
      <c r="Y630" t="n">
        <v>1</v>
      </c>
      <c r="Z630" t="n">
        <v>10</v>
      </c>
    </row>
    <row r="631">
      <c r="A631" t="n">
        <v>4</v>
      </c>
      <c r="B631" t="n">
        <v>85</v>
      </c>
      <c r="C631" t="inlineStr">
        <is>
          <t xml:space="preserve">CONCLUIDO	</t>
        </is>
      </c>
      <c r="D631" t="n">
        <v>5.4014</v>
      </c>
      <c r="E631" t="n">
        <v>18.51</v>
      </c>
      <c r="F631" t="n">
        <v>14.01</v>
      </c>
      <c r="G631" t="n">
        <v>13.34</v>
      </c>
      <c r="H631" t="n">
        <v>0.21</v>
      </c>
      <c r="I631" t="n">
        <v>63</v>
      </c>
      <c r="J631" t="n">
        <v>169.33</v>
      </c>
      <c r="K631" t="n">
        <v>51.39</v>
      </c>
      <c r="L631" t="n">
        <v>2</v>
      </c>
      <c r="M631" t="n">
        <v>61</v>
      </c>
      <c r="N631" t="n">
        <v>30.94</v>
      </c>
      <c r="O631" t="n">
        <v>21118.46</v>
      </c>
      <c r="P631" t="n">
        <v>171.45</v>
      </c>
      <c r="Q631" t="n">
        <v>988.29</v>
      </c>
      <c r="R631" t="n">
        <v>76.56</v>
      </c>
      <c r="S631" t="n">
        <v>35.43</v>
      </c>
      <c r="T631" t="n">
        <v>19277.67</v>
      </c>
      <c r="U631" t="n">
        <v>0.46</v>
      </c>
      <c r="V631" t="n">
        <v>0.8100000000000001</v>
      </c>
      <c r="W631" t="n">
        <v>3.07</v>
      </c>
      <c r="X631" t="n">
        <v>1.25</v>
      </c>
      <c r="Y631" t="n">
        <v>1</v>
      </c>
      <c r="Z631" t="n">
        <v>10</v>
      </c>
    </row>
    <row r="632">
      <c r="A632" t="n">
        <v>5</v>
      </c>
      <c r="B632" t="n">
        <v>85</v>
      </c>
      <c r="C632" t="inlineStr">
        <is>
          <t xml:space="preserve">CONCLUIDO	</t>
        </is>
      </c>
      <c r="D632" t="n">
        <v>5.5329</v>
      </c>
      <c r="E632" t="n">
        <v>18.07</v>
      </c>
      <c r="F632" t="n">
        <v>13.84</v>
      </c>
      <c r="G632" t="n">
        <v>15.1</v>
      </c>
      <c r="H632" t="n">
        <v>0.24</v>
      </c>
      <c r="I632" t="n">
        <v>55</v>
      </c>
      <c r="J632" t="n">
        <v>169.7</v>
      </c>
      <c r="K632" t="n">
        <v>51.39</v>
      </c>
      <c r="L632" t="n">
        <v>2.25</v>
      </c>
      <c r="M632" t="n">
        <v>53</v>
      </c>
      <c r="N632" t="n">
        <v>31.05</v>
      </c>
      <c r="O632" t="n">
        <v>21163.27</v>
      </c>
      <c r="P632" t="n">
        <v>168.27</v>
      </c>
      <c r="Q632" t="n">
        <v>988.22</v>
      </c>
      <c r="R632" t="n">
        <v>71.43000000000001</v>
      </c>
      <c r="S632" t="n">
        <v>35.43</v>
      </c>
      <c r="T632" t="n">
        <v>16749.96</v>
      </c>
      <c r="U632" t="n">
        <v>0.5</v>
      </c>
      <c r="V632" t="n">
        <v>0.82</v>
      </c>
      <c r="W632" t="n">
        <v>3.06</v>
      </c>
      <c r="X632" t="n">
        <v>1.08</v>
      </c>
      <c r="Y632" t="n">
        <v>1</v>
      </c>
      <c r="Z632" t="n">
        <v>10</v>
      </c>
    </row>
    <row r="633">
      <c r="A633" t="n">
        <v>6</v>
      </c>
      <c r="B633" t="n">
        <v>85</v>
      </c>
      <c r="C633" t="inlineStr">
        <is>
          <t xml:space="preserve">CONCLUIDO	</t>
        </is>
      </c>
      <c r="D633" t="n">
        <v>5.6357</v>
      </c>
      <c r="E633" t="n">
        <v>17.74</v>
      </c>
      <c r="F633" t="n">
        <v>13.71</v>
      </c>
      <c r="G633" t="n">
        <v>16.79</v>
      </c>
      <c r="H633" t="n">
        <v>0.26</v>
      </c>
      <c r="I633" t="n">
        <v>49</v>
      </c>
      <c r="J633" t="n">
        <v>170.06</v>
      </c>
      <c r="K633" t="n">
        <v>51.39</v>
      </c>
      <c r="L633" t="n">
        <v>2.5</v>
      </c>
      <c r="M633" t="n">
        <v>47</v>
      </c>
      <c r="N633" t="n">
        <v>31.17</v>
      </c>
      <c r="O633" t="n">
        <v>21208.12</v>
      </c>
      <c r="P633" t="n">
        <v>165.5</v>
      </c>
      <c r="Q633" t="n">
        <v>988.27</v>
      </c>
      <c r="R633" t="n">
        <v>67.53</v>
      </c>
      <c r="S633" t="n">
        <v>35.43</v>
      </c>
      <c r="T633" t="n">
        <v>14830.14</v>
      </c>
      <c r="U633" t="n">
        <v>0.52</v>
      </c>
      <c r="V633" t="n">
        <v>0.83</v>
      </c>
      <c r="W633" t="n">
        <v>3.04</v>
      </c>
      <c r="X633" t="n">
        <v>0.96</v>
      </c>
      <c r="Y633" t="n">
        <v>1</v>
      </c>
      <c r="Z633" t="n">
        <v>10</v>
      </c>
    </row>
    <row r="634">
      <c r="A634" t="n">
        <v>7</v>
      </c>
      <c r="B634" t="n">
        <v>85</v>
      </c>
      <c r="C634" t="inlineStr">
        <is>
          <t xml:space="preserve">CONCLUIDO	</t>
        </is>
      </c>
      <c r="D634" t="n">
        <v>5.7172</v>
      </c>
      <c r="E634" t="n">
        <v>17.49</v>
      </c>
      <c r="F634" t="n">
        <v>13.63</v>
      </c>
      <c r="G634" t="n">
        <v>18.58</v>
      </c>
      <c r="H634" t="n">
        <v>0.29</v>
      </c>
      <c r="I634" t="n">
        <v>44</v>
      </c>
      <c r="J634" t="n">
        <v>170.42</v>
      </c>
      <c r="K634" t="n">
        <v>51.39</v>
      </c>
      <c r="L634" t="n">
        <v>2.75</v>
      </c>
      <c r="M634" t="n">
        <v>42</v>
      </c>
      <c r="N634" t="n">
        <v>31.28</v>
      </c>
      <c r="O634" t="n">
        <v>21253.01</v>
      </c>
      <c r="P634" t="n">
        <v>163.36</v>
      </c>
      <c r="Q634" t="n">
        <v>988.26</v>
      </c>
      <c r="R634" t="n">
        <v>65.02</v>
      </c>
      <c r="S634" t="n">
        <v>35.43</v>
      </c>
      <c r="T634" t="n">
        <v>13601.33</v>
      </c>
      <c r="U634" t="n">
        <v>0.54</v>
      </c>
      <c r="V634" t="n">
        <v>0.84</v>
      </c>
      <c r="W634" t="n">
        <v>3.03</v>
      </c>
      <c r="X634" t="n">
        <v>0.87</v>
      </c>
      <c r="Y634" t="n">
        <v>1</v>
      </c>
      <c r="Z634" t="n">
        <v>10</v>
      </c>
    </row>
    <row r="635">
      <c r="A635" t="n">
        <v>8</v>
      </c>
      <c r="B635" t="n">
        <v>85</v>
      </c>
      <c r="C635" t="inlineStr">
        <is>
          <t xml:space="preserve">CONCLUIDO	</t>
        </is>
      </c>
      <c r="D635" t="n">
        <v>5.7936</v>
      </c>
      <c r="E635" t="n">
        <v>17.26</v>
      </c>
      <c r="F635" t="n">
        <v>13.53</v>
      </c>
      <c r="G635" t="n">
        <v>20.3</v>
      </c>
      <c r="H635" t="n">
        <v>0.31</v>
      </c>
      <c r="I635" t="n">
        <v>40</v>
      </c>
      <c r="J635" t="n">
        <v>170.79</v>
      </c>
      <c r="K635" t="n">
        <v>51.39</v>
      </c>
      <c r="L635" t="n">
        <v>3</v>
      </c>
      <c r="M635" t="n">
        <v>38</v>
      </c>
      <c r="N635" t="n">
        <v>31.4</v>
      </c>
      <c r="O635" t="n">
        <v>21297.94</v>
      </c>
      <c r="P635" t="n">
        <v>160.92</v>
      </c>
      <c r="Q635" t="n">
        <v>988.35</v>
      </c>
      <c r="R635" t="n">
        <v>61.66</v>
      </c>
      <c r="S635" t="n">
        <v>35.43</v>
      </c>
      <c r="T635" t="n">
        <v>11939.13</v>
      </c>
      <c r="U635" t="n">
        <v>0.57</v>
      </c>
      <c r="V635" t="n">
        <v>0.84</v>
      </c>
      <c r="W635" t="n">
        <v>3.03</v>
      </c>
      <c r="X635" t="n">
        <v>0.78</v>
      </c>
      <c r="Y635" t="n">
        <v>1</v>
      </c>
      <c r="Z635" t="n">
        <v>10</v>
      </c>
    </row>
    <row r="636">
      <c r="A636" t="n">
        <v>9</v>
      </c>
      <c r="B636" t="n">
        <v>85</v>
      </c>
      <c r="C636" t="inlineStr">
        <is>
          <t xml:space="preserve">CONCLUIDO	</t>
        </is>
      </c>
      <c r="D636" t="n">
        <v>5.8631</v>
      </c>
      <c r="E636" t="n">
        <v>17.06</v>
      </c>
      <c r="F636" t="n">
        <v>13.46</v>
      </c>
      <c r="G636" t="n">
        <v>22.44</v>
      </c>
      <c r="H636" t="n">
        <v>0.34</v>
      </c>
      <c r="I636" t="n">
        <v>36</v>
      </c>
      <c r="J636" t="n">
        <v>171.15</v>
      </c>
      <c r="K636" t="n">
        <v>51.39</v>
      </c>
      <c r="L636" t="n">
        <v>3.25</v>
      </c>
      <c r="M636" t="n">
        <v>34</v>
      </c>
      <c r="N636" t="n">
        <v>31.51</v>
      </c>
      <c r="O636" t="n">
        <v>21342.91</v>
      </c>
      <c r="P636" t="n">
        <v>158.69</v>
      </c>
      <c r="Q636" t="n">
        <v>988.23</v>
      </c>
      <c r="R636" t="n">
        <v>59.74</v>
      </c>
      <c r="S636" t="n">
        <v>35.43</v>
      </c>
      <c r="T636" t="n">
        <v>11002.67</v>
      </c>
      <c r="U636" t="n">
        <v>0.59</v>
      </c>
      <c r="V636" t="n">
        <v>0.85</v>
      </c>
      <c r="W636" t="n">
        <v>3.03</v>
      </c>
      <c r="X636" t="n">
        <v>0.71</v>
      </c>
      <c r="Y636" t="n">
        <v>1</v>
      </c>
      <c r="Z636" t="n">
        <v>10</v>
      </c>
    </row>
    <row r="637">
      <c r="A637" t="n">
        <v>10</v>
      </c>
      <c r="B637" t="n">
        <v>85</v>
      </c>
      <c r="C637" t="inlineStr">
        <is>
          <t xml:space="preserve">CONCLUIDO	</t>
        </is>
      </c>
      <c r="D637" t="n">
        <v>5.9216</v>
      </c>
      <c r="E637" t="n">
        <v>16.89</v>
      </c>
      <c r="F637" t="n">
        <v>13.4</v>
      </c>
      <c r="G637" t="n">
        <v>24.36</v>
      </c>
      <c r="H637" t="n">
        <v>0.36</v>
      </c>
      <c r="I637" t="n">
        <v>33</v>
      </c>
      <c r="J637" t="n">
        <v>171.52</v>
      </c>
      <c r="K637" t="n">
        <v>51.39</v>
      </c>
      <c r="L637" t="n">
        <v>3.5</v>
      </c>
      <c r="M637" t="n">
        <v>31</v>
      </c>
      <c r="N637" t="n">
        <v>31.63</v>
      </c>
      <c r="O637" t="n">
        <v>21387.92</v>
      </c>
      <c r="P637" t="n">
        <v>156.49</v>
      </c>
      <c r="Q637" t="n">
        <v>988.14</v>
      </c>
      <c r="R637" t="n">
        <v>57.53</v>
      </c>
      <c r="S637" t="n">
        <v>35.43</v>
      </c>
      <c r="T637" t="n">
        <v>9912.860000000001</v>
      </c>
      <c r="U637" t="n">
        <v>0.62</v>
      </c>
      <c r="V637" t="n">
        <v>0.85</v>
      </c>
      <c r="W637" t="n">
        <v>3.02</v>
      </c>
      <c r="X637" t="n">
        <v>0.64</v>
      </c>
      <c r="Y637" t="n">
        <v>1</v>
      </c>
      <c r="Z637" t="n">
        <v>10</v>
      </c>
    </row>
    <row r="638">
      <c r="A638" t="n">
        <v>11</v>
      </c>
      <c r="B638" t="n">
        <v>85</v>
      </c>
      <c r="C638" t="inlineStr">
        <is>
          <t xml:space="preserve">CONCLUIDO	</t>
        </is>
      </c>
      <c r="D638" t="n">
        <v>5.9571</v>
      </c>
      <c r="E638" t="n">
        <v>16.79</v>
      </c>
      <c r="F638" t="n">
        <v>13.36</v>
      </c>
      <c r="G638" t="n">
        <v>25.87</v>
      </c>
      <c r="H638" t="n">
        <v>0.39</v>
      </c>
      <c r="I638" t="n">
        <v>31</v>
      </c>
      <c r="J638" t="n">
        <v>171.88</v>
      </c>
      <c r="K638" t="n">
        <v>51.39</v>
      </c>
      <c r="L638" t="n">
        <v>3.75</v>
      </c>
      <c r="M638" t="n">
        <v>29</v>
      </c>
      <c r="N638" t="n">
        <v>31.74</v>
      </c>
      <c r="O638" t="n">
        <v>21432.96</v>
      </c>
      <c r="P638" t="n">
        <v>155.4</v>
      </c>
      <c r="Q638" t="n">
        <v>988.1900000000001</v>
      </c>
      <c r="R638" t="n">
        <v>56.73</v>
      </c>
      <c r="S638" t="n">
        <v>35.43</v>
      </c>
      <c r="T638" t="n">
        <v>9519.860000000001</v>
      </c>
      <c r="U638" t="n">
        <v>0.62</v>
      </c>
      <c r="V638" t="n">
        <v>0.85</v>
      </c>
      <c r="W638" t="n">
        <v>3.01</v>
      </c>
      <c r="X638" t="n">
        <v>0.61</v>
      </c>
      <c r="Y638" t="n">
        <v>1</v>
      </c>
      <c r="Z638" t="n">
        <v>10</v>
      </c>
    </row>
    <row r="639">
      <c r="A639" t="n">
        <v>12</v>
      </c>
      <c r="B639" t="n">
        <v>85</v>
      </c>
      <c r="C639" t="inlineStr">
        <is>
          <t xml:space="preserve">CONCLUIDO	</t>
        </is>
      </c>
      <c r="D639" t="n">
        <v>5.9975</v>
      </c>
      <c r="E639" t="n">
        <v>16.67</v>
      </c>
      <c r="F639" t="n">
        <v>13.32</v>
      </c>
      <c r="G639" t="n">
        <v>27.56</v>
      </c>
      <c r="H639" t="n">
        <v>0.41</v>
      </c>
      <c r="I639" t="n">
        <v>29</v>
      </c>
      <c r="J639" t="n">
        <v>172.25</v>
      </c>
      <c r="K639" t="n">
        <v>51.39</v>
      </c>
      <c r="L639" t="n">
        <v>4</v>
      </c>
      <c r="M639" t="n">
        <v>27</v>
      </c>
      <c r="N639" t="n">
        <v>31.86</v>
      </c>
      <c r="O639" t="n">
        <v>21478.05</v>
      </c>
      <c r="P639" t="n">
        <v>153.64</v>
      </c>
      <c r="Q639" t="n">
        <v>988.22</v>
      </c>
      <c r="R639" t="n">
        <v>55.32</v>
      </c>
      <c r="S639" t="n">
        <v>35.43</v>
      </c>
      <c r="T639" t="n">
        <v>8827.620000000001</v>
      </c>
      <c r="U639" t="n">
        <v>0.64</v>
      </c>
      <c r="V639" t="n">
        <v>0.86</v>
      </c>
      <c r="W639" t="n">
        <v>3.01</v>
      </c>
      <c r="X639" t="n">
        <v>0.5600000000000001</v>
      </c>
      <c r="Y639" t="n">
        <v>1</v>
      </c>
      <c r="Z639" t="n">
        <v>10</v>
      </c>
    </row>
    <row r="640">
      <c r="A640" t="n">
        <v>13</v>
      </c>
      <c r="B640" t="n">
        <v>85</v>
      </c>
      <c r="C640" t="inlineStr">
        <is>
          <t xml:space="preserve">CONCLUIDO	</t>
        </is>
      </c>
      <c r="D640" t="n">
        <v>6.0366</v>
      </c>
      <c r="E640" t="n">
        <v>16.57</v>
      </c>
      <c r="F640" t="n">
        <v>13.28</v>
      </c>
      <c r="G640" t="n">
        <v>29.51</v>
      </c>
      <c r="H640" t="n">
        <v>0.44</v>
      </c>
      <c r="I640" t="n">
        <v>27</v>
      </c>
      <c r="J640" t="n">
        <v>172.61</v>
      </c>
      <c r="K640" t="n">
        <v>51.39</v>
      </c>
      <c r="L640" t="n">
        <v>4.25</v>
      </c>
      <c r="M640" t="n">
        <v>25</v>
      </c>
      <c r="N640" t="n">
        <v>31.97</v>
      </c>
      <c r="O640" t="n">
        <v>21523.17</v>
      </c>
      <c r="P640" t="n">
        <v>151.72</v>
      </c>
      <c r="Q640" t="n">
        <v>988.3</v>
      </c>
      <c r="R640" t="n">
        <v>53.89</v>
      </c>
      <c r="S640" t="n">
        <v>35.43</v>
      </c>
      <c r="T640" t="n">
        <v>8120.16</v>
      </c>
      <c r="U640" t="n">
        <v>0.66</v>
      </c>
      <c r="V640" t="n">
        <v>0.86</v>
      </c>
      <c r="W640" t="n">
        <v>3.01</v>
      </c>
      <c r="X640" t="n">
        <v>0.52</v>
      </c>
      <c r="Y640" t="n">
        <v>1</v>
      </c>
      <c r="Z640" t="n">
        <v>10</v>
      </c>
    </row>
    <row r="641">
      <c r="A641" t="n">
        <v>14</v>
      </c>
      <c r="B641" t="n">
        <v>85</v>
      </c>
      <c r="C641" t="inlineStr">
        <is>
          <t xml:space="preserve">CONCLUIDO	</t>
        </is>
      </c>
      <c r="D641" t="n">
        <v>6.0767</v>
      </c>
      <c r="E641" t="n">
        <v>16.46</v>
      </c>
      <c r="F641" t="n">
        <v>13.24</v>
      </c>
      <c r="G641" t="n">
        <v>31.77</v>
      </c>
      <c r="H641" t="n">
        <v>0.46</v>
      </c>
      <c r="I641" t="n">
        <v>25</v>
      </c>
      <c r="J641" t="n">
        <v>172.98</v>
      </c>
      <c r="K641" t="n">
        <v>51.39</v>
      </c>
      <c r="L641" t="n">
        <v>4.5</v>
      </c>
      <c r="M641" t="n">
        <v>23</v>
      </c>
      <c r="N641" t="n">
        <v>32.09</v>
      </c>
      <c r="O641" t="n">
        <v>21568.34</v>
      </c>
      <c r="P641" t="n">
        <v>149.98</v>
      </c>
      <c r="Q641" t="n">
        <v>988.28</v>
      </c>
      <c r="R641" t="n">
        <v>52.86</v>
      </c>
      <c r="S641" t="n">
        <v>35.43</v>
      </c>
      <c r="T641" t="n">
        <v>7614.07</v>
      </c>
      <c r="U641" t="n">
        <v>0.67</v>
      </c>
      <c r="V641" t="n">
        <v>0.86</v>
      </c>
      <c r="W641" t="n">
        <v>3</v>
      </c>
      <c r="X641" t="n">
        <v>0.48</v>
      </c>
      <c r="Y641" t="n">
        <v>1</v>
      </c>
      <c r="Z641" t="n">
        <v>10</v>
      </c>
    </row>
    <row r="642">
      <c r="A642" t="n">
        <v>15</v>
      </c>
      <c r="B642" t="n">
        <v>85</v>
      </c>
      <c r="C642" t="inlineStr">
        <is>
          <t xml:space="preserve">CONCLUIDO	</t>
        </is>
      </c>
      <c r="D642" t="n">
        <v>6.1049</v>
      </c>
      <c r="E642" t="n">
        <v>16.38</v>
      </c>
      <c r="F642" t="n">
        <v>13.19</v>
      </c>
      <c r="G642" t="n">
        <v>32.99</v>
      </c>
      <c r="H642" t="n">
        <v>0.49</v>
      </c>
      <c r="I642" t="n">
        <v>24</v>
      </c>
      <c r="J642" t="n">
        <v>173.35</v>
      </c>
      <c r="K642" t="n">
        <v>51.39</v>
      </c>
      <c r="L642" t="n">
        <v>4.75</v>
      </c>
      <c r="M642" t="n">
        <v>22</v>
      </c>
      <c r="N642" t="n">
        <v>32.2</v>
      </c>
      <c r="O642" t="n">
        <v>21613.54</v>
      </c>
      <c r="P642" t="n">
        <v>147.98</v>
      </c>
      <c r="Q642" t="n">
        <v>988.08</v>
      </c>
      <c r="R642" t="n">
        <v>51.46</v>
      </c>
      <c r="S642" t="n">
        <v>35.43</v>
      </c>
      <c r="T642" t="n">
        <v>6923.12</v>
      </c>
      <c r="U642" t="n">
        <v>0.6899999999999999</v>
      </c>
      <c r="V642" t="n">
        <v>0.86</v>
      </c>
      <c r="W642" t="n">
        <v>3</v>
      </c>
      <c r="X642" t="n">
        <v>0.44</v>
      </c>
      <c r="Y642" t="n">
        <v>1</v>
      </c>
      <c r="Z642" t="n">
        <v>10</v>
      </c>
    </row>
    <row r="643">
      <c r="A643" t="n">
        <v>16</v>
      </c>
      <c r="B643" t="n">
        <v>85</v>
      </c>
      <c r="C643" t="inlineStr">
        <is>
          <t xml:space="preserve">CONCLUIDO	</t>
        </is>
      </c>
      <c r="D643" t="n">
        <v>6.1395</v>
      </c>
      <c r="E643" t="n">
        <v>16.29</v>
      </c>
      <c r="F643" t="n">
        <v>13.17</v>
      </c>
      <c r="G643" t="n">
        <v>35.92</v>
      </c>
      <c r="H643" t="n">
        <v>0.51</v>
      </c>
      <c r="I643" t="n">
        <v>22</v>
      </c>
      <c r="J643" t="n">
        <v>173.71</v>
      </c>
      <c r="K643" t="n">
        <v>51.39</v>
      </c>
      <c r="L643" t="n">
        <v>5</v>
      </c>
      <c r="M643" t="n">
        <v>20</v>
      </c>
      <c r="N643" t="n">
        <v>32.32</v>
      </c>
      <c r="O643" t="n">
        <v>21658.78</v>
      </c>
      <c r="P643" t="n">
        <v>146.63</v>
      </c>
      <c r="Q643" t="n">
        <v>988.1799999999999</v>
      </c>
      <c r="R643" t="n">
        <v>50.57</v>
      </c>
      <c r="S643" t="n">
        <v>35.43</v>
      </c>
      <c r="T643" t="n">
        <v>6486.78</v>
      </c>
      <c r="U643" t="n">
        <v>0.7</v>
      </c>
      <c r="V643" t="n">
        <v>0.87</v>
      </c>
      <c r="W643" t="n">
        <v>3</v>
      </c>
      <c r="X643" t="n">
        <v>0.42</v>
      </c>
      <c r="Y643" t="n">
        <v>1</v>
      </c>
      <c r="Z643" t="n">
        <v>10</v>
      </c>
    </row>
    <row r="644">
      <c r="A644" t="n">
        <v>17</v>
      </c>
      <c r="B644" t="n">
        <v>85</v>
      </c>
      <c r="C644" t="inlineStr">
        <is>
          <t xml:space="preserve">CONCLUIDO	</t>
        </is>
      </c>
      <c r="D644" t="n">
        <v>6.1578</v>
      </c>
      <c r="E644" t="n">
        <v>16.24</v>
      </c>
      <c r="F644" t="n">
        <v>13.16</v>
      </c>
      <c r="G644" t="n">
        <v>37.59</v>
      </c>
      <c r="H644" t="n">
        <v>0.53</v>
      </c>
      <c r="I644" t="n">
        <v>21</v>
      </c>
      <c r="J644" t="n">
        <v>174.08</v>
      </c>
      <c r="K644" t="n">
        <v>51.39</v>
      </c>
      <c r="L644" t="n">
        <v>5.25</v>
      </c>
      <c r="M644" t="n">
        <v>19</v>
      </c>
      <c r="N644" t="n">
        <v>32.44</v>
      </c>
      <c r="O644" t="n">
        <v>21704.07</v>
      </c>
      <c r="P644" t="n">
        <v>145.14</v>
      </c>
      <c r="Q644" t="n">
        <v>988.1</v>
      </c>
      <c r="R644" t="n">
        <v>50.21</v>
      </c>
      <c r="S644" t="n">
        <v>35.43</v>
      </c>
      <c r="T644" t="n">
        <v>6312.6</v>
      </c>
      <c r="U644" t="n">
        <v>0.71</v>
      </c>
      <c r="V644" t="n">
        <v>0.87</v>
      </c>
      <c r="W644" t="n">
        <v>3</v>
      </c>
      <c r="X644" t="n">
        <v>0.4</v>
      </c>
      <c r="Y644" t="n">
        <v>1</v>
      </c>
      <c r="Z644" t="n">
        <v>10</v>
      </c>
    </row>
    <row r="645">
      <c r="A645" t="n">
        <v>18</v>
      </c>
      <c r="B645" t="n">
        <v>85</v>
      </c>
      <c r="C645" t="inlineStr">
        <is>
          <t xml:space="preserve">CONCLUIDO	</t>
        </is>
      </c>
      <c r="D645" t="n">
        <v>6.1842</v>
      </c>
      <c r="E645" t="n">
        <v>16.17</v>
      </c>
      <c r="F645" t="n">
        <v>13.12</v>
      </c>
      <c r="G645" t="n">
        <v>39.36</v>
      </c>
      <c r="H645" t="n">
        <v>0.5600000000000001</v>
      </c>
      <c r="I645" t="n">
        <v>20</v>
      </c>
      <c r="J645" t="n">
        <v>174.45</v>
      </c>
      <c r="K645" t="n">
        <v>51.39</v>
      </c>
      <c r="L645" t="n">
        <v>5.5</v>
      </c>
      <c r="M645" t="n">
        <v>18</v>
      </c>
      <c r="N645" t="n">
        <v>32.56</v>
      </c>
      <c r="O645" t="n">
        <v>21749.39</v>
      </c>
      <c r="P645" t="n">
        <v>143.64</v>
      </c>
      <c r="Q645" t="n">
        <v>988.17</v>
      </c>
      <c r="R645" t="n">
        <v>49.2</v>
      </c>
      <c r="S645" t="n">
        <v>35.43</v>
      </c>
      <c r="T645" t="n">
        <v>5811.17</v>
      </c>
      <c r="U645" t="n">
        <v>0.72</v>
      </c>
      <c r="V645" t="n">
        <v>0.87</v>
      </c>
      <c r="W645" t="n">
        <v>2.99</v>
      </c>
      <c r="X645" t="n">
        <v>0.37</v>
      </c>
      <c r="Y645" t="n">
        <v>1</v>
      </c>
      <c r="Z645" t="n">
        <v>10</v>
      </c>
    </row>
    <row r="646">
      <c r="A646" t="n">
        <v>19</v>
      </c>
      <c r="B646" t="n">
        <v>85</v>
      </c>
      <c r="C646" t="inlineStr">
        <is>
          <t xml:space="preserve">CONCLUIDO	</t>
        </is>
      </c>
      <c r="D646" t="n">
        <v>6.2016</v>
      </c>
      <c r="E646" t="n">
        <v>16.12</v>
      </c>
      <c r="F646" t="n">
        <v>13.11</v>
      </c>
      <c r="G646" t="n">
        <v>41.4</v>
      </c>
      <c r="H646" t="n">
        <v>0.58</v>
      </c>
      <c r="I646" t="n">
        <v>19</v>
      </c>
      <c r="J646" t="n">
        <v>174.82</v>
      </c>
      <c r="K646" t="n">
        <v>51.39</v>
      </c>
      <c r="L646" t="n">
        <v>5.75</v>
      </c>
      <c r="M646" t="n">
        <v>17</v>
      </c>
      <c r="N646" t="n">
        <v>32.67</v>
      </c>
      <c r="O646" t="n">
        <v>21794.75</v>
      </c>
      <c r="P646" t="n">
        <v>141.9</v>
      </c>
      <c r="Q646" t="n">
        <v>988.2</v>
      </c>
      <c r="R646" t="n">
        <v>48.74</v>
      </c>
      <c r="S646" t="n">
        <v>35.43</v>
      </c>
      <c r="T646" t="n">
        <v>5588.33</v>
      </c>
      <c r="U646" t="n">
        <v>0.73</v>
      </c>
      <c r="V646" t="n">
        <v>0.87</v>
      </c>
      <c r="W646" t="n">
        <v>3</v>
      </c>
      <c r="X646" t="n">
        <v>0.35</v>
      </c>
      <c r="Y646" t="n">
        <v>1</v>
      </c>
      <c r="Z646" t="n">
        <v>10</v>
      </c>
    </row>
    <row r="647">
      <c r="A647" t="n">
        <v>20</v>
      </c>
      <c r="B647" t="n">
        <v>85</v>
      </c>
      <c r="C647" t="inlineStr">
        <is>
          <t xml:space="preserve">CONCLUIDO	</t>
        </is>
      </c>
      <c r="D647" t="n">
        <v>6.218</v>
      </c>
      <c r="E647" t="n">
        <v>16.08</v>
      </c>
      <c r="F647" t="n">
        <v>13.1</v>
      </c>
      <c r="G647" t="n">
        <v>43.67</v>
      </c>
      <c r="H647" t="n">
        <v>0.61</v>
      </c>
      <c r="I647" t="n">
        <v>18</v>
      </c>
      <c r="J647" t="n">
        <v>175.18</v>
      </c>
      <c r="K647" t="n">
        <v>51.39</v>
      </c>
      <c r="L647" t="n">
        <v>6</v>
      </c>
      <c r="M647" t="n">
        <v>16</v>
      </c>
      <c r="N647" t="n">
        <v>32.79</v>
      </c>
      <c r="O647" t="n">
        <v>21840.16</v>
      </c>
      <c r="P647" t="n">
        <v>140.21</v>
      </c>
      <c r="Q647" t="n">
        <v>988.08</v>
      </c>
      <c r="R647" t="n">
        <v>48.26</v>
      </c>
      <c r="S647" t="n">
        <v>35.43</v>
      </c>
      <c r="T647" t="n">
        <v>5350.94</v>
      </c>
      <c r="U647" t="n">
        <v>0.73</v>
      </c>
      <c r="V647" t="n">
        <v>0.87</v>
      </c>
      <c r="W647" t="n">
        <v>3</v>
      </c>
      <c r="X647" t="n">
        <v>0.35</v>
      </c>
      <c r="Y647" t="n">
        <v>1</v>
      </c>
      <c r="Z647" t="n">
        <v>10</v>
      </c>
    </row>
    <row r="648">
      <c r="A648" t="n">
        <v>21</v>
      </c>
      <c r="B648" t="n">
        <v>85</v>
      </c>
      <c r="C648" t="inlineStr">
        <is>
          <t xml:space="preserve">CONCLUIDO	</t>
        </is>
      </c>
      <c r="D648" t="n">
        <v>6.2441</v>
      </c>
      <c r="E648" t="n">
        <v>16.02</v>
      </c>
      <c r="F648" t="n">
        <v>13.07</v>
      </c>
      <c r="G648" t="n">
        <v>46.12</v>
      </c>
      <c r="H648" t="n">
        <v>0.63</v>
      </c>
      <c r="I648" t="n">
        <v>17</v>
      </c>
      <c r="J648" t="n">
        <v>175.55</v>
      </c>
      <c r="K648" t="n">
        <v>51.39</v>
      </c>
      <c r="L648" t="n">
        <v>6.25</v>
      </c>
      <c r="M648" t="n">
        <v>15</v>
      </c>
      <c r="N648" t="n">
        <v>32.91</v>
      </c>
      <c r="O648" t="n">
        <v>21885.6</v>
      </c>
      <c r="P648" t="n">
        <v>137.48</v>
      </c>
      <c r="Q648" t="n">
        <v>988.08</v>
      </c>
      <c r="R648" t="n">
        <v>47.53</v>
      </c>
      <c r="S648" t="n">
        <v>35.43</v>
      </c>
      <c r="T648" t="n">
        <v>4989.16</v>
      </c>
      <c r="U648" t="n">
        <v>0.75</v>
      </c>
      <c r="V648" t="n">
        <v>0.87</v>
      </c>
      <c r="W648" t="n">
        <v>2.99</v>
      </c>
      <c r="X648" t="n">
        <v>0.31</v>
      </c>
      <c r="Y648" t="n">
        <v>1</v>
      </c>
      <c r="Z648" t="n">
        <v>10</v>
      </c>
    </row>
    <row r="649">
      <c r="A649" t="n">
        <v>22</v>
      </c>
      <c r="B649" t="n">
        <v>85</v>
      </c>
      <c r="C649" t="inlineStr">
        <is>
          <t xml:space="preserve">CONCLUIDO	</t>
        </is>
      </c>
      <c r="D649" t="n">
        <v>6.2625</v>
      </c>
      <c r="E649" t="n">
        <v>15.97</v>
      </c>
      <c r="F649" t="n">
        <v>13.05</v>
      </c>
      <c r="G649" t="n">
        <v>48.95</v>
      </c>
      <c r="H649" t="n">
        <v>0.66</v>
      </c>
      <c r="I649" t="n">
        <v>16</v>
      </c>
      <c r="J649" t="n">
        <v>175.92</v>
      </c>
      <c r="K649" t="n">
        <v>51.39</v>
      </c>
      <c r="L649" t="n">
        <v>6.5</v>
      </c>
      <c r="M649" t="n">
        <v>14</v>
      </c>
      <c r="N649" t="n">
        <v>33.03</v>
      </c>
      <c r="O649" t="n">
        <v>21931.08</v>
      </c>
      <c r="P649" t="n">
        <v>136.32</v>
      </c>
      <c r="Q649" t="n">
        <v>988.13</v>
      </c>
      <c r="R649" t="n">
        <v>47.11</v>
      </c>
      <c r="S649" t="n">
        <v>35.43</v>
      </c>
      <c r="T649" t="n">
        <v>4787.57</v>
      </c>
      <c r="U649" t="n">
        <v>0.75</v>
      </c>
      <c r="V649" t="n">
        <v>0.87</v>
      </c>
      <c r="W649" t="n">
        <v>2.99</v>
      </c>
      <c r="X649" t="n">
        <v>0.3</v>
      </c>
      <c r="Y649" t="n">
        <v>1</v>
      </c>
      <c r="Z649" t="n">
        <v>10</v>
      </c>
    </row>
    <row r="650">
      <c r="A650" t="n">
        <v>23</v>
      </c>
      <c r="B650" t="n">
        <v>85</v>
      </c>
      <c r="C650" t="inlineStr">
        <is>
          <t xml:space="preserve">CONCLUIDO	</t>
        </is>
      </c>
      <c r="D650" t="n">
        <v>6.2601</v>
      </c>
      <c r="E650" t="n">
        <v>15.97</v>
      </c>
      <c r="F650" t="n">
        <v>13.06</v>
      </c>
      <c r="G650" t="n">
        <v>48.97</v>
      </c>
      <c r="H650" t="n">
        <v>0.68</v>
      </c>
      <c r="I650" t="n">
        <v>16</v>
      </c>
      <c r="J650" t="n">
        <v>176.29</v>
      </c>
      <c r="K650" t="n">
        <v>51.39</v>
      </c>
      <c r="L650" t="n">
        <v>6.75</v>
      </c>
      <c r="M650" t="n">
        <v>14</v>
      </c>
      <c r="N650" t="n">
        <v>33.15</v>
      </c>
      <c r="O650" t="n">
        <v>21976.61</v>
      </c>
      <c r="P650" t="n">
        <v>135.2</v>
      </c>
      <c r="Q650" t="n">
        <v>988.12</v>
      </c>
      <c r="R650" t="n">
        <v>47.35</v>
      </c>
      <c r="S650" t="n">
        <v>35.43</v>
      </c>
      <c r="T650" t="n">
        <v>4903.6</v>
      </c>
      <c r="U650" t="n">
        <v>0.75</v>
      </c>
      <c r="V650" t="n">
        <v>0.87</v>
      </c>
      <c r="W650" t="n">
        <v>2.99</v>
      </c>
      <c r="X650" t="n">
        <v>0.31</v>
      </c>
      <c r="Y650" t="n">
        <v>1</v>
      </c>
      <c r="Z650" t="n">
        <v>10</v>
      </c>
    </row>
    <row r="651">
      <c r="A651" t="n">
        <v>24</v>
      </c>
      <c r="B651" t="n">
        <v>85</v>
      </c>
      <c r="C651" t="inlineStr">
        <is>
          <t xml:space="preserve">CONCLUIDO	</t>
        </is>
      </c>
      <c r="D651" t="n">
        <v>6.2821</v>
      </c>
      <c r="E651" t="n">
        <v>15.92</v>
      </c>
      <c r="F651" t="n">
        <v>13.04</v>
      </c>
      <c r="G651" t="n">
        <v>52.15</v>
      </c>
      <c r="H651" t="n">
        <v>0.7</v>
      </c>
      <c r="I651" t="n">
        <v>15</v>
      </c>
      <c r="J651" t="n">
        <v>176.66</v>
      </c>
      <c r="K651" t="n">
        <v>51.39</v>
      </c>
      <c r="L651" t="n">
        <v>7</v>
      </c>
      <c r="M651" t="n">
        <v>13</v>
      </c>
      <c r="N651" t="n">
        <v>33.27</v>
      </c>
      <c r="O651" t="n">
        <v>22022.17</v>
      </c>
      <c r="P651" t="n">
        <v>133.19</v>
      </c>
      <c r="Q651" t="n">
        <v>988.08</v>
      </c>
      <c r="R651" t="n">
        <v>46.62</v>
      </c>
      <c r="S651" t="n">
        <v>35.43</v>
      </c>
      <c r="T651" t="n">
        <v>4547.2</v>
      </c>
      <c r="U651" t="n">
        <v>0.76</v>
      </c>
      <c r="V651" t="n">
        <v>0.87</v>
      </c>
      <c r="W651" t="n">
        <v>2.99</v>
      </c>
      <c r="X651" t="n">
        <v>0.28</v>
      </c>
      <c r="Y651" t="n">
        <v>1</v>
      </c>
      <c r="Z651" t="n">
        <v>10</v>
      </c>
    </row>
    <row r="652">
      <c r="A652" t="n">
        <v>25</v>
      </c>
      <c r="B652" t="n">
        <v>85</v>
      </c>
      <c r="C652" t="inlineStr">
        <is>
          <t xml:space="preserve">CONCLUIDO	</t>
        </is>
      </c>
      <c r="D652" t="n">
        <v>6.3012</v>
      </c>
      <c r="E652" t="n">
        <v>15.87</v>
      </c>
      <c r="F652" t="n">
        <v>13.02</v>
      </c>
      <c r="G652" t="n">
        <v>55.81</v>
      </c>
      <c r="H652" t="n">
        <v>0.73</v>
      </c>
      <c r="I652" t="n">
        <v>14</v>
      </c>
      <c r="J652" t="n">
        <v>177.03</v>
      </c>
      <c r="K652" t="n">
        <v>51.39</v>
      </c>
      <c r="L652" t="n">
        <v>7.25</v>
      </c>
      <c r="M652" t="n">
        <v>10</v>
      </c>
      <c r="N652" t="n">
        <v>33.39</v>
      </c>
      <c r="O652" t="n">
        <v>22067.77</v>
      </c>
      <c r="P652" t="n">
        <v>131.38</v>
      </c>
      <c r="Q652" t="n">
        <v>988.09</v>
      </c>
      <c r="R652" t="n">
        <v>45.91</v>
      </c>
      <c r="S652" t="n">
        <v>35.43</v>
      </c>
      <c r="T652" t="n">
        <v>4197.6</v>
      </c>
      <c r="U652" t="n">
        <v>0.77</v>
      </c>
      <c r="V652" t="n">
        <v>0.88</v>
      </c>
      <c r="W652" t="n">
        <v>3</v>
      </c>
      <c r="X652" t="n">
        <v>0.27</v>
      </c>
      <c r="Y652" t="n">
        <v>1</v>
      </c>
      <c r="Z652" t="n">
        <v>10</v>
      </c>
    </row>
    <row r="653">
      <c r="A653" t="n">
        <v>26</v>
      </c>
      <c r="B653" t="n">
        <v>85</v>
      </c>
      <c r="C653" t="inlineStr">
        <is>
          <t xml:space="preserve">CONCLUIDO	</t>
        </is>
      </c>
      <c r="D653" t="n">
        <v>6.3079</v>
      </c>
      <c r="E653" t="n">
        <v>15.85</v>
      </c>
      <c r="F653" t="n">
        <v>13.01</v>
      </c>
      <c r="G653" t="n">
        <v>55.74</v>
      </c>
      <c r="H653" t="n">
        <v>0.75</v>
      </c>
      <c r="I653" t="n">
        <v>14</v>
      </c>
      <c r="J653" t="n">
        <v>177.4</v>
      </c>
      <c r="K653" t="n">
        <v>51.39</v>
      </c>
      <c r="L653" t="n">
        <v>7.5</v>
      </c>
      <c r="M653" t="n">
        <v>9</v>
      </c>
      <c r="N653" t="n">
        <v>33.51</v>
      </c>
      <c r="O653" t="n">
        <v>22113.42</v>
      </c>
      <c r="P653" t="n">
        <v>130.32</v>
      </c>
      <c r="Q653" t="n">
        <v>988.12</v>
      </c>
      <c r="R653" t="n">
        <v>45.56</v>
      </c>
      <c r="S653" t="n">
        <v>35.43</v>
      </c>
      <c r="T653" t="n">
        <v>4021.76</v>
      </c>
      <c r="U653" t="n">
        <v>0.78</v>
      </c>
      <c r="V653" t="n">
        <v>0.88</v>
      </c>
      <c r="W653" t="n">
        <v>2.99</v>
      </c>
      <c r="X653" t="n">
        <v>0.25</v>
      </c>
      <c r="Y653" t="n">
        <v>1</v>
      </c>
      <c r="Z653" t="n">
        <v>10</v>
      </c>
    </row>
    <row r="654">
      <c r="A654" t="n">
        <v>27</v>
      </c>
      <c r="B654" t="n">
        <v>85</v>
      </c>
      <c r="C654" t="inlineStr">
        <is>
          <t xml:space="preserve">CONCLUIDO	</t>
        </is>
      </c>
      <c r="D654" t="n">
        <v>6.3053</v>
      </c>
      <c r="E654" t="n">
        <v>15.86</v>
      </c>
      <c r="F654" t="n">
        <v>13.01</v>
      </c>
      <c r="G654" t="n">
        <v>55.77</v>
      </c>
      <c r="H654" t="n">
        <v>0.77</v>
      </c>
      <c r="I654" t="n">
        <v>14</v>
      </c>
      <c r="J654" t="n">
        <v>177.77</v>
      </c>
      <c r="K654" t="n">
        <v>51.39</v>
      </c>
      <c r="L654" t="n">
        <v>7.75</v>
      </c>
      <c r="M654" t="n">
        <v>7</v>
      </c>
      <c r="N654" t="n">
        <v>33.63</v>
      </c>
      <c r="O654" t="n">
        <v>22159.1</v>
      </c>
      <c r="P654" t="n">
        <v>128.93</v>
      </c>
      <c r="Q654" t="n">
        <v>988.12</v>
      </c>
      <c r="R654" t="n">
        <v>45.53</v>
      </c>
      <c r="S654" t="n">
        <v>35.43</v>
      </c>
      <c r="T654" t="n">
        <v>4007.64</v>
      </c>
      <c r="U654" t="n">
        <v>0.78</v>
      </c>
      <c r="V654" t="n">
        <v>0.88</v>
      </c>
      <c r="W654" t="n">
        <v>2.99</v>
      </c>
      <c r="X654" t="n">
        <v>0.26</v>
      </c>
      <c r="Y654" t="n">
        <v>1</v>
      </c>
      <c r="Z654" t="n">
        <v>10</v>
      </c>
    </row>
    <row r="655">
      <c r="A655" t="n">
        <v>28</v>
      </c>
      <c r="B655" t="n">
        <v>85</v>
      </c>
      <c r="C655" t="inlineStr">
        <is>
          <t xml:space="preserve">CONCLUIDO	</t>
        </is>
      </c>
      <c r="D655" t="n">
        <v>6.3248</v>
      </c>
      <c r="E655" t="n">
        <v>15.81</v>
      </c>
      <c r="F655" t="n">
        <v>13</v>
      </c>
      <c r="G655" t="n">
        <v>59.99</v>
      </c>
      <c r="H655" t="n">
        <v>0.8</v>
      </c>
      <c r="I655" t="n">
        <v>13</v>
      </c>
      <c r="J655" t="n">
        <v>178.14</v>
      </c>
      <c r="K655" t="n">
        <v>51.39</v>
      </c>
      <c r="L655" t="n">
        <v>8</v>
      </c>
      <c r="M655" t="n">
        <v>3</v>
      </c>
      <c r="N655" t="n">
        <v>33.75</v>
      </c>
      <c r="O655" t="n">
        <v>22204.83</v>
      </c>
      <c r="P655" t="n">
        <v>128.45</v>
      </c>
      <c r="Q655" t="n">
        <v>988.22</v>
      </c>
      <c r="R655" t="n">
        <v>45.16</v>
      </c>
      <c r="S655" t="n">
        <v>35.43</v>
      </c>
      <c r="T655" t="n">
        <v>3828.51</v>
      </c>
      <c r="U655" t="n">
        <v>0.78</v>
      </c>
      <c r="V655" t="n">
        <v>0.88</v>
      </c>
      <c r="W655" t="n">
        <v>2.99</v>
      </c>
      <c r="X655" t="n">
        <v>0.24</v>
      </c>
      <c r="Y655" t="n">
        <v>1</v>
      </c>
      <c r="Z655" t="n">
        <v>10</v>
      </c>
    </row>
    <row r="656">
      <c r="A656" t="n">
        <v>29</v>
      </c>
      <c r="B656" t="n">
        <v>85</v>
      </c>
      <c r="C656" t="inlineStr">
        <is>
          <t xml:space="preserve">CONCLUIDO	</t>
        </is>
      </c>
      <c r="D656" t="n">
        <v>6.3218</v>
      </c>
      <c r="E656" t="n">
        <v>15.82</v>
      </c>
      <c r="F656" t="n">
        <v>13.01</v>
      </c>
      <c r="G656" t="n">
        <v>60.02</v>
      </c>
      <c r="H656" t="n">
        <v>0.82</v>
      </c>
      <c r="I656" t="n">
        <v>13</v>
      </c>
      <c r="J656" t="n">
        <v>178.51</v>
      </c>
      <c r="K656" t="n">
        <v>51.39</v>
      </c>
      <c r="L656" t="n">
        <v>8.25</v>
      </c>
      <c r="M656" t="n">
        <v>1</v>
      </c>
      <c r="N656" t="n">
        <v>33.87</v>
      </c>
      <c r="O656" t="n">
        <v>22250.6</v>
      </c>
      <c r="P656" t="n">
        <v>128.62</v>
      </c>
      <c r="Q656" t="n">
        <v>988.23</v>
      </c>
      <c r="R656" t="n">
        <v>45.3</v>
      </c>
      <c r="S656" t="n">
        <v>35.43</v>
      </c>
      <c r="T656" t="n">
        <v>3893.86</v>
      </c>
      <c r="U656" t="n">
        <v>0.78</v>
      </c>
      <c r="V656" t="n">
        <v>0.88</v>
      </c>
      <c r="W656" t="n">
        <v>2.99</v>
      </c>
      <c r="X656" t="n">
        <v>0.25</v>
      </c>
      <c r="Y656" t="n">
        <v>1</v>
      </c>
      <c r="Z656" t="n">
        <v>10</v>
      </c>
    </row>
    <row r="657">
      <c r="A657" t="n">
        <v>30</v>
      </c>
      <c r="B657" t="n">
        <v>85</v>
      </c>
      <c r="C657" t="inlineStr">
        <is>
          <t xml:space="preserve">CONCLUIDO	</t>
        </is>
      </c>
      <c r="D657" t="n">
        <v>6.321</v>
      </c>
      <c r="E657" t="n">
        <v>15.82</v>
      </c>
      <c r="F657" t="n">
        <v>13.01</v>
      </c>
      <c r="G657" t="n">
        <v>60.03</v>
      </c>
      <c r="H657" t="n">
        <v>0.84</v>
      </c>
      <c r="I657" t="n">
        <v>13</v>
      </c>
      <c r="J657" t="n">
        <v>178.88</v>
      </c>
      <c r="K657" t="n">
        <v>51.39</v>
      </c>
      <c r="L657" t="n">
        <v>8.5</v>
      </c>
      <c r="M657" t="n">
        <v>0</v>
      </c>
      <c r="N657" t="n">
        <v>33.99</v>
      </c>
      <c r="O657" t="n">
        <v>22296.41</v>
      </c>
      <c r="P657" t="n">
        <v>128.74</v>
      </c>
      <c r="Q657" t="n">
        <v>988.2</v>
      </c>
      <c r="R657" t="n">
        <v>45.32</v>
      </c>
      <c r="S657" t="n">
        <v>35.43</v>
      </c>
      <c r="T657" t="n">
        <v>3905.26</v>
      </c>
      <c r="U657" t="n">
        <v>0.78</v>
      </c>
      <c r="V657" t="n">
        <v>0.88</v>
      </c>
      <c r="W657" t="n">
        <v>3</v>
      </c>
      <c r="X657" t="n">
        <v>0.25</v>
      </c>
      <c r="Y657" t="n">
        <v>1</v>
      </c>
      <c r="Z657" t="n">
        <v>10</v>
      </c>
    </row>
    <row r="658">
      <c r="A658" t="n">
        <v>0</v>
      </c>
      <c r="B658" t="n">
        <v>20</v>
      </c>
      <c r="C658" t="inlineStr">
        <is>
          <t xml:space="preserve">CONCLUIDO	</t>
        </is>
      </c>
      <c r="D658" t="n">
        <v>6.1668</v>
      </c>
      <c r="E658" t="n">
        <v>16.22</v>
      </c>
      <c r="F658" t="n">
        <v>13.83</v>
      </c>
      <c r="G658" t="n">
        <v>15.96</v>
      </c>
      <c r="H658" t="n">
        <v>0.34</v>
      </c>
      <c r="I658" t="n">
        <v>52</v>
      </c>
      <c r="J658" t="n">
        <v>51.33</v>
      </c>
      <c r="K658" t="n">
        <v>24.83</v>
      </c>
      <c r="L658" t="n">
        <v>1</v>
      </c>
      <c r="M658" t="n">
        <v>11</v>
      </c>
      <c r="N658" t="n">
        <v>5.51</v>
      </c>
      <c r="O658" t="n">
        <v>6564.78</v>
      </c>
      <c r="P658" t="n">
        <v>65.18000000000001</v>
      </c>
      <c r="Q658" t="n">
        <v>988.38</v>
      </c>
      <c r="R658" t="n">
        <v>69.94</v>
      </c>
      <c r="S658" t="n">
        <v>35.43</v>
      </c>
      <c r="T658" t="n">
        <v>16019.94</v>
      </c>
      <c r="U658" t="n">
        <v>0.51</v>
      </c>
      <c r="V658" t="n">
        <v>0.82</v>
      </c>
      <c r="W658" t="n">
        <v>3.09</v>
      </c>
      <c r="X658" t="n">
        <v>1.08</v>
      </c>
      <c r="Y658" t="n">
        <v>1</v>
      </c>
      <c r="Z658" t="n">
        <v>10</v>
      </c>
    </row>
    <row r="659">
      <c r="A659" t="n">
        <v>1</v>
      </c>
      <c r="B659" t="n">
        <v>20</v>
      </c>
      <c r="C659" t="inlineStr">
        <is>
          <t xml:space="preserve">CONCLUIDO	</t>
        </is>
      </c>
      <c r="D659" t="n">
        <v>6.1812</v>
      </c>
      <c r="E659" t="n">
        <v>16.18</v>
      </c>
      <c r="F659" t="n">
        <v>13.81</v>
      </c>
      <c r="G659" t="n">
        <v>16.24</v>
      </c>
      <c r="H659" t="n">
        <v>0.42</v>
      </c>
      <c r="I659" t="n">
        <v>51</v>
      </c>
      <c r="J659" t="n">
        <v>51.62</v>
      </c>
      <c r="K659" t="n">
        <v>24.83</v>
      </c>
      <c r="L659" t="n">
        <v>1.25</v>
      </c>
      <c r="M659" t="n">
        <v>0</v>
      </c>
      <c r="N659" t="n">
        <v>5.54</v>
      </c>
      <c r="O659" t="n">
        <v>6599.8</v>
      </c>
      <c r="P659" t="n">
        <v>65.27</v>
      </c>
      <c r="Q659" t="n">
        <v>988.45</v>
      </c>
      <c r="R659" t="n">
        <v>68.39</v>
      </c>
      <c r="S659" t="n">
        <v>35.43</v>
      </c>
      <c r="T659" t="n">
        <v>15250.5</v>
      </c>
      <c r="U659" t="n">
        <v>0.52</v>
      </c>
      <c r="V659" t="n">
        <v>0.83</v>
      </c>
      <c r="W659" t="n">
        <v>3.11</v>
      </c>
      <c r="X659" t="n">
        <v>1.05</v>
      </c>
      <c r="Y659" t="n">
        <v>1</v>
      </c>
      <c r="Z659" t="n">
        <v>10</v>
      </c>
    </row>
    <row r="660">
      <c r="A660" t="n">
        <v>0</v>
      </c>
      <c r="B660" t="n">
        <v>120</v>
      </c>
      <c r="C660" t="inlineStr">
        <is>
          <t xml:space="preserve">CONCLUIDO	</t>
        </is>
      </c>
      <c r="D660" t="n">
        <v>3.6052</v>
      </c>
      <c r="E660" t="n">
        <v>27.74</v>
      </c>
      <c r="F660" t="n">
        <v>16.56</v>
      </c>
      <c r="G660" t="n">
        <v>5.34</v>
      </c>
      <c r="H660" t="n">
        <v>0.08</v>
      </c>
      <c r="I660" t="n">
        <v>186</v>
      </c>
      <c r="J660" t="n">
        <v>232.68</v>
      </c>
      <c r="K660" t="n">
        <v>57.72</v>
      </c>
      <c r="L660" t="n">
        <v>1</v>
      </c>
      <c r="M660" t="n">
        <v>184</v>
      </c>
      <c r="N660" t="n">
        <v>53.95</v>
      </c>
      <c r="O660" t="n">
        <v>28931.02</v>
      </c>
      <c r="P660" t="n">
        <v>257.98</v>
      </c>
      <c r="Q660" t="n">
        <v>988.61</v>
      </c>
      <c r="R660" t="n">
        <v>156.39</v>
      </c>
      <c r="S660" t="n">
        <v>35.43</v>
      </c>
      <c r="T660" t="n">
        <v>58576.78</v>
      </c>
      <c r="U660" t="n">
        <v>0.23</v>
      </c>
      <c r="V660" t="n">
        <v>0.6899999999999999</v>
      </c>
      <c r="W660" t="n">
        <v>3.26</v>
      </c>
      <c r="X660" t="n">
        <v>3.8</v>
      </c>
      <c r="Y660" t="n">
        <v>1</v>
      </c>
      <c r="Z660" t="n">
        <v>10</v>
      </c>
    </row>
    <row r="661">
      <c r="A661" t="n">
        <v>1</v>
      </c>
      <c r="B661" t="n">
        <v>120</v>
      </c>
      <c r="C661" t="inlineStr">
        <is>
          <t xml:space="preserve">CONCLUIDO	</t>
        </is>
      </c>
      <c r="D661" t="n">
        <v>4.0526</v>
      </c>
      <c r="E661" t="n">
        <v>24.68</v>
      </c>
      <c r="F661" t="n">
        <v>15.59</v>
      </c>
      <c r="G661" t="n">
        <v>6.68</v>
      </c>
      <c r="H661" t="n">
        <v>0.1</v>
      </c>
      <c r="I661" t="n">
        <v>140</v>
      </c>
      <c r="J661" t="n">
        <v>233.1</v>
      </c>
      <c r="K661" t="n">
        <v>57.72</v>
      </c>
      <c r="L661" t="n">
        <v>1.25</v>
      </c>
      <c r="M661" t="n">
        <v>138</v>
      </c>
      <c r="N661" t="n">
        <v>54.13</v>
      </c>
      <c r="O661" t="n">
        <v>28983.75</v>
      </c>
      <c r="P661" t="n">
        <v>242.15</v>
      </c>
      <c r="Q661" t="n">
        <v>988.47</v>
      </c>
      <c r="R661" t="n">
        <v>126.1</v>
      </c>
      <c r="S661" t="n">
        <v>35.43</v>
      </c>
      <c r="T661" t="n">
        <v>43661.11</v>
      </c>
      <c r="U661" t="n">
        <v>0.28</v>
      </c>
      <c r="V661" t="n">
        <v>0.73</v>
      </c>
      <c r="W661" t="n">
        <v>3.19</v>
      </c>
      <c r="X661" t="n">
        <v>2.83</v>
      </c>
      <c r="Y661" t="n">
        <v>1</v>
      </c>
      <c r="Z661" t="n">
        <v>10</v>
      </c>
    </row>
    <row r="662">
      <c r="A662" t="n">
        <v>2</v>
      </c>
      <c r="B662" t="n">
        <v>120</v>
      </c>
      <c r="C662" t="inlineStr">
        <is>
          <t xml:space="preserve">CONCLUIDO	</t>
        </is>
      </c>
      <c r="D662" t="n">
        <v>4.3797</v>
      </c>
      <c r="E662" t="n">
        <v>22.83</v>
      </c>
      <c r="F662" t="n">
        <v>15.02</v>
      </c>
      <c r="G662" t="n">
        <v>8.050000000000001</v>
      </c>
      <c r="H662" t="n">
        <v>0.11</v>
      </c>
      <c r="I662" t="n">
        <v>112</v>
      </c>
      <c r="J662" t="n">
        <v>233.53</v>
      </c>
      <c r="K662" t="n">
        <v>57.72</v>
      </c>
      <c r="L662" t="n">
        <v>1.5</v>
      </c>
      <c r="M662" t="n">
        <v>110</v>
      </c>
      <c r="N662" t="n">
        <v>54.31</v>
      </c>
      <c r="O662" t="n">
        <v>29036.54</v>
      </c>
      <c r="P662" t="n">
        <v>232.53</v>
      </c>
      <c r="Q662" t="n">
        <v>988.23</v>
      </c>
      <c r="R662" t="n">
        <v>108.11</v>
      </c>
      <c r="S662" t="n">
        <v>35.43</v>
      </c>
      <c r="T662" t="n">
        <v>34805.4</v>
      </c>
      <c r="U662" t="n">
        <v>0.33</v>
      </c>
      <c r="V662" t="n">
        <v>0.76</v>
      </c>
      <c r="W662" t="n">
        <v>3.16</v>
      </c>
      <c r="X662" t="n">
        <v>2.27</v>
      </c>
      <c r="Y662" t="n">
        <v>1</v>
      </c>
      <c r="Z662" t="n">
        <v>10</v>
      </c>
    </row>
    <row r="663">
      <c r="A663" t="n">
        <v>3</v>
      </c>
      <c r="B663" t="n">
        <v>120</v>
      </c>
      <c r="C663" t="inlineStr">
        <is>
          <t xml:space="preserve">CONCLUIDO	</t>
        </is>
      </c>
      <c r="D663" t="n">
        <v>4.6251</v>
      </c>
      <c r="E663" t="n">
        <v>21.62</v>
      </c>
      <c r="F663" t="n">
        <v>14.63</v>
      </c>
      <c r="G663" t="n">
        <v>9.34</v>
      </c>
      <c r="H663" t="n">
        <v>0.13</v>
      </c>
      <c r="I663" t="n">
        <v>94</v>
      </c>
      <c r="J663" t="n">
        <v>233.96</v>
      </c>
      <c r="K663" t="n">
        <v>57.72</v>
      </c>
      <c r="L663" t="n">
        <v>1.75</v>
      </c>
      <c r="M663" t="n">
        <v>92</v>
      </c>
      <c r="N663" t="n">
        <v>54.49</v>
      </c>
      <c r="O663" t="n">
        <v>29089.39</v>
      </c>
      <c r="P663" t="n">
        <v>225.73</v>
      </c>
      <c r="Q663" t="n">
        <v>988.55</v>
      </c>
      <c r="R663" t="n">
        <v>96.13</v>
      </c>
      <c r="S663" t="n">
        <v>35.43</v>
      </c>
      <c r="T663" t="n">
        <v>28906.06</v>
      </c>
      <c r="U663" t="n">
        <v>0.37</v>
      </c>
      <c r="V663" t="n">
        <v>0.78</v>
      </c>
      <c r="W663" t="n">
        <v>3.11</v>
      </c>
      <c r="X663" t="n">
        <v>1.87</v>
      </c>
      <c r="Y663" t="n">
        <v>1</v>
      </c>
      <c r="Z663" t="n">
        <v>10</v>
      </c>
    </row>
    <row r="664">
      <c r="A664" t="n">
        <v>4</v>
      </c>
      <c r="B664" t="n">
        <v>120</v>
      </c>
      <c r="C664" t="inlineStr">
        <is>
          <t xml:space="preserve">CONCLUIDO	</t>
        </is>
      </c>
      <c r="D664" t="n">
        <v>4.8321</v>
      </c>
      <c r="E664" t="n">
        <v>20.69</v>
      </c>
      <c r="F664" t="n">
        <v>14.34</v>
      </c>
      <c r="G664" t="n">
        <v>10.76</v>
      </c>
      <c r="H664" t="n">
        <v>0.15</v>
      </c>
      <c r="I664" t="n">
        <v>80</v>
      </c>
      <c r="J664" t="n">
        <v>234.39</v>
      </c>
      <c r="K664" t="n">
        <v>57.72</v>
      </c>
      <c r="L664" t="n">
        <v>2</v>
      </c>
      <c r="M664" t="n">
        <v>78</v>
      </c>
      <c r="N664" t="n">
        <v>54.67</v>
      </c>
      <c r="O664" t="n">
        <v>29142.31</v>
      </c>
      <c r="P664" t="n">
        <v>220.55</v>
      </c>
      <c r="Q664" t="n">
        <v>988.27</v>
      </c>
      <c r="R664" t="n">
        <v>87.18000000000001</v>
      </c>
      <c r="S664" t="n">
        <v>35.43</v>
      </c>
      <c r="T664" t="n">
        <v>24499.9</v>
      </c>
      <c r="U664" t="n">
        <v>0.41</v>
      </c>
      <c r="V664" t="n">
        <v>0.79</v>
      </c>
      <c r="W664" t="n">
        <v>3.09</v>
      </c>
      <c r="X664" t="n">
        <v>1.58</v>
      </c>
      <c r="Y664" t="n">
        <v>1</v>
      </c>
      <c r="Z664" t="n">
        <v>10</v>
      </c>
    </row>
    <row r="665">
      <c r="A665" t="n">
        <v>5</v>
      </c>
      <c r="B665" t="n">
        <v>120</v>
      </c>
      <c r="C665" t="inlineStr">
        <is>
          <t xml:space="preserve">CONCLUIDO	</t>
        </is>
      </c>
      <c r="D665" t="n">
        <v>4.9844</v>
      </c>
      <c r="E665" t="n">
        <v>20.06</v>
      </c>
      <c r="F665" t="n">
        <v>14.16</v>
      </c>
      <c r="G665" t="n">
        <v>12.14</v>
      </c>
      <c r="H665" t="n">
        <v>0.17</v>
      </c>
      <c r="I665" t="n">
        <v>70</v>
      </c>
      <c r="J665" t="n">
        <v>234.82</v>
      </c>
      <c r="K665" t="n">
        <v>57.72</v>
      </c>
      <c r="L665" t="n">
        <v>2.25</v>
      </c>
      <c r="M665" t="n">
        <v>68</v>
      </c>
      <c r="N665" t="n">
        <v>54.85</v>
      </c>
      <c r="O665" t="n">
        <v>29195.29</v>
      </c>
      <c r="P665" t="n">
        <v>217</v>
      </c>
      <c r="Q665" t="n">
        <v>988.3</v>
      </c>
      <c r="R665" t="n">
        <v>81.27</v>
      </c>
      <c r="S665" t="n">
        <v>35.43</v>
      </c>
      <c r="T665" t="n">
        <v>21595.58</v>
      </c>
      <c r="U665" t="n">
        <v>0.44</v>
      </c>
      <c r="V665" t="n">
        <v>0.8</v>
      </c>
      <c r="W665" t="n">
        <v>3.09</v>
      </c>
      <c r="X665" t="n">
        <v>1.41</v>
      </c>
      <c r="Y665" t="n">
        <v>1</v>
      </c>
      <c r="Z665" t="n">
        <v>10</v>
      </c>
    </row>
    <row r="666">
      <c r="A666" t="n">
        <v>6</v>
      </c>
      <c r="B666" t="n">
        <v>120</v>
      </c>
      <c r="C666" t="inlineStr">
        <is>
          <t xml:space="preserve">CONCLUIDO	</t>
        </is>
      </c>
      <c r="D666" t="n">
        <v>5.1054</v>
      </c>
      <c r="E666" t="n">
        <v>19.59</v>
      </c>
      <c r="F666" t="n">
        <v>14.01</v>
      </c>
      <c r="G666" t="n">
        <v>13.34</v>
      </c>
      <c r="H666" t="n">
        <v>0.19</v>
      </c>
      <c r="I666" t="n">
        <v>63</v>
      </c>
      <c r="J666" t="n">
        <v>235.25</v>
      </c>
      <c r="K666" t="n">
        <v>57.72</v>
      </c>
      <c r="L666" t="n">
        <v>2.5</v>
      </c>
      <c r="M666" t="n">
        <v>61</v>
      </c>
      <c r="N666" t="n">
        <v>55.03</v>
      </c>
      <c r="O666" t="n">
        <v>29248.33</v>
      </c>
      <c r="P666" t="n">
        <v>213.76</v>
      </c>
      <c r="Q666" t="n">
        <v>988.25</v>
      </c>
      <c r="R666" t="n">
        <v>76.59</v>
      </c>
      <c r="S666" t="n">
        <v>35.43</v>
      </c>
      <c r="T666" t="n">
        <v>19293.41</v>
      </c>
      <c r="U666" t="n">
        <v>0.46</v>
      </c>
      <c r="V666" t="n">
        <v>0.8100000000000001</v>
      </c>
      <c r="W666" t="n">
        <v>3.07</v>
      </c>
      <c r="X666" t="n">
        <v>1.25</v>
      </c>
      <c r="Y666" t="n">
        <v>1</v>
      </c>
      <c r="Z666" t="n">
        <v>10</v>
      </c>
    </row>
    <row r="667">
      <c r="A667" t="n">
        <v>7</v>
      </c>
      <c r="B667" t="n">
        <v>120</v>
      </c>
      <c r="C667" t="inlineStr">
        <is>
          <t xml:space="preserve">CONCLUIDO	</t>
        </is>
      </c>
      <c r="D667" t="n">
        <v>5.2297</v>
      </c>
      <c r="E667" t="n">
        <v>19.12</v>
      </c>
      <c r="F667" t="n">
        <v>13.86</v>
      </c>
      <c r="G667" t="n">
        <v>14.85</v>
      </c>
      <c r="H667" t="n">
        <v>0.21</v>
      </c>
      <c r="I667" t="n">
        <v>56</v>
      </c>
      <c r="J667" t="n">
        <v>235.68</v>
      </c>
      <c r="K667" t="n">
        <v>57.72</v>
      </c>
      <c r="L667" t="n">
        <v>2.75</v>
      </c>
      <c r="M667" t="n">
        <v>54</v>
      </c>
      <c r="N667" t="n">
        <v>55.21</v>
      </c>
      <c r="O667" t="n">
        <v>29301.44</v>
      </c>
      <c r="P667" t="n">
        <v>210.66</v>
      </c>
      <c r="Q667" t="n">
        <v>988.16</v>
      </c>
      <c r="R667" t="n">
        <v>72.14</v>
      </c>
      <c r="S667" t="n">
        <v>35.43</v>
      </c>
      <c r="T667" t="n">
        <v>17101.7</v>
      </c>
      <c r="U667" t="n">
        <v>0.49</v>
      </c>
      <c r="V667" t="n">
        <v>0.82</v>
      </c>
      <c r="W667" t="n">
        <v>3.06</v>
      </c>
      <c r="X667" t="n">
        <v>1.11</v>
      </c>
      <c r="Y667" t="n">
        <v>1</v>
      </c>
      <c r="Z667" t="n">
        <v>10</v>
      </c>
    </row>
    <row r="668">
      <c r="A668" t="n">
        <v>8</v>
      </c>
      <c r="B668" t="n">
        <v>120</v>
      </c>
      <c r="C668" t="inlineStr">
        <is>
          <t xml:space="preserve">CONCLUIDO	</t>
        </is>
      </c>
      <c r="D668" t="n">
        <v>5.3135</v>
      </c>
      <c r="E668" t="n">
        <v>18.82</v>
      </c>
      <c r="F668" t="n">
        <v>13.79</v>
      </c>
      <c r="G668" t="n">
        <v>16.22</v>
      </c>
      <c r="H668" t="n">
        <v>0.23</v>
      </c>
      <c r="I668" t="n">
        <v>51</v>
      </c>
      <c r="J668" t="n">
        <v>236.11</v>
      </c>
      <c r="K668" t="n">
        <v>57.72</v>
      </c>
      <c r="L668" t="n">
        <v>3</v>
      </c>
      <c r="M668" t="n">
        <v>49</v>
      </c>
      <c r="N668" t="n">
        <v>55.39</v>
      </c>
      <c r="O668" t="n">
        <v>29354.61</v>
      </c>
      <c r="P668" t="n">
        <v>208.78</v>
      </c>
      <c r="Q668" t="n">
        <v>988.23</v>
      </c>
      <c r="R668" t="n">
        <v>69.64</v>
      </c>
      <c r="S668" t="n">
        <v>35.43</v>
      </c>
      <c r="T668" t="n">
        <v>15873.78</v>
      </c>
      <c r="U668" t="n">
        <v>0.51</v>
      </c>
      <c r="V668" t="n">
        <v>0.83</v>
      </c>
      <c r="W668" t="n">
        <v>3.06</v>
      </c>
      <c r="X668" t="n">
        <v>1.03</v>
      </c>
      <c r="Y668" t="n">
        <v>1</v>
      </c>
      <c r="Z668" t="n">
        <v>10</v>
      </c>
    </row>
    <row r="669">
      <c r="A669" t="n">
        <v>9</v>
      </c>
      <c r="B669" t="n">
        <v>120</v>
      </c>
      <c r="C669" t="inlineStr">
        <is>
          <t xml:space="preserve">CONCLUIDO	</t>
        </is>
      </c>
      <c r="D669" t="n">
        <v>5.3961</v>
      </c>
      <c r="E669" t="n">
        <v>18.53</v>
      </c>
      <c r="F669" t="n">
        <v>13.68</v>
      </c>
      <c r="G669" t="n">
        <v>17.47</v>
      </c>
      <c r="H669" t="n">
        <v>0.24</v>
      </c>
      <c r="I669" t="n">
        <v>47</v>
      </c>
      <c r="J669" t="n">
        <v>236.54</v>
      </c>
      <c r="K669" t="n">
        <v>57.72</v>
      </c>
      <c r="L669" t="n">
        <v>3.25</v>
      </c>
      <c r="M669" t="n">
        <v>45</v>
      </c>
      <c r="N669" t="n">
        <v>55.57</v>
      </c>
      <c r="O669" t="n">
        <v>29407.85</v>
      </c>
      <c r="P669" t="n">
        <v>206.44</v>
      </c>
      <c r="Q669" t="n">
        <v>988.1900000000001</v>
      </c>
      <c r="R669" t="n">
        <v>66.54000000000001</v>
      </c>
      <c r="S669" t="n">
        <v>35.43</v>
      </c>
      <c r="T669" t="n">
        <v>14347.93</v>
      </c>
      <c r="U669" t="n">
        <v>0.53</v>
      </c>
      <c r="V669" t="n">
        <v>0.83</v>
      </c>
      <c r="W669" t="n">
        <v>3.04</v>
      </c>
      <c r="X669" t="n">
        <v>0.93</v>
      </c>
      <c r="Y669" t="n">
        <v>1</v>
      </c>
      <c r="Z669" t="n">
        <v>10</v>
      </c>
    </row>
    <row r="670">
      <c r="A670" t="n">
        <v>10</v>
      </c>
      <c r="B670" t="n">
        <v>120</v>
      </c>
      <c r="C670" t="inlineStr">
        <is>
          <t xml:space="preserve">CONCLUIDO	</t>
        </is>
      </c>
      <c r="D670" t="n">
        <v>5.4775</v>
      </c>
      <c r="E670" t="n">
        <v>18.26</v>
      </c>
      <c r="F670" t="n">
        <v>13.59</v>
      </c>
      <c r="G670" t="n">
        <v>18.96</v>
      </c>
      <c r="H670" t="n">
        <v>0.26</v>
      </c>
      <c r="I670" t="n">
        <v>43</v>
      </c>
      <c r="J670" t="n">
        <v>236.98</v>
      </c>
      <c r="K670" t="n">
        <v>57.72</v>
      </c>
      <c r="L670" t="n">
        <v>3.5</v>
      </c>
      <c r="M670" t="n">
        <v>41</v>
      </c>
      <c r="N670" t="n">
        <v>55.75</v>
      </c>
      <c r="O670" t="n">
        <v>29461.15</v>
      </c>
      <c r="P670" t="n">
        <v>204.35</v>
      </c>
      <c r="Q670" t="n">
        <v>988.16</v>
      </c>
      <c r="R670" t="n">
        <v>63.73</v>
      </c>
      <c r="S670" t="n">
        <v>35.43</v>
      </c>
      <c r="T670" t="n">
        <v>12959.72</v>
      </c>
      <c r="U670" t="n">
        <v>0.5600000000000001</v>
      </c>
      <c r="V670" t="n">
        <v>0.84</v>
      </c>
      <c r="W670" t="n">
        <v>3.03</v>
      </c>
      <c r="X670" t="n">
        <v>0.83</v>
      </c>
      <c r="Y670" t="n">
        <v>1</v>
      </c>
      <c r="Z670" t="n">
        <v>10</v>
      </c>
    </row>
    <row r="671">
      <c r="A671" t="n">
        <v>11</v>
      </c>
      <c r="B671" t="n">
        <v>120</v>
      </c>
      <c r="C671" t="inlineStr">
        <is>
          <t xml:space="preserve">CONCLUIDO	</t>
        </is>
      </c>
      <c r="D671" t="n">
        <v>5.5365</v>
      </c>
      <c r="E671" t="n">
        <v>18.06</v>
      </c>
      <c r="F671" t="n">
        <v>13.53</v>
      </c>
      <c r="G671" t="n">
        <v>20.3</v>
      </c>
      <c r="H671" t="n">
        <v>0.28</v>
      </c>
      <c r="I671" t="n">
        <v>40</v>
      </c>
      <c r="J671" t="n">
        <v>237.41</v>
      </c>
      <c r="K671" t="n">
        <v>57.72</v>
      </c>
      <c r="L671" t="n">
        <v>3.75</v>
      </c>
      <c r="M671" t="n">
        <v>38</v>
      </c>
      <c r="N671" t="n">
        <v>55.93</v>
      </c>
      <c r="O671" t="n">
        <v>29514.51</v>
      </c>
      <c r="P671" t="n">
        <v>202.71</v>
      </c>
      <c r="Q671" t="n">
        <v>988.11</v>
      </c>
      <c r="R671" t="n">
        <v>61.73</v>
      </c>
      <c r="S671" t="n">
        <v>35.43</v>
      </c>
      <c r="T671" t="n">
        <v>11977.73</v>
      </c>
      <c r="U671" t="n">
        <v>0.57</v>
      </c>
      <c r="V671" t="n">
        <v>0.84</v>
      </c>
      <c r="W671" t="n">
        <v>3.03</v>
      </c>
      <c r="X671" t="n">
        <v>0.78</v>
      </c>
      <c r="Y671" t="n">
        <v>1</v>
      </c>
      <c r="Z671" t="n">
        <v>10</v>
      </c>
    </row>
    <row r="672">
      <c r="A672" t="n">
        <v>12</v>
      </c>
      <c r="B672" t="n">
        <v>120</v>
      </c>
      <c r="C672" t="inlineStr">
        <is>
          <t xml:space="preserve">CONCLUIDO	</t>
        </is>
      </c>
      <c r="D672" t="n">
        <v>5.5963</v>
      </c>
      <c r="E672" t="n">
        <v>17.87</v>
      </c>
      <c r="F672" t="n">
        <v>13.47</v>
      </c>
      <c r="G672" t="n">
        <v>21.85</v>
      </c>
      <c r="H672" t="n">
        <v>0.3</v>
      </c>
      <c r="I672" t="n">
        <v>37</v>
      </c>
      <c r="J672" t="n">
        <v>237.84</v>
      </c>
      <c r="K672" t="n">
        <v>57.72</v>
      </c>
      <c r="L672" t="n">
        <v>4</v>
      </c>
      <c r="M672" t="n">
        <v>35</v>
      </c>
      <c r="N672" t="n">
        <v>56.12</v>
      </c>
      <c r="O672" t="n">
        <v>29567.95</v>
      </c>
      <c r="P672" t="n">
        <v>200.94</v>
      </c>
      <c r="Q672" t="n">
        <v>988.3</v>
      </c>
      <c r="R672" t="n">
        <v>60.25</v>
      </c>
      <c r="S672" t="n">
        <v>35.43</v>
      </c>
      <c r="T672" t="n">
        <v>11249.09</v>
      </c>
      <c r="U672" t="n">
        <v>0.59</v>
      </c>
      <c r="V672" t="n">
        <v>0.85</v>
      </c>
      <c r="W672" t="n">
        <v>3.02</v>
      </c>
      <c r="X672" t="n">
        <v>0.72</v>
      </c>
      <c r="Y672" t="n">
        <v>1</v>
      </c>
      <c r="Z672" t="n">
        <v>10</v>
      </c>
    </row>
    <row r="673">
      <c r="A673" t="n">
        <v>13</v>
      </c>
      <c r="B673" t="n">
        <v>120</v>
      </c>
      <c r="C673" t="inlineStr">
        <is>
          <t xml:space="preserve">CONCLUIDO	</t>
        </is>
      </c>
      <c r="D673" t="n">
        <v>5.638</v>
      </c>
      <c r="E673" t="n">
        <v>17.74</v>
      </c>
      <c r="F673" t="n">
        <v>13.43</v>
      </c>
      <c r="G673" t="n">
        <v>23.03</v>
      </c>
      <c r="H673" t="n">
        <v>0.32</v>
      </c>
      <c r="I673" t="n">
        <v>35</v>
      </c>
      <c r="J673" t="n">
        <v>238.28</v>
      </c>
      <c r="K673" t="n">
        <v>57.72</v>
      </c>
      <c r="L673" t="n">
        <v>4.25</v>
      </c>
      <c r="M673" t="n">
        <v>33</v>
      </c>
      <c r="N673" t="n">
        <v>56.3</v>
      </c>
      <c r="O673" t="n">
        <v>29621.44</v>
      </c>
      <c r="P673" t="n">
        <v>199.75</v>
      </c>
      <c r="Q673" t="n">
        <v>988.16</v>
      </c>
      <c r="R673" t="n">
        <v>58.84</v>
      </c>
      <c r="S673" t="n">
        <v>35.43</v>
      </c>
      <c r="T673" t="n">
        <v>10556.99</v>
      </c>
      <c r="U673" t="n">
        <v>0.6</v>
      </c>
      <c r="V673" t="n">
        <v>0.85</v>
      </c>
      <c r="W673" t="n">
        <v>3.02</v>
      </c>
      <c r="X673" t="n">
        <v>0.68</v>
      </c>
      <c r="Y673" t="n">
        <v>1</v>
      </c>
      <c r="Z673" t="n">
        <v>10</v>
      </c>
    </row>
    <row r="674">
      <c r="A674" t="n">
        <v>14</v>
      </c>
      <c r="B674" t="n">
        <v>120</v>
      </c>
      <c r="C674" t="inlineStr">
        <is>
          <t xml:space="preserve">CONCLUIDO	</t>
        </is>
      </c>
      <c r="D674" t="n">
        <v>5.6824</v>
      </c>
      <c r="E674" t="n">
        <v>17.6</v>
      </c>
      <c r="F674" t="n">
        <v>13.39</v>
      </c>
      <c r="G674" t="n">
        <v>24.34</v>
      </c>
      <c r="H674" t="n">
        <v>0.34</v>
      </c>
      <c r="I674" t="n">
        <v>33</v>
      </c>
      <c r="J674" t="n">
        <v>238.71</v>
      </c>
      <c r="K674" t="n">
        <v>57.72</v>
      </c>
      <c r="L674" t="n">
        <v>4.5</v>
      </c>
      <c r="M674" t="n">
        <v>31</v>
      </c>
      <c r="N674" t="n">
        <v>56.49</v>
      </c>
      <c r="O674" t="n">
        <v>29675.01</v>
      </c>
      <c r="P674" t="n">
        <v>198.07</v>
      </c>
      <c r="Q674" t="n">
        <v>988.23</v>
      </c>
      <c r="R674" t="n">
        <v>57.39</v>
      </c>
      <c r="S674" t="n">
        <v>35.43</v>
      </c>
      <c r="T674" t="n">
        <v>9839.709999999999</v>
      </c>
      <c r="U674" t="n">
        <v>0.62</v>
      </c>
      <c r="V674" t="n">
        <v>0.85</v>
      </c>
      <c r="W674" t="n">
        <v>3.02</v>
      </c>
      <c r="X674" t="n">
        <v>0.63</v>
      </c>
      <c r="Y674" t="n">
        <v>1</v>
      </c>
      <c r="Z674" t="n">
        <v>10</v>
      </c>
    </row>
    <row r="675">
      <c r="A675" t="n">
        <v>15</v>
      </c>
      <c r="B675" t="n">
        <v>120</v>
      </c>
      <c r="C675" t="inlineStr">
        <is>
          <t xml:space="preserve">CONCLUIDO	</t>
        </is>
      </c>
      <c r="D675" t="n">
        <v>5.7209</v>
      </c>
      <c r="E675" t="n">
        <v>17.48</v>
      </c>
      <c r="F675" t="n">
        <v>13.36</v>
      </c>
      <c r="G675" t="n">
        <v>25.86</v>
      </c>
      <c r="H675" t="n">
        <v>0.35</v>
      </c>
      <c r="I675" t="n">
        <v>31</v>
      </c>
      <c r="J675" t="n">
        <v>239.14</v>
      </c>
      <c r="K675" t="n">
        <v>57.72</v>
      </c>
      <c r="L675" t="n">
        <v>4.75</v>
      </c>
      <c r="M675" t="n">
        <v>29</v>
      </c>
      <c r="N675" t="n">
        <v>56.67</v>
      </c>
      <c r="O675" t="n">
        <v>29728.63</v>
      </c>
      <c r="P675" t="n">
        <v>197.03</v>
      </c>
      <c r="Q675" t="n">
        <v>988.09</v>
      </c>
      <c r="R675" t="n">
        <v>56.74</v>
      </c>
      <c r="S675" t="n">
        <v>35.43</v>
      </c>
      <c r="T675" t="n">
        <v>9526.35</v>
      </c>
      <c r="U675" t="n">
        <v>0.62</v>
      </c>
      <c r="V675" t="n">
        <v>0.85</v>
      </c>
      <c r="W675" t="n">
        <v>3.01</v>
      </c>
      <c r="X675" t="n">
        <v>0.6</v>
      </c>
      <c r="Y675" t="n">
        <v>1</v>
      </c>
      <c r="Z675" t="n">
        <v>10</v>
      </c>
    </row>
    <row r="676">
      <c r="A676" t="n">
        <v>16</v>
      </c>
      <c r="B676" t="n">
        <v>120</v>
      </c>
      <c r="C676" t="inlineStr">
        <is>
          <t xml:space="preserve">CONCLUIDO	</t>
        </is>
      </c>
      <c r="D676" t="n">
        <v>5.7674</v>
      </c>
      <c r="E676" t="n">
        <v>17.34</v>
      </c>
      <c r="F676" t="n">
        <v>13.31</v>
      </c>
      <c r="G676" t="n">
        <v>27.54</v>
      </c>
      <c r="H676" t="n">
        <v>0.37</v>
      </c>
      <c r="I676" t="n">
        <v>29</v>
      </c>
      <c r="J676" t="n">
        <v>239.58</v>
      </c>
      <c r="K676" t="n">
        <v>57.72</v>
      </c>
      <c r="L676" t="n">
        <v>5</v>
      </c>
      <c r="M676" t="n">
        <v>27</v>
      </c>
      <c r="N676" t="n">
        <v>56.86</v>
      </c>
      <c r="O676" t="n">
        <v>29782.33</v>
      </c>
      <c r="P676" t="n">
        <v>195.35</v>
      </c>
      <c r="Q676" t="n">
        <v>988.08</v>
      </c>
      <c r="R676" t="n">
        <v>54.97</v>
      </c>
      <c r="S676" t="n">
        <v>35.43</v>
      </c>
      <c r="T676" t="n">
        <v>8651.629999999999</v>
      </c>
      <c r="U676" t="n">
        <v>0.64</v>
      </c>
      <c r="V676" t="n">
        <v>0.86</v>
      </c>
      <c r="W676" t="n">
        <v>3.01</v>
      </c>
      <c r="X676" t="n">
        <v>0.5600000000000001</v>
      </c>
      <c r="Y676" t="n">
        <v>1</v>
      </c>
      <c r="Z676" t="n">
        <v>10</v>
      </c>
    </row>
    <row r="677">
      <c r="A677" t="n">
        <v>17</v>
      </c>
      <c r="B677" t="n">
        <v>120</v>
      </c>
      <c r="C677" t="inlineStr">
        <is>
          <t xml:space="preserve">CONCLUIDO	</t>
        </is>
      </c>
      <c r="D677" t="n">
        <v>5.7877</v>
      </c>
      <c r="E677" t="n">
        <v>17.28</v>
      </c>
      <c r="F677" t="n">
        <v>13.29</v>
      </c>
      <c r="G677" t="n">
        <v>28.49</v>
      </c>
      <c r="H677" t="n">
        <v>0.39</v>
      </c>
      <c r="I677" t="n">
        <v>28</v>
      </c>
      <c r="J677" t="n">
        <v>240.02</v>
      </c>
      <c r="K677" t="n">
        <v>57.72</v>
      </c>
      <c r="L677" t="n">
        <v>5.25</v>
      </c>
      <c r="M677" t="n">
        <v>26</v>
      </c>
      <c r="N677" t="n">
        <v>57.04</v>
      </c>
      <c r="O677" t="n">
        <v>29836.09</v>
      </c>
      <c r="P677" t="n">
        <v>194.38</v>
      </c>
      <c r="Q677" t="n">
        <v>988.11</v>
      </c>
      <c r="R677" t="n">
        <v>54.59</v>
      </c>
      <c r="S677" t="n">
        <v>35.43</v>
      </c>
      <c r="T677" t="n">
        <v>8466.719999999999</v>
      </c>
      <c r="U677" t="n">
        <v>0.65</v>
      </c>
      <c r="V677" t="n">
        <v>0.86</v>
      </c>
      <c r="W677" t="n">
        <v>3.01</v>
      </c>
      <c r="X677" t="n">
        <v>0.54</v>
      </c>
      <c r="Y677" t="n">
        <v>1</v>
      </c>
      <c r="Z677" t="n">
        <v>10</v>
      </c>
    </row>
    <row r="678">
      <c r="A678" t="n">
        <v>18</v>
      </c>
      <c r="B678" t="n">
        <v>120</v>
      </c>
      <c r="C678" t="inlineStr">
        <is>
          <t xml:space="preserve">CONCLUIDO	</t>
        </is>
      </c>
      <c r="D678" t="n">
        <v>5.8113</v>
      </c>
      <c r="E678" t="n">
        <v>17.21</v>
      </c>
      <c r="F678" t="n">
        <v>13.27</v>
      </c>
      <c r="G678" t="n">
        <v>29.49</v>
      </c>
      <c r="H678" t="n">
        <v>0.41</v>
      </c>
      <c r="I678" t="n">
        <v>27</v>
      </c>
      <c r="J678" t="n">
        <v>240.45</v>
      </c>
      <c r="K678" t="n">
        <v>57.72</v>
      </c>
      <c r="L678" t="n">
        <v>5.5</v>
      </c>
      <c r="M678" t="n">
        <v>25</v>
      </c>
      <c r="N678" t="n">
        <v>57.23</v>
      </c>
      <c r="O678" t="n">
        <v>29890.04</v>
      </c>
      <c r="P678" t="n">
        <v>193.22</v>
      </c>
      <c r="Q678" t="n">
        <v>988.24</v>
      </c>
      <c r="R678" t="n">
        <v>53.58</v>
      </c>
      <c r="S678" t="n">
        <v>35.43</v>
      </c>
      <c r="T678" t="n">
        <v>7967.9</v>
      </c>
      <c r="U678" t="n">
        <v>0.66</v>
      </c>
      <c r="V678" t="n">
        <v>0.86</v>
      </c>
      <c r="W678" t="n">
        <v>3.01</v>
      </c>
      <c r="X678" t="n">
        <v>0.51</v>
      </c>
      <c r="Y678" t="n">
        <v>1</v>
      </c>
      <c r="Z678" t="n">
        <v>10</v>
      </c>
    </row>
    <row r="679">
      <c r="A679" t="n">
        <v>19</v>
      </c>
      <c r="B679" t="n">
        <v>120</v>
      </c>
      <c r="C679" t="inlineStr">
        <is>
          <t xml:space="preserve">CONCLUIDO	</t>
        </is>
      </c>
      <c r="D679" t="n">
        <v>5.8557</v>
      </c>
      <c r="E679" t="n">
        <v>17.08</v>
      </c>
      <c r="F679" t="n">
        <v>13.23</v>
      </c>
      <c r="G679" t="n">
        <v>31.75</v>
      </c>
      <c r="H679" t="n">
        <v>0.42</v>
      </c>
      <c r="I679" t="n">
        <v>25</v>
      </c>
      <c r="J679" t="n">
        <v>240.89</v>
      </c>
      <c r="K679" t="n">
        <v>57.72</v>
      </c>
      <c r="L679" t="n">
        <v>5.75</v>
      </c>
      <c r="M679" t="n">
        <v>23</v>
      </c>
      <c r="N679" t="n">
        <v>57.42</v>
      </c>
      <c r="O679" t="n">
        <v>29943.94</v>
      </c>
      <c r="P679" t="n">
        <v>191.89</v>
      </c>
      <c r="Q679" t="n">
        <v>988.1</v>
      </c>
      <c r="R679" t="n">
        <v>52.57</v>
      </c>
      <c r="S679" t="n">
        <v>35.43</v>
      </c>
      <c r="T679" t="n">
        <v>7469.13</v>
      </c>
      <c r="U679" t="n">
        <v>0.67</v>
      </c>
      <c r="V679" t="n">
        <v>0.86</v>
      </c>
      <c r="W679" t="n">
        <v>3</v>
      </c>
      <c r="X679" t="n">
        <v>0.48</v>
      </c>
      <c r="Y679" t="n">
        <v>1</v>
      </c>
      <c r="Z679" t="n">
        <v>10</v>
      </c>
    </row>
    <row r="680">
      <c r="A680" t="n">
        <v>20</v>
      </c>
      <c r="B680" t="n">
        <v>120</v>
      </c>
      <c r="C680" t="inlineStr">
        <is>
          <t xml:space="preserve">CONCLUIDO	</t>
        </is>
      </c>
      <c r="D680" t="n">
        <v>5.8764</v>
      </c>
      <c r="E680" t="n">
        <v>17.02</v>
      </c>
      <c r="F680" t="n">
        <v>13.21</v>
      </c>
      <c r="G680" t="n">
        <v>33.04</v>
      </c>
      <c r="H680" t="n">
        <v>0.44</v>
      </c>
      <c r="I680" t="n">
        <v>24</v>
      </c>
      <c r="J680" t="n">
        <v>241.33</v>
      </c>
      <c r="K680" t="n">
        <v>57.72</v>
      </c>
      <c r="L680" t="n">
        <v>6</v>
      </c>
      <c r="M680" t="n">
        <v>22</v>
      </c>
      <c r="N680" t="n">
        <v>57.6</v>
      </c>
      <c r="O680" t="n">
        <v>29997.9</v>
      </c>
      <c r="P680" t="n">
        <v>190.8</v>
      </c>
      <c r="Q680" t="n">
        <v>988.15</v>
      </c>
      <c r="R680" t="n">
        <v>52.07</v>
      </c>
      <c r="S680" t="n">
        <v>35.43</v>
      </c>
      <c r="T680" t="n">
        <v>7225.1</v>
      </c>
      <c r="U680" t="n">
        <v>0.68</v>
      </c>
      <c r="V680" t="n">
        <v>0.86</v>
      </c>
      <c r="W680" t="n">
        <v>3</v>
      </c>
      <c r="X680" t="n">
        <v>0.46</v>
      </c>
      <c r="Y680" t="n">
        <v>1</v>
      </c>
      <c r="Z680" t="n">
        <v>10</v>
      </c>
    </row>
    <row r="681">
      <c r="A681" t="n">
        <v>21</v>
      </c>
      <c r="B681" t="n">
        <v>120</v>
      </c>
      <c r="C681" t="inlineStr">
        <is>
          <t xml:space="preserve">CONCLUIDO	</t>
        </is>
      </c>
      <c r="D681" t="n">
        <v>5.8963</v>
      </c>
      <c r="E681" t="n">
        <v>16.96</v>
      </c>
      <c r="F681" t="n">
        <v>13.2</v>
      </c>
      <c r="G681" t="n">
        <v>34.44</v>
      </c>
      <c r="H681" t="n">
        <v>0.46</v>
      </c>
      <c r="I681" t="n">
        <v>23</v>
      </c>
      <c r="J681" t="n">
        <v>241.77</v>
      </c>
      <c r="K681" t="n">
        <v>57.72</v>
      </c>
      <c r="L681" t="n">
        <v>6.25</v>
      </c>
      <c r="M681" t="n">
        <v>21</v>
      </c>
      <c r="N681" t="n">
        <v>57.79</v>
      </c>
      <c r="O681" t="n">
        <v>30051.93</v>
      </c>
      <c r="P681" t="n">
        <v>189.89</v>
      </c>
      <c r="Q681" t="n">
        <v>988.1799999999999</v>
      </c>
      <c r="R681" t="n">
        <v>51.68</v>
      </c>
      <c r="S681" t="n">
        <v>35.43</v>
      </c>
      <c r="T681" t="n">
        <v>7037.07</v>
      </c>
      <c r="U681" t="n">
        <v>0.6899999999999999</v>
      </c>
      <c r="V681" t="n">
        <v>0.86</v>
      </c>
      <c r="W681" t="n">
        <v>3</v>
      </c>
      <c r="X681" t="n">
        <v>0.45</v>
      </c>
      <c r="Y681" t="n">
        <v>1</v>
      </c>
      <c r="Z681" t="n">
        <v>10</v>
      </c>
    </row>
    <row r="682">
      <c r="A682" t="n">
        <v>22</v>
      </c>
      <c r="B682" t="n">
        <v>120</v>
      </c>
      <c r="C682" t="inlineStr">
        <is>
          <t xml:space="preserve">CONCLUIDO	</t>
        </is>
      </c>
      <c r="D682" t="n">
        <v>5.9245</v>
      </c>
      <c r="E682" t="n">
        <v>16.88</v>
      </c>
      <c r="F682" t="n">
        <v>13.17</v>
      </c>
      <c r="G682" t="n">
        <v>35.91</v>
      </c>
      <c r="H682" t="n">
        <v>0.48</v>
      </c>
      <c r="I682" t="n">
        <v>22</v>
      </c>
      <c r="J682" t="n">
        <v>242.2</v>
      </c>
      <c r="K682" t="n">
        <v>57.72</v>
      </c>
      <c r="L682" t="n">
        <v>6.5</v>
      </c>
      <c r="M682" t="n">
        <v>20</v>
      </c>
      <c r="N682" t="n">
        <v>57.98</v>
      </c>
      <c r="O682" t="n">
        <v>30106.03</v>
      </c>
      <c r="P682" t="n">
        <v>188.62</v>
      </c>
      <c r="Q682" t="n">
        <v>988.14</v>
      </c>
      <c r="R682" t="n">
        <v>50.62</v>
      </c>
      <c r="S682" t="n">
        <v>35.43</v>
      </c>
      <c r="T682" t="n">
        <v>6509.31</v>
      </c>
      <c r="U682" t="n">
        <v>0.7</v>
      </c>
      <c r="V682" t="n">
        <v>0.87</v>
      </c>
      <c r="W682" t="n">
        <v>3</v>
      </c>
      <c r="X682" t="n">
        <v>0.41</v>
      </c>
      <c r="Y682" t="n">
        <v>1</v>
      </c>
      <c r="Z682" t="n">
        <v>10</v>
      </c>
    </row>
    <row r="683">
      <c r="A683" t="n">
        <v>23</v>
      </c>
      <c r="B683" t="n">
        <v>120</v>
      </c>
      <c r="C683" t="inlineStr">
        <is>
          <t xml:space="preserve">CONCLUIDO	</t>
        </is>
      </c>
      <c r="D683" t="n">
        <v>5.9422</v>
      </c>
      <c r="E683" t="n">
        <v>16.83</v>
      </c>
      <c r="F683" t="n">
        <v>13.16</v>
      </c>
      <c r="G683" t="n">
        <v>37.61</v>
      </c>
      <c r="H683" t="n">
        <v>0.49</v>
      </c>
      <c r="I683" t="n">
        <v>21</v>
      </c>
      <c r="J683" t="n">
        <v>242.64</v>
      </c>
      <c r="K683" t="n">
        <v>57.72</v>
      </c>
      <c r="L683" t="n">
        <v>6.75</v>
      </c>
      <c r="M683" t="n">
        <v>19</v>
      </c>
      <c r="N683" t="n">
        <v>58.17</v>
      </c>
      <c r="O683" t="n">
        <v>30160.2</v>
      </c>
      <c r="P683" t="n">
        <v>187.71</v>
      </c>
      <c r="Q683" t="n">
        <v>988.13</v>
      </c>
      <c r="R683" t="n">
        <v>50.39</v>
      </c>
      <c r="S683" t="n">
        <v>35.43</v>
      </c>
      <c r="T683" t="n">
        <v>6402.4</v>
      </c>
      <c r="U683" t="n">
        <v>0.7</v>
      </c>
      <c r="V683" t="n">
        <v>0.87</v>
      </c>
      <c r="W683" t="n">
        <v>3</v>
      </c>
      <c r="X683" t="n">
        <v>0.41</v>
      </c>
      <c r="Y683" t="n">
        <v>1</v>
      </c>
      <c r="Z683" t="n">
        <v>10</v>
      </c>
    </row>
    <row r="684">
      <c r="A684" t="n">
        <v>24</v>
      </c>
      <c r="B684" t="n">
        <v>120</v>
      </c>
      <c r="C684" t="inlineStr">
        <is>
          <t xml:space="preserve">CONCLUIDO	</t>
        </is>
      </c>
      <c r="D684" t="n">
        <v>5.9469</v>
      </c>
      <c r="E684" t="n">
        <v>16.82</v>
      </c>
      <c r="F684" t="n">
        <v>13.15</v>
      </c>
      <c r="G684" t="n">
        <v>37.57</v>
      </c>
      <c r="H684" t="n">
        <v>0.51</v>
      </c>
      <c r="I684" t="n">
        <v>21</v>
      </c>
      <c r="J684" t="n">
        <v>243.08</v>
      </c>
      <c r="K684" t="n">
        <v>57.72</v>
      </c>
      <c r="L684" t="n">
        <v>7</v>
      </c>
      <c r="M684" t="n">
        <v>19</v>
      </c>
      <c r="N684" t="n">
        <v>58.36</v>
      </c>
      <c r="O684" t="n">
        <v>30214.44</v>
      </c>
      <c r="P684" t="n">
        <v>186.65</v>
      </c>
      <c r="Q684" t="n">
        <v>988.2</v>
      </c>
      <c r="R684" t="n">
        <v>50</v>
      </c>
      <c r="S684" t="n">
        <v>35.43</v>
      </c>
      <c r="T684" t="n">
        <v>6206.73</v>
      </c>
      <c r="U684" t="n">
        <v>0.71</v>
      </c>
      <c r="V684" t="n">
        <v>0.87</v>
      </c>
      <c r="W684" t="n">
        <v>3</v>
      </c>
      <c r="X684" t="n">
        <v>0.4</v>
      </c>
      <c r="Y684" t="n">
        <v>1</v>
      </c>
      <c r="Z684" t="n">
        <v>10</v>
      </c>
    </row>
    <row r="685">
      <c r="A685" t="n">
        <v>25</v>
      </c>
      <c r="B685" t="n">
        <v>120</v>
      </c>
      <c r="C685" t="inlineStr">
        <is>
          <t xml:space="preserve">CONCLUIDO	</t>
        </is>
      </c>
      <c r="D685" t="n">
        <v>5.9727</v>
      </c>
      <c r="E685" t="n">
        <v>16.74</v>
      </c>
      <c r="F685" t="n">
        <v>13.12</v>
      </c>
      <c r="G685" t="n">
        <v>39.37</v>
      </c>
      <c r="H685" t="n">
        <v>0.53</v>
      </c>
      <c r="I685" t="n">
        <v>20</v>
      </c>
      <c r="J685" t="n">
        <v>243.52</v>
      </c>
      <c r="K685" t="n">
        <v>57.72</v>
      </c>
      <c r="L685" t="n">
        <v>7.25</v>
      </c>
      <c r="M685" t="n">
        <v>18</v>
      </c>
      <c r="N685" t="n">
        <v>58.55</v>
      </c>
      <c r="O685" t="n">
        <v>30268.74</v>
      </c>
      <c r="P685" t="n">
        <v>185.61</v>
      </c>
      <c r="Q685" t="n">
        <v>988.11</v>
      </c>
      <c r="R685" t="n">
        <v>49.12</v>
      </c>
      <c r="S685" t="n">
        <v>35.43</v>
      </c>
      <c r="T685" t="n">
        <v>5772.79</v>
      </c>
      <c r="U685" t="n">
        <v>0.72</v>
      </c>
      <c r="V685" t="n">
        <v>0.87</v>
      </c>
      <c r="W685" t="n">
        <v>3</v>
      </c>
      <c r="X685" t="n">
        <v>0.37</v>
      </c>
      <c r="Y685" t="n">
        <v>1</v>
      </c>
      <c r="Z685" t="n">
        <v>10</v>
      </c>
    </row>
    <row r="686">
      <c r="A686" t="n">
        <v>26</v>
      </c>
      <c r="B686" t="n">
        <v>120</v>
      </c>
      <c r="C686" t="inlineStr">
        <is>
          <t xml:space="preserve">CONCLUIDO	</t>
        </is>
      </c>
      <c r="D686" t="n">
        <v>5.9937</v>
      </c>
      <c r="E686" t="n">
        <v>16.68</v>
      </c>
      <c r="F686" t="n">
        <v>13.11</v>
      </c>
      <c r="G686" t="n">
        <v>41.4</v>
      </c>
      <c r="H686" t="n">
        <v>0.55</v>
      </c>
      <c r="I686" t="n">
        <v>19</v>
      </c>
      <c r="J686" t="n">
        <v>243.96</v>
      </c>
      <c r="K686" t="n">
        <v>57.72</v>
      </c>
      <c r="L686" t="n">
        <v>7.5</v>
      </c>
      <c r="M686" t="n">
        <v>17</v>
      </c>
      <c r="N686" t="n">
        <v>58.74</v>
      </c>
      <c r="O686" t="n">
        <v>30323.11</v>
      </c>
      <c r="P686" t="n">
        <v>184.6</v>
      </c>
      <c r="Q686" t="n">
        <v>988.13</v>
      </c>
      <c r="R686" t="n">
        <v>48.85</v>
      </c>
      <c r="S686" t="n">
        <v>35.43</v>
      </c>
      <c r="T686" t="n">
        <v>5640.79</v>
      </c>
      <c r="U686" t="n">
        <v>0.73</v>
      </c>
      <c r="V686" t="n">
        <v>0.87</v>
      </c>
      <c r="W686" t="n">
        <v>2.99</v>
      </c>
      <c r="X686" t="n">
        <v>0.36</v>
      </c>
      <c r="Y686" t="n">
        <v>1</v>
      </c>
      <c r="Z686" t="n">
        <v>10</v>
      </c>
    </row>
    <row r="687">
      <c r="A687" t="n">
        <v>27</v>
      </c>
      <c r="B687" t="n">
        <v>120</v>
      </c>
      <c r="C687" t="inlineStr">
        <is>
          <t xml:space="preserve">CONCLUIDO	</t>
        </is>
      </c>
      <c r="D687" t="n">
        <v>6.0149</v>
      </c>
      <c r="E687" t="n">
        <v>16.63</v>
      </c>
      <c r="F687" t="n">
        <v>13.1</v>
      </c>
      <c r="G687" t="n">
        <v>43.65</v>
      </c>
      <c r="H687" t="n">
        <v>0.5600000000000001</v>
      </c>
      <c r="I687" t="n">
        <v>18</v>
      </c>
      <c r="J687" t="n">
        <v>244.41</v>
      </c>
      <c r="K687" t="n">
        <v>57.72</v>
      </c>
      <c r="L687" t="n">
        <v>7.75</v>
      </c>
      <c r="M687" t="n">
        <v>16</v>
      </c>
      <c r="N687" t="n">
        <v>58.93</v>
      </c>
      <c r="O687" t="n">
        <v>30377.55</v>
      </c>
      <c r="P687" t="n">
        <v>183.43</v>
      </c>
      <c r="Q687" t="n">
        <v>988.1</v>
      </c>
      <c r="R687" t="n">
        <v>48.41</v>
      </c>
      <c r="S687" t="n">
        <v>35.43</v>
      </c>
      <c r="T687" t="n">
        <v>5425.19</v>
      </c>
      <c r="U687" t="n">
        <v>0.73</v>
      </c>
      <c r="V687" t="n">
        <v>0.87</v>
      </c>
      <c r="W687" t="n">
        <v>2.99</v>
      </c>
      <c r="X687" t="n">
        <v>0.34</v>
      </c>
      <c r="Y687" t="n">
        <v>1</v>
      </c>
      <c r="Z687" t="n">
        <v>10</v>
      </c>
    </row>
    <row r="688">
      <c r="A688" t="n">
        <v>28</v>
      </c>
      <c r="B688" t="n">
        <v>120</v>
      </c>
      <c r="C688" t="inlineStr">
        <is>
          <t xml:space="preserve">CONCLUIDO	</t>
        </is>
      </c>
      <c r="D688" t="n">
        <v>6.0163</v>
      </c>
      <c r="E688" t="n">
        <v>16.62</v>
      </c>
      <c r="F688" t="n">
        <v>13.09</v>
      </c>
      <c r="G688" t="n">
        <v>43.64</v>
      </c>
      <c r="H688" t="n">
        <v>0.58</v>
      </c>
      <c r="I688" t="n">
        <v>18</v>
      </c>
      <c r="J688" t="n">
        <v>244.85</v>
      </c>
      <c r="K688" t="n">
        <v>57.72</v>
      </c>
      <c r="L688" t="n">
        <v>8</v>
      </c>
      <c r="M688" t="n">
        <v>16</v>
      </c>
      <c r="N688" t="n">
        <v>59.12</v>
      </c>
      <c r="O688" t="n">
        <v>30432.06</v>
      </c>
      <c r="P688" t="n">
        <v>182.51</v>
      </c>
      <c r="Q688" t="n">
        <v>988.17</v>
      </c>
      <c r="R688" t="n">
        <v>48.23</v>
      </c>
      <c r="S688" t="n">
        <v>35.43</v>
      </c>
      <c r="T688" t="n">
        <v>5338.23</v>
      </c>
      <c r="U688" t="n">
        <v>0.73</v>
      </c>
      <c r="V688" t="n">
        <v>0.87</v>
      </c>
      <c r="W688" t="n">
        <v>2.99</v>
      </c>
      <c r="X688" t="n">
        <v>0.34</v>
      </c>
      <c r="Y688" t="n">
        <v>1</v>
      </c>
      <c r="Z688" t="n">
        <v>10</v>
      </c>
    </row>
    <row r="689">
      <c r="A689" t="n">
        <v>29</v>
      </c>
      <c r="B689" t="n">
        <v>120</v>
      </c>
      <c r="C689" t="inlineStr">
        <is>
          <t xml:space="preserve">CONCLUIDO	</t>
        </is>
      </c>
      <c r="D689" t="n">
        <v>6.0426</v>
      </c>
      <c r="E689" t="n">
        <v>16.55</v>
      </c>
      <c r="F689" t="n">
        <v>13.07</v>
      </c>
      <c r="G689" t="n">
        <v>46.11</v>
      </c>
      <c r="H689" t="n">
        <v>0.6</v>
      </c>
      <c r="I689" t="n">
        <v>17</v>
      </c>
      <c r="J689" t="n">
        <v>245.29</v>
      </c>
      <c r="K689" t="n">
        <v>57.72</v>
      </c>
      <c r="L689" t="n">
        <v>8.25</v>
      </c>
      <c r="M689" t="n">
        <v>15</v>
      </c>
      <c r="N689" t="n">
        <v>59.32</v>
      </c>
      <c r="O689" t="n">
        <v>30486.64</v>
      </c>
      <c r="P689" t="n">
        <v>180.48</v>
      </c>
      <c r="Q689" t="n">
        <v>988.16</v>
      </c>
      <c r="R689" t="n">
        <v>47.43</v>
      </c>
      <c r="S689" t="n">
        <v>35.43</v>
      </c>
      <c r="T689" t="n">
        <v>4941.88</v>
      </c>
      <c r="U689" t="n">
        <v>0.75</v>
      </c>
      <c r="V689" t="n">
        <v>0.87</v>
      </c>
      <c r="W689" t="n">
        <v>2.99</v>
      </c>
      <c r="X689" t="n">
        <v>0.31</v>
      </c>
      <c r="Y689" t="n">
        <v>1</v>
      </c>
      <c r="Z689" t="n">
        <v>10</v>
      </c>
    </row>
    <row r="690">
      <c r="A690" t="n">
        <v>30</v>
      </c>
      <c r="B690" t="n">
        <v>120</v>
      </c>
      <c r="C690" t="inlineStr">
        <is>
          <t xml:space="preserve">CONCLUIDO	</t>
        </is>
      </c>
      <c r="D690" t="n">
        <v>6.0392</v>
      </c>
      <c r="E690" t="n">
        <v>16.56</v>
      </c>
      <c r="F690" t="n">
        <v>13.08</v>
      </c>
      <c r="G690" t="n">
        <v>46.15</v>
      </c>
      <c r="H690" t="n">
        <v>0.62</v>
      </c>
      <c r="I690" t="n">
        <v>17</v>
      </c>
      <c r="J690" t="n">
        <v>245.73</v>
      </c>
      <c r="K690" t="n">
        <v>57.72</v>
      </c>
      <c r="L690" t="n">
        <v>8.5</v>
      </c>
      <c r="M690" t="n">
        <v>15</v>
      </c>
      <c r="N690" t="n">
        <v>59.51</v>
      </c>
      <c r="O690" t="n">
        <v>30541.29</v>
      </c>
      <c r="P690" t="n">
        <v>179.83</v>
      </c>
      <c r="Q690" t="n">
        <v>988.1</v>
      </c>
      <c r="R690" t="n">
        <v>47.63</v>
      </c>
      <c r="S690" t="n">
        <v>35.43</v>
      </c>
      <c r="T690" t="n">
        <v>5041.99</v>
      </c>
      <c r="U690" t="n">
        <v>0.74</v>
      </c>
      <c r="V690" t="n">
        <v>0.87</v>
      </c>
      <c r="W690" t="n">
        <v>3</v>
      </c>
      <c r="X690" t="n">
        <v>0.32</v>
      </c>
      <c r="Y690" t="n">
        <v>1</v>
      </c>
      <c r="Z690" t="n">
        <v>10</v>
      </c>
    </row>
    <row r="691">
      <c r="A691" t="n">
        <v>31</v>
      </c>
      <c r="B691" t="n">
        <v>120</v>
      </c>
      <c r="C691" t="inlineStr">
        <is>
          <t xml:space="preserve">CONCLUIDO	</t>
        </is>
      </c>
      <c r="D691" t="n">
        <v>6.0619</v>
      </c>
      <c r="E691" t="n">
        <v>16.5</v>
      </c>
      <c r="F691" t="n">
        <v>13.06</v>
      </c>
      <c r="G691" t="n">
        <v>48.97</v>
      </c>
      <c r="H691" t="n">
        <v>0.63</v>
      </c>
      <c r="I691" t="n">
        <v>16</v>
      </c>
      <c r="J691" t="n">
        <v>246.18</v>
      </c>
      <c r="K691" t="n">
        <v>57.72</v>
      </c>
      <c r="L691" t="n">
        <v>8.75</v>
      </c>
      <c r="M691" t="n">
        <v>14</v>
      </c>
      <c r="N691" t="n">
        <v>59.7</v>
      </c>
      <c r="O691" t="n">
        <v>30596.01</v>
      </c>
      <c r="P691" t="n">
        <v>179.57</v>
      </c>
      <c r="Q691" t="n">
        <v>988.34</v>
      </c>
      <c r="R691" t="n">
        <v>47.08</v>
      </c>
      <c r="S691" t="n">
        <v>35.43</v>
      </c>
      <c r="T691" t="n">
        <v>4769.53</v>
      </c>
      <c r="U691" t="n">
        <v>0.75</v>
      </c>
      <c r="V691" t="n">
        <v>0.87</v>
      </c>
      <c r="W691" t="n">
        <v>2.99</v>
      </c>
      <c r="X691" t="n">
        <v>0.3</v>
      </c>
      <c r="Y691" t="n">
        <v>1</v>
      </c>
      <c r="Z691" t="n">
        <v>10</v>
      </c>
    </row>
    <row r="692">
      <c r="A692" t="n">
        <v>32</v>
      </c>
      <c r="B692" t="n">
        <v>120</v>
      </c>
      <c r="C692" t="inlineStr">
        <is>
          <t xml:space="preserve">CONCLUIDO	</t>
        </is>
      </c>
      <c r="D692" t="n">
        <v>6.0624</v>
      </c>
      <c r="E692" t="n">
        <v>16.5</v>
      </c>
      <c r="F692" t="n">
        <v>13.06</v>
      </c>
      <c r="G692" t="n">
        <v>48.96</v>
      </c>
      <c r="H692" t="n">
        <v>0.65</v>
      </c>
      <c r="I692" t="n">
        <v>16</v>
      </c>
      <c r="J692" t="n">
        <v>246.62</v>
      </c>
      <c r="K692" t="n">
        <v>57.72</v>
      </c>
      <c r="L692" t="n">
        <v>9</v>
      </c>
      <c r="M692" t="n">
        <v>14</v>
      </c>
      <c r="N692" t="n">
        <v>59.9</v>
      </c>
      <c r="O692" t="n">
        <v>30650.8</v>
      </c>
      <c r="P692" t="n">
        <v>178.35</v>
      </c>
      <c r="Q692" t="n">
        <v>988.25</v>
      </c>
      <c r="R692" t="n">
        <v>47.29</v>
      </c>
      <c r="S692" t="n">
        <v>35.43</v>
      </c>
      <c r="T692" t="n">
        <v>4876.05</v>
      </c>
      <c r="U692" t="n">
        <v>0.75</v>
      </c>
      <c r="V692" t="n">
        <v>0.87</v>
      </c>
      <c r="W692" t="n">
        <v>2.99</v>
      </c>
      <c r="X692" t="n">
        <v>0.3</v>
      </c>
      <c r="Y692" t="n">
        <v>1</v>
      </c>
      <c r="Z692" t="n">
        <v>10</v>
      </c>
    </row>
    <row r="693">
      <c r="A693" t="n">
        <v>33</v>
      </c>
      <c r="B693" t="n">
        <v>120</v>
      </c>
      <c r="C693" t="inlineStr">
        <is>
          <t xml:space="preserve">CONCLUIDO	</t>
        </is>
      </c>
      <c r="D693" t="n">
        <v>6.0849</v>
      </c>
      <c r="E693" t="n">
        <v>16.43</v>
      </c>
      <c r="F693" t="n">
        <v>13.04</v>
      </c>
      <c r="G693" t="n">
        <v>52.17</v>
      </c>
      <c r="H693" t="n">
        <v>0.67</v>
      </c>
      <c r="I693" t="n">
        <v>15</v>
      </c>
      <c r="J693" t="n">
        <v>247.07</v>
      </c>
      <c r="K693" t="n">
        <v>57.72</v>
      </c>
      <c r="L693" t="n">
        <v>9.25</v>
      </c>
      <c r="M693" t="n">
        <v>13</v>
      </c>
      <c r="N693" t="n">
        <v>60.09</v>
      </c>
      <c r="O693" t="n">
        <v>30705.66</v>
      </c>
      <c r="P693" t="n">
        <v>177.22</v>
      </c>
      <c r="Q693" t="n">
        <v>988.11</v>
      </c>
      <c r="R693" t="n">
        <v>46.74</v>
      </c>
      <c r="S693" t="n">
        <v>35.43</v>
      </c>
      <c r="T693" t="n">
        <v>4608.35</v>
      </c>
      <c r="U693" t="n">
        <v>0.76</v>
      </c>
      <c r="V693" t="n">
        <v>0.87</v>
      </c>
      <c r="W693" t="n">
        <v>2.99</v>
      </c>
      <c r="X693" t="n">
        <v>0.29</v>
      </c>
      <c r="Y693" t="n">
        <v>1</v>
      </c>
      <c r="Z693" t="n">
        <v>10</v>
      </c>
    </row>
    <row r="694">
      <c r="A694" t="n">
        <v>34</v>
      </c>
      <c r="B694" t="n">
        <v>120</v>
      </c>
      <c r="C694" t="inlineStr">
        <is>
          <t xml:space="preserve">CONCLUIDO	</t>
        </is>
      </c>
      <c r="D694" t="n">
        <v>6.0902</v>
      </c>
      <c r="E694" t="n">
        <v>16.42</v>
      </c>
      <c r="F694" t="n">
        <v>13.03</v>
      </c>
      <c r="G694" t="n">
        <v>52.11</v>
      </c>
      <c r="H694" t="n">
        <v>0.68</v>
      </c>
      <c r="I694" t="n">
        <v>15</v>
      </c>
      <c r="J694" t="n">
        <v>247.51</v>
      </c>
      <c r="K694" t="n">
        <v>57.72</v>
      </c>
      <c r="L694" t="n">
        <v>9.5</v>
      </c>
      <c r="M694" t="n">
        <v>13</v>
      </c>
      <c r="N694" t="n">
        <v>60.29</v>
      </c>
      <c r="O694" t="n">
        <v>30760.6</v>
      </c>
      <c r="P694" t="n">
        <v>176.31</v>
      </c>
      <c r="Q694" t="n">
        <v>988.28</v>
      </c>
      <c r="R694" t="n">
        <v>46.25</v>
      </c>
      <c r="S694" t="n">
        <v>35.43</v>
      </c>
      <c r="T694" t="n">
        <v>4359.43</v>
      </c>
      <c r="U694" t="n">
        <v>0.77</v>
      </c>
      <c r="V694" t="n">
        <v>0.87</v>
      </c>
      <c r="W694" t="n">
        <v>2.99</v>
      </c>
      <c r="X694" t="n">
        <v>0.27</v>
      </c>
      <c r="Y694" t="n">
        <v>1</v>
      </c>
      <c r="Z694" t="n">
        <v>10</v>
      </c>
    </row>
    <row r="695">
      <c r="A695" t="n">
        <v>35</v>
      </c>
      <c r="B695" t="n">
        <v>120</v>
      </c>
      <c r="C695" t="inlineStr">
        <is>
          <t xml:space="preserve">CONCLUIDO	</t>
        </is>
      </c>
      <c r="D695" t="n">
        <v>6.1142</v>
      </c>
      <c r="E695" t="n">
        <v>16.36</v>
      </c>
      <c r="F695" t="n">
        <v>13.01</v>
      </c>
      <c r="G695" t="n">
        <v>55.75</v>
      </c>
      <c r="H695" t="n">
        <v>0.7</v>
      </c>
      <c r="I695" t="n">
        <v>14</v>
      </c>
      <c r="J695" t="n">
        <v>247.96</v>
      </c>
      <c r="K695" t="n">
        <v>57.72</v>
      </c>
      <c r="L695" t="n">
        <v>9.75</v>
      </c>
      <c r="M695" t="n">
        <v>12</v>
      </c>
      <c r="N695" t="n">
        <v>60.48</v>
      </c>
      <c r="O695" t="n">
        <v>30815.6</v>
      </c>
      <c r="P695" t="n">
        <v>174.91</v>
      </c>
      <c r="Q695" t="n">
        <v>988.08</v>
      </c>
      <c r="R695" t="n">
        <v>45.57</v>
      </c>
      <c r="S695" t="n">
        <v>35.43</v>
      </c>
      <c r="T695" t="n">
        <v>4025.04</v>
      </c>
      <c r="U695" t="n">
        <v>0.78</v>
      </c>
      <c r="V695" t="n">
        <v>0.88</v>
      </c>
      <c r="W695" t="n">
        <v>2.99</v>
      </c>
      <c r="X695" t="n">
        <v>0.26</v>
      </c>
      <c r="Y695" t="n">
        <v>1</v>
      </c>
      <c r="Z695" t="n">
        <v>10</v>
      </c>
    </row>
    <row r="696">
      <c r="A696" t="n">
        <v>36</v>
      </c>
      <c r="B696" t="n">
        <v>120</v>
      </c>
      <c r="C696" t="inlineStr">
        <is>
          <t xml:space="preserve">CONCLUIDO	</t>
        </is>
      </c>
      <c r="D696" t="n">
        <v>6.1146</v>
      </c>
      <c r="E696" t="n">
        <v>16.35</v>
      </c>
      <c r="F696" t="n">
        <v>13.01</v>
      </c>
      <c r="G696" t="n">
        <v>55.75</v>
      </c>
      <c r="H696" t="n">
        <v>0.72</v>
      </c>
      <c r="I696" t="n">
        <v>14</v>
      </c>
      <c r="J696" t="n">
        <v>248.4</v>
      </c>
      <c r="K696" t="n">
        <v>57.72</v>
      </c>
      <c r="L696" t="n">
        <v>10</v>
      </c>
      <c r="M696" t="n">
        <v>12</v>
      </c>
      <c r="N696" t="n">
        <v>60.68</v>
      </c>
      <c r="O696" t="n">
        <v>30870.67</v>
      </c>
      <c r="P696" t="n">
        <v>174.65</v>
      </c>
      <c r="Q696" t="n">
        <v>988.08</v>
      </c>
      <c r="R696" t="n">
        <v>45.69</v>
      </c>
      <c r="S696" t="n">
        <v>35.43</v>
      </c>
      <c r="T696" t="n">
        <v>4086.99</v>
      </c>
      <c r="U696" t="n">
        <v>0.78</v>
      </c>
      <c r="V696" t="n">
        <v>0.88</v>
      </c>
      <c r="W696" t="n">
        <v>2.99</v>
      </c>
      <c r="X696" t="n">
        <v>0.25</v>
      </c>
      <c r="Y696" t="n">
        <v>1</v>
      </c>
      <c r="Z696" t="n">
        <v>10</v>
      </c>
    </row>
    <row r="697">
      <c r="A697" t="n">
        <v>37</v>
      </c>
      <c r="B697" t="n">
        <v>120</v>
      </c>
      <c r="C697" t="inlineStr">
        <is>
          <t xml:space="preserve">CONCLUIDO	</t>
        </is>
      </c>
      <c r="D697" t="n">
        <v>6.142</v>
      </c>
      <c r="E697" t="n">
        <v>16.28</v>
      </c>
      <c r="F697" t="n">
        <v>12.98</v>
      </c>
      <c r="G697" t="n">
        <v>59.91</v>
      </c>
      <c r="H697" t="n">
        <v>0.73</v>
      </c>
      <c r="I697" t="n">
        <v>13</v>
      </c>
      <c r="J697" t="n">
        <v>248.85</v>
      </c>
      <c r="K697" t="n">
        <v>57.72</v>
      </c>
      <c r="L697" t="n">
        <v>10.25</v>
      </c>
      <c r="M697" t="n">
        <v>11</v>
      </c>
      <c r="N697" t="n">
        <v>60.88</v>
      </c>
      <c r="O697" t="n">
        <v>30925.82</v>
      </c>
      <c r="P697" t="n">
        <v>171.94</v>
      </c>
      <c r="Q697" t="n">
        <v>988.08</v>
      </c>
      <c r="R697" t="n">
        <v>44.81</v>
      </c>
      <c r="S697" t="n">
        <v>35.43</v>
      </c>
      <c r="T697" t="n">
        <v>3650.78</v>
      </c>
      <c r="U697" t="n">
        <v>0.79</v>
      </c>
      <c r="V697" t="n">
        <v>0.88</v>
      </c>
      <c r="W697" t="n">
        <v>2.98</v>
      </c>
      <c r="X697" t="n">
        <v>0.23</v>
      </c>
      <c r="Y697" t="n">
        <v>1</v>
      </c>
      <c r="Z697" t="n">
        <v>10</v>
      </c>
    </row>
    <row r="698">
      <c r="A698" t="n">
        <v>38</v>
      </c>
      <c r="B698" t="n">
        <v>120</v>
      </c>
      <c r="C698" t="inlineStr">
        <is>
          <t xml:space="preserve">CONCLUIDO	</t>
        </is>
      </c>
      <c r="D698" t="n">
        <v>6.1353</v>
      </c>
      <c r="E698" t="n">
        <v>16.3</v>
      </c>
      <c r="F698" t="n">
        <v>13</v>
      </c>
      <c r="G698" t="n">
        <v>59.99</v>
      </c>
      <c r="H698" t="n">
        <v>0.75</v>
      </c>
      <c r="I698" t="n">
        <v>13</v>
      </c>
      <c r="J698" t="n">
        <v>249.3</v>
      </c>
      <c r="K698" t="n">
        <v>57.72</v>
      </c>
      <c r="L698" t="n">
        <v>10.5</v>
      </c>
      <c r="M698" t="n">
        <v>11</v>
      </c>
      <c r="N698" t="n">
        <v>61.07</v>
      </c>
      <c r="O698" t="n">
        <v>30981.04</v>
      </c>
      <c r="P698" t="n">
        <v>171.68</v>
      </c>
      <c r="Q698" t="n">
        <v>988.13</v>
      </c>
      <c r="R698" t="n">
        <v>45.48</v>
      </c>
      <c r="S698" t="n">
        <v>35.43</v>
      </c>
      <c r="T698" t="n">
        <v>3986.87</v>
      </c>
      <c r="U698" t="n">
        <v>0.78</v>
      </c>
      <c r="V698" t="n">
        <v>0.88</v>
      </c>
      <c r="W698" t="n">
        <v>2.98</v>
      </c>
      <c r="X698" t="n">
        <v>0.24</v>
      </c>
      <c r="Y698" t="n">
        <v>1</v>
      </c>
      <c r="Z698" t="n">
        <v>10</v>
      </c>
    </row>
    <row r="699">
      <c r="A699" t="n">
        <v>39</v>
      </c>
      <c r="B699" t="n">
        <v>120</v>
      </c>
      <c r="C699" t="inlineStr">
        <is>
          <t xml:space="preserve">CONCLUIDO	</t>
        </is>
      </c>
      <c r="D699" t="n">
        <v>6.1361</v>
      </c>
      <c r="E699" t="n">
        <v>16.3</v>
      </c>
      <c r="F699" t="n">
        <v>13</v>
      </c>
      <c r="G699" t="n">
        <v>59.98</v>
      </c>
      <c r="H699" t="n">
        <v>0.77</v>
      </c>
      <c r="I699" t="n">
        <v>13</v>
      </c>
      <c r="J699" t="n">
        <v>249.75</v>
      </c>
      <c r="K699" t="n">
        <v>57.72</v>
      </c>
      <c r="L699" t="n">
        <v>10.75</v>
      </c>
      <c r="M699" t="n">
        <v>11</v>
      </c>
      <c r="N699" t="n">
        <v>61.27</v>
      </c>
      <c r="O699" t="n">
        <v>31036.33</v>
      </c>
      <c r="P699" t="n">
        <v>171.55</v>
      </c>
      <c r="Q699" t="n">
        <v>988.14</v>
      </c>
      <c r="R699" t="n">
        <v>45.31</v>
      </c>
      <c r="S699" t="n">
        <v>35.43</v>
      </c>
      <c r="T699" t="n">
        <v>3899.09</v>
      </c>
      <c r="U699" t="n">
        <v>0.78</v>
      </c>
      <c r="V699" t="n">
        <v>0.88</v>
      </c>
      <c r="W699" t="n">
        <v>2.98</v>
      </c>
      <c r="X699" t="n">
        <v>0.24</v>
      </c>
      <c r="Y699" t="n">
        <v>1</v>
      </c>
      <c r="Z699" t="n">
        <v>10</v>
      </c>
    </row>
    <row r="700">
      <c r="A700" t="n">
        <v>40</v>
      </c>
      <c r="B700" t="n">
        <v>120</v>
      </c>
      <c r="C700" t="inlineStr">
        <is>
          <t xml:space="preserve">CONCLUIDO	</t>
        </is>
      </c>
      <c r="D700" t="n">
        <v>6.1625</v>
      </c>
      <c r="E700" t="n">
        <v>16.23</v>
      </c>
      <c r="F700" t="n">
        <v>12.97</v>
      </c>
      <c r="G700" t="n">
        <v>64.86</v>
      </c>
      <c r="H700" t="n">
        <v>0.78</v>
      </c>
      <c r="I700" t="n">
        <v>12</v>
      </c>
      <c r="J700" t="n">
        <v>250.2</v>
      </c>
      <c r="K700" t="n">
        <v>57.72</v>
      </c>
      <c r="L700" t="n">
        <v>11</v>
      </c>
      <c r="M700" t="n">
        <v>10</v>
      </c>
      <c r="N700" t="n">
        <v>61.47</v>
      </c>
      <c r="O700" t="n">
        <v>31091.69</v>
      </c>
      <c r="P700" t="n">
        <v>168.98</v>
      </c>
      <c r="Q700" t="n">
        <v>988.12</v>
      </c>
      <c r="R700" t="n">
        <v>44.5</v>
      </c>
      <c r="S700" t="n">
        <v>35.43</v>
      </c>
      <c r="T700" t="n">
        <v>3499.64</v>
      </c>
      <c r="U700" t="n">
        <v>0.8</v>
      </c>
      <c r="V700" t="n">
        <v>0.88</v>
      </c>
      <c r="W700" t="n">
        <v>2.98</v>
      </c>
      <c r="X700" t="n">
        <v>0.22</v>
      </c>
      <c r="Y700" t="n">
        <v>1</v>
      </c>
      <c r="Z700" t="n">
        <v>10</v>
      </c>
    </row>
    <row r="701">
      <c r="A701" t="n">
        <v>41</v>
      </c>
      <c r="B701" t="n">
        <v>120</v>
      </c>
      <c r="C701" t="inlineStr">
        <is>
          <t xml:space="preserve">CONCLUIDO	</t>
        </is>
      </c>
      <c r="D701" t="n">
        <v>6.1638</v>
      </c>
      <c r="E701" t="n">
        <v>16.22</v>
      </c>
      <c r="F701" t="n">
        <v>12.97</v>
      </c>
      <c r="G701" t="n">
        <v>64.84</v>
      </c>
      <c r="H701" t="n">
        <v>0.8</v>
      </c>
      <c r="I701" t="n">
        <v>12</v>
      </c>
      <c r="J701" t="n">
        <v>250.65</v>
      </c>
      <c r="K701" t="n">
        <v>57.72</v>
      </c>
      <c r="L701" t="n">
        <v>11.25</v>
      </c>
      <c r="M701" t="n">
        <v>10</v>
      </c>
      <c r="N701" t="n">
        <v>61.67</v>
      </c>
      <c r="O701" t="n">
        <v>31147.12</v>
      </c>
      <c r="P701" t="n">
        <v>168.56</v>
      </c>
      <c r="Q701" t="n">
        <v>988.08</v>
      </c>
      <c r="R701" t="n">
        <v>44.46</v>
      </c>
      <c r="S701" t="n">
        <v>35.43</v>
      </c>
      <c r="T701" t="n">
        <v>3482.63</v>
      </c>
      <c r="U701" t="n">
        <v>0.8</v>
      </c>
      <c r="V701" t="n">
        <v>0.88</v>
      </c>
      <c r="W701" t="n">
        <v>2.98</v>
      </c>
      <c r="X701" t="n">
        <v>0.21</v>
      </c>
      <c r="Y701" t="n">
        <v>1</v>
      </c>
      <c r="Z701" t="n">
        <v>10</v>
      </c>
    </row>
    <row r="702">
      <c r="A702" t="n">
        <v>42</v>
      </c>
      <c r="B702" t="n">
        <v>120</v>
      </c>
      <c r="C702" t="inlineStr">
        <is>
          <t xml:space="preserve">CONCLUIDO	</t>
        </is>
      </c>
      <c r="D702" t="n">
        <v>6.1674</v>
      </c>
      <c r="E702" t="n">
        <v>16.21</v>
      </c>
      <c r="F702" t="n">
        <v>12.96</v>
      </c>
      <c r="G702" t="n">
        <v>64.79000000000001</v>
      </c>
      <c r="H702" t="n">
        <v>0.8100000000000001</v>
      </c>
      <c r="I702" t="n">
        <v>12</v>
      </c>
      <c r="J702" t="n">
        <v>251.1</v>
      </c>
      <c r="K702" t="n">
        <v>57.72</v>
      </c>
      <c r="L702" t="n">
        <v>11.5</v>
      </c>
      <c r="M702" t="n">
        <v>10</v>
      </c>
      <c r="N702" t="n">
        <v>61.87</v>
      </c>
      <c r="O702" t="n">
        <v>31202.63</v>
      </c>
      <c r="P702" t="n">
        <v>167.81</v>
      </c>
      <c r="Q702" t="n">
        <v>988.15</v>
      </c>
      <c r="R702" t="n">
        <v>44.08</v>
      </c>
      <c r="S702" t="n">
        <v>35.43</v>
      </c>
      <c r="T702" t="n">
        <v>3291.46</v>
      </c>
      <c r="U702" t="n">
        <v>0.8</v>
      </c>
      <c r="V702" t="n">
        <v>0.88</v>
      </c>
      <c r="W702" t="n">
        <v>2.98</v>
      </c>
      <c r="X702" t="n">
        <v>0.2</v>
      </c>
      <c r="Y702" t="n">
        <v>1</v>
      </c>
      <c r="Z702" t="n">
        <v>10</v>
      </c>
    </row>
    <row r="703">
      <c r="A703" t="n">
        <v>43</v>
      </c>
      <c r="B703" t="n">
        <v>120</v>
      </c>
      <c r="C703" t="inlineStr">
        <is>
          <t xml:space="preserve">CONCLUIDO	</t>
        </is>
      </c>
      <c r="D703" t="n">
        <v>6.1615</v>
      </c>
      <c r="E703" t="n">
        <v>16.23</v>
      </c>
      <c r="F703" t="n">
        <v>12.97</v>
      </c>
      <c r="G703" t="n">
        <v>64.87</v>
      </c>
      <c r="H703" t="n">
        <v>0.83</v>
      </c>
      <c r="I703" t="n">
        <v>12</v>
      </c>
      <c r="J703" t="n">
        <v>251.55</v>
      </c>
      <c r="K703" t="n">
        <v>57.72</v>
      </c>
      <c r="L703" t="n">
        <v>11.75</v>
      </c>
      <c r="M703" t="n">
        <v>10</v>
      </c>
      <c r="N703" t="n">
        <v>62.07</v>
      </c>
      <c r="O703" t="n">
        <v>31258.21</v>
      </c>
      <c r="P703" t="n">
        <v>166.91</v>
      </c>
      <c r="Q703" t="n">
        <v>988.15</v>
      </c>
      <c r="R703" t="n">
        <v>44.58</v>
      </c>
      <c r="S703" t="n">
        <v>35.43</v>
      </c>
      <c r="T703" t="n">
        <v>3540.66</v>
      </c>
      <c r="U703" t="n">
        <v>0.79</v>
      </c>
      <c r="V703" t="n">
        <v>0.88</v>
      </c>
      <c r="W703" t="n">
        <v>2.99</v>
      </c>
      <c r="X703" t="n">
        <v>0.22</v>
      </c>
      <c r="Y703" t="n">
        <v>1</v>
      </c>
      <c r="Z703" t="n">
        <v>10</v>
      </c>
    </row>
    <row r="704">
      <c r="A704" t="n">
        <v>44</v>
      </c>
      <c r="B704" t="n">
        <v>120</v>
      </c>
      <c r="C704" t="inlineStr">
        <is>
          <t xml:space="preserve">CONCLUIDO	</t>
        </is>
      </c>
      <c r="D704" t="n">
        <v>6.1848</v>
      </c>
      <c r="E704" t="n">
        <v>16.17</v>
      </c>
      <c r="F704" t="n">
        <v>12.96</v>
      </c>
      <c r="G704" t="n">
        <v>70.68000000000001</v>
      </c>
      <c r="H704" t="n">
        <v>0.85</v>
      </c>
      <c r="I704" t="n">
        <v>11</v>
      </c>
      <c r="J704" t="n">
        <v>252</v>
      </c>
      <c r="K704" t="n">
        <v>57.72</v>
      </c>
      <c r="L704" t="n">
        <v>12</v>
      </c>
      <c r="M704" t="n">
        <v>9</v>
      </c>
      <c r="N704" t="n">
        <v>62.27</v>
      </c>
      <c r="O704" t="n">
        <v>31313.87</v>
      </c>
      <c r="P704" t="n">
        <v>165.64</v>
      </c>
      <c r="Q704" t="n">
        <v>988.08</v>
      </c>
      <c r="R704" t="n">
        <v>44.14</v>
      </c>
      <c r="S704" t="n">
        <v>35.43</v>
      </c>
      <c r="T704" t="n">
        <v>3325.06</v>
      </c>
      <c r="U704" t="n">
        <v>0.8</v>
      </c>
      <c r="V704" t="n">
        <v>0.88</v>
      </c>
      <c r="W704" t="n">
        <v>2.98</v>
      </c>
      <c r="X704" t="n">
        <v>0.21</v>
      </c>
      <c r="Y704" t="n">
        <v>1</v>
      </c>
      <c r="Z704" t="n">
        <v>10</v>
      </c>
    </row>
    <row r="705">
      <c r="A705" t="n">
        <v>45</v>
      </c>
      <c r="B705" t="n">
        <v>120</v>
      </c>
      <c r="C705" t="inlineStr">
        <is>
          <t xml:space="preserve">CONCLUIDO	</t>
        </is>
      </c>
      <c r="D705" t="n">
        <v>6.1898</v>
      </c>
      <c r="E705" t="n">
        <v>16.16</v>
      </c>
      <c r="F705" t="n">
        <v>12.95</v>
      </c>
      <c r="G705" t="n">
        <v>70.61</v>
      </c>
      <c r="H705" t="n">
        <v>0.86</v>
      </c>
      <c r="I705" t="n">
        <v>11</v>
      </c>
      <c r="J705" t="n">
        <v>252.45</v>
      </c>
      <c r="K705" t="n">
        <v>57.72</v>
      </c>
      <c r="L705" t="n">
        <v>12.25</v>
      </c>
      <c r="M705" t="n">
        <v>9</v>
      </c>
      <c r="N705" t="n">
        <v>62.48</v>
      </c>
      <c r="O705" t="n">
        <v>31369.6</v>
      </c>
      <c r="P705" t="n">
        <v>164.87</v>
      </c>
      <c r="Q705" t="n">
        <v>988.09</v>
      </c>
      <c r="R705" t="n">
        <v>43.8</v>
      </c>
      <c r="S705" t="n">
        <v>35.43</v>
      </c>
      <c r="T705" t="n">
        <v>3153.99</v>
      </c>
      <c r="U705" t="n">
        <v>0.8100000000000001</v>
      </c>
      <c r="V705" t="n">
        <v>0.88</v>
      </c>
      <c r="W705" t="n">
        <v>2.98</v>
      </c>
      <c r="X705" t="n">
        <v>0.19</v>
      </c>
      <c r="Y705" t="n">
        <v>1</v>
      </c>
      <c r="Z705" t="n">
        <v>10</v>
      </c>
    </row>
    <row r="706">
      <c r="A706" t="n">
        <v>46</v>
      </c>
      <c r="B706" t="n">
        <v>120</v>
      </c>
      <c r="C706" t="inlineStr">
        <is>
          <t xml:space="preserve">CONCLUIDO	</t>
        </is>
      </c>
      <c r="D706" t="n">
        <v>6.1899</v>
      </c>
      <c r="E706" t="n">
        <v>16.16</v>
      </c>
      <c r="F706" t="n">
        <v>12.95</v>
      </c>
      <c r="G706" t="n">
        <v>70.61</v>
      </c>
      <c r="H706" t="n">
        <v>0.88</v>
      </c>
      <c r="I706" t="n">
        <v>11</v>
      </c>
      <c r="J706" t="n">
        <v>252.9</v>
      </c>
      <c r="K706" t="n">
        <v>57.72</v>
      </c>
      <c r="L706" t="n">
        <v>12.5</v>
      </c>
      <c r="M706" t="n">
        <v>9</v>
      </c>
      <c r="N706" t="n">
        <v>62.68</v>
      </c>
      <c r="O706" t="n">
        <v>31425.4</v>
      </c>
      <c r="P706" t="n">
        <v>163.77</v>
      </c>
      <c r="Q706" t="n">
        <v>988.08</v>
      </c>
      <c r="R706" t="n">
        <v>43.79</v>
      </c>
      <c r="S706" t="n">
        <v>35.43</v>
      </c>
      <c r="T706" t="n">
        <v>3150.61</v>
      </c>
      <c r="U706" t="n">
        <v>0.8100000000000001</v>
      </c>
      <c r="V706" t="n">
        <v>0.88</v>
      </c>
      <c r="W706" t="n">
        <v>2.98</v>
      </c>
      <c r="X706" t="n">
        <v>0.19</v>
      </c>
      <c r="Y706" t="n">
        <v>1</v>
      </c>
      <c r="Z706" t="n">
        <v>10</v>
      </c>
    </row>
    <row r="707">
      <c r="A707" t="n">
        <v>47</v>
      </c>
      <c r="B707" t="n">
        <v>120</v>
      </c>
      <c r="C707" t="inlineStr">
        <is>
          <t xml:space="preserve">CONCLUIDO	</t>
        </is>
      </c>
      <c r="D707" t="n">
        <v>6.1902</v>
      </c>
      <c r="E707" t="n">
        <v>16.15</v>
      </c>
      <c r="F707" t="n">
        <v>12.94</v>
      </c>
      <c r="G707" t="n">
        <v>70.61</v>
      </c>
      <c r="H707" t="n">
        <v>0.9</v>
      </c>
      <c r="I707" t="n">
        <v>11</v>
      </c>
      <c r="J707" t="n">
        <v>253.35</v>
      </c>
      <c r="K707" t="n">
        <v>57.72</v>
      </c>
      <c r="L707" t="n">
        <v>12.75</v>
      </c>
      <c r="M707" t="n">
        <v>9</v>
      </c>
      <c r="N707" t="n">
        <v>62.88</v>
      </c>
      <c r="O707" t="n">
        <v>31481.28</v>
      </c>
      <c r="P707" t="n">
        <v>161.01</v>
      </c>
      <c r="Q707" t="n">
        <v>988.08</v>
      </c>
      <c r="R707" t="n">
        <v>43.67</v>
      </c>
      <c r="S707" t="n">
        <v>35.43</v>
      </c>
      <c r="T707" t="n">
        <v>3090.84</v>
      </c>
      <c r="U707" t="n">
        <v>0.8100000000000001</v>
      </c>
      <c r="V707" t="n">
        <v>0.88</v>
      </c>
      <c r="W707" t="n">
        <v>2.98</v>
      </c>
      <c r="X707" t="n">
        <v>0.19</v>
      </c>
      <c r="Y707" t="n">
        <v>1</v>
      </c>
      <c r="Z707" t="n">
        <v>10</v>
      </c>
    </row>
    <row r="708">
      <c r="A708" t="n">
        <v>48</v>
      </c>
      <c r="B708" t="n">
        <v>120</v>
      </c>
      <c r="C708" t="inlineStr">
        <is>
          <t xml:space="preserve">CONCLUIDO	</t>
        </is>
      </c>
      <c r="D708" t="n">
        <v>6.2151</v>
      </c>
      <c r="E708" t="n">
        <v>16.09</v>
      </c>
      <c r="F708" t="n">
        <v>12.93</v>
      </c>
      <c r="G708" t="n">
        <v>77.55</v>
      </c>
      <c r="H708" t="n">
        <v>0.91</v>
      </c>
      <c r="I708" t="n">
        <v>10</v>
      </c>
      <c r="J708" t="n">
        <v>253.81</v>
      </c>
      <c r="K708" t="n">
        <v>57.72</v>
      </c>
      <c r="L708" t="n">
        <v>13</v>
      </c>
      <c r="M708" t="n">
        <v>6</v>
      </c>
      <c r="N708" t="n">
        <v>63.08</v>
      </c>
      <c r="O708" t="n">
        <v>31537.23</v>
      </c>
      <c r="P708" t="n">
        <v>160.75</v>
      </c>
      <c r="Q708" t="n">
        <v>988.12</v>
      </c>
      <c r="R708" t="n">
        <v>43.09</v>
      </c>
      <c r="S708" t="n">
        <v>35.43</v>
      </c>
      <c r="T708" t="n">
        <v>2806.83</v>
      </c>
      <c r="U708" t="n">
        <v>0.82</v>
      </c>
      <c r="V708" t="n">
        <v>0.88</v>
      </c>
      <c r="W708" t="n">
        <v>2.98</v>
      </c>
      <c r="X708" t="n">
        <v>0.17</v>
      </c>
      <c r="Y708" t="n">
        <v>1</v>
      </c>
      <c r="Z708" t="n">
        <v>10</v>
      </c>
    </row>
    <row r="709">
      <c r="A709" t="n">
        <v>49</v>
      </c>
      <c r="B709" t="n">
        <v>120</v>
      </c>
      <c r="C709" t="inlineStr">
        <is>
          <t xml:space="preserve">CONCLUIDO	</t>
        </is>
      </c>
      <c r="D709" t="n">
        <v>6.2113</v>
      </c>
      <c r="E709" t="n">
        <v>16.1</v>
      </c>
      <c r="F709" t="n">
        <v>12.94</v>
      </c>
      <c r="G709" t="n">
        <v>77.61</v>
      </c>
      <c r="H709" t="n">
        <v>0.93</v>
      </c>
      <c r="I709" t="n">
        <v>10</v>
      </c>
      <c r="J709" t="n">
        <v>254.26</v>
      </c>
      <c r="K709" t="n">
        <v>57.72</v>
      </c>
      <c r="L709" t="n">
        <v>13.25</v>
      </c>
      <c r="M709" t="n">
        <v>5</v>
      </c>
      <c r="N709" t="n">
        <v>63.29</v>
      </c>
      <c r="O709" t="n">
        <v>31593.26</v>
      </c>
      <c r="P709" t="n">
        <v>159.63</v>
      </c>
      <c r="Q709" t="n">
        <v>988.15</v>
      </c>
      <c r="R709" t="n">
        <v>43.25</v>
      </c>
      <c r="S709" t="n">
        <v>35.43</v>
      </c>
      <c r="T709" t="n">
        <v>2885.77</v>
      </c>
      <c r="U709" t="n">
        <v>0.82</v>
      </c>
      <c r="V709" t="n">
        <v>0.88</v>
      </c>
      <c r="W709" t="n">
        <v>2.99</v>
      </c>
      <c r="X709" t="n">
        <v>0.18</v>
      </c>
      <c r="Y709" t="n">
        <v>1</v>
      </c>
      <c r="Z709" t="n">
        <v>10</v>
      </c>
    </row>
    <row r="710">
      <c r="A710" t="n">
        <v>50</v>
      </c>
      <c r="B710" t="n">
        <v>120</v>
      </c>
      <c r="C710" t="inlineStr">
        <is>
          <t xml:space="preserve">CONCLUIDO	</t>
        </is>
      </c>
      <c r="D710" t="n">
        <v>6.2103</v>
      </c>
      <c r="E710" t="n">
        <v>16.1</v>
      </c>
      <c r="F710" t="n">
        <v>12.94</v>
      </c>
      <c r="G710" t="n">
        <v>77.63</v>
      </c>
      <c r="H710" t="n">
        <v>0.9399999999999999</v>
      </c>
      <c r="I710" t="n">
        <v>10</v>
      </c>
      <c r="J710" t="n">
        <v>254.72</v>
      </c>
      <c r="K710" t="n">
        <v>57.72</v>
      </c>
      <c r="L710" t="n">
        <v>13.5</v>
      </c>
      <c r="M710" t="n">
        <v>4</v>
      </c>
      <c r="N710" t="n">
        <v>63.49</v>
      </c>
      <c r="O710" t="n">
        <v>31649.36</v>
      </c>
      <c r="P710" t="n">
        <v>158.86</v>
      </c>
      <c r="Q710" t="n">
        <v>988.12</v>
      </c>
      <c r="R710" t="n">
        <v>43.27</v>
      </c>
      <c r="S710" t="n">
        <v>35.43</v>
      </c>
      <c r="T710" t="n">
        <v>2898.31</v>
      </c>
      <c r="U710" t="n">
        <v>0.82</v>
      </c>
      <c r="V710" t="n">
        <v>0.88</v>
      </c>
      <c r="W710" t="n">
        <v>2.99</v>
      </c>
      <c r="X710" t="n">
        <v>0.18</v>
      </c>
      <c r="Y710" t="n">
        <v>1</v>
      </c>
      <c r="Z710" t="n">
        <v>10</v>
      </c>
    </row>
    <row r="711">
      <c r="A711" t="n">
        <v>51</v>
      </c>
      <c r="B711" t="n">
        <v>120</v>
      </c>
      <c r="C711" t="inlineStr">
        <is>
          <t xml:space="preserve">CONCLUIDO	</t>
        </is>
      </c>
      <c r="D711" t="n">
        <v>6.21</v>
      </c>
      <c r="E711" t="n">
        <v>16.1</v>
      </c>
      <c r="F711" t="n">
        <v>12.94</v>
      </c>
      <c r="G711" t="n">
        <v>77.63</v>
      </c>
      <c r="H711" t="n">
        <v>0.96</v>
      </c>
      <c r="I711" t="n">
        <v>10</v>
      </c>
      <c r="J711" t="n">
        <v>255.17</v>
      </c>
      <c r="K711" t="n">
        <v>57.72</v>
      </c>
      <c r="L711" t="n">
        <v>13.75</v>
      </c>
      <c r="M711" t="n">
        <v>4</v>
      </c>
      <c r="N711" t="n">
        <v>63.7</v>
      </c>
      <c r="O711" t="n">
        <v>31705.54</v>
      </c>
      <c r="P711" t="n">
        <v>158.99</v>
      </c>
      <c r="Q711" t="n">
        <v>988.11</v>
      </c>
      <c r="R711" t="n">
        <v>43.36</v>
      </c>
      <c r="S711" t="n">
        <v>35.43</v>
      </c>
      <c r="T711" t="n">
        <v>2942.39</v>
      </c>
      <c r="U711" t="n">
        <v>0.82</v>
      </c>
      <c r="V711" t="n">
        <v>0.88</v>
      </c>
      <c r="W711" t="n">
        <v>2.99</v>
      </c>
      <c r="X711" t="n">
        <v>0.18</v>
      </c>
      <c r="Y711" t="n">
        <v>1</v>
      </c>
      <c r="Z711" t="n">
        <v>10</v>
      </c>
    </row>
    <row r="712">
      <c r="A712" t="n">
        <v>52</v>
      </c>
      <c r="B712" t="n">
        <v>120</v>
      </c>
      <c r="C712" t="inlineStr">
        <is>
          <t xml:space="preserve">CONCLUIDO	</t>
        </is>
      </c>
      <c r="D712" t="n">
        <v>6.2119</v>
      </c>
      <c r="E712" t="n">
        <v>16.1</v>
      </c>
      <c r="F712" t="n">
        <v>12.93</v>
      </c>
      <c r="G712" t="n">
        <v>77.59999999999999</v>
      </c>
      <c r="H712" t="n">
        <v>0.97</v>
      </c>
      <c r="I712" t="n">
        <v>10</v>
      </c>
      <c r="J712" t="n">
        <v>255.63</v>
      </c>
      <c r="K712" t="n">
        <v>57.72</v>
      </c>
      <c r="L712" t="n">
        <v>14</v>
      </c>
      <c r="M712" t="n">
        <v>2</v>
      </c>
      <c r="N712" t="n">
        <v>63.91</v>
      </c>
      <c r="O712" t="n">
        <v>31761.8</v>
      </c>
      <c r="P712" t="n">
        <v>158.95</v>
      </c>
      <c r="Q712" t="n">
        <v>988.16</v>
      </c>
      <c r="R712" t="n">
        <v>43.2</v>
      </c>
      <c r="S712" t="n">
        <v>35.43</v>
      </c>
      <c r="T712" t="n">
        <v>2863.4</v>
      </c>
      <c r="U712" t="n">
        <v>0.82</v>
      </c>
      <c r="V712" t="n">
        <v>0.88</v>
      </c>
      <c r="W712" t="n">
        <v>2.98</v>
      </c>
      <c r="X712" t="n">
        <v>0.18</v>
      </c>
      <c r="Y712" t="n">
        <v>1</v>
      </c>
      <c r="Z712" t="n">
        <v>10</v>
      </c>
    </row>
    <row r="713">
      <c r="A713" t="n">
        <v>53</v>
      </c>
      <c r="B713" t="n">
        <v>120</v>
      </c>
      <c r="C713" t="inlineStr">
        <is>
          <t xml:space="preserve">CONCLUIDO	</t>
        </is>
      </c>
      <c r="D713" t="n">
        <v>6.2099</v>
      </c>
      <c r="E713" t="n">
        <v>16.1</v>
      </c>
      <c r="F713" t="n">
        <v>12.94</v>
      </c>
      <c r="G713" t="n">
        <v>77.63</v>
      </c>
      <c r="H713" t="n">
        <v>0.99</v>
      </c>
      <c r="I713" t="n">
        <v>10</v>
      </c>
      <c r="J713" t="n">
        <v>256.09</v>
      </c>
      <c r="K713" t="n">
        <v>57.72</v>
      </c>
      <c r="L713" t="n">
        <v>14.25</v>
      </c>
      <c r="M713" t="n">
        <v>1</v>
      </c>
      <c r="N713" t="n">
        <v>64.11</v>
      </c>
      <c r="O713" t="n">
        <v>31818.13</v>
      </c>
      <c r="P713" t="n">
        <v>158.87</v>
      </c>
      <c r="Q713" t="n">
        <v>988.16</v>
      </c>
      <c r="R713" t="n">
        <v>43.28</v>
      </c>
      <c r="S713" t="n">
        <v>35.43</v>
      </c>
      <c r="T713" t="n">
        <v>2901.71</v>
      </c>
      <c r="U713" t="n">
        <v>0.82</v>
      </c>
      <c r="V713" t="n">
        <v>0.88</v>
      </c>
      <c r="W713" t="n">
        <v>2.99</v>
      </c>
      <c r="X713" t="n">
        <v>0.18</v>
      </c>
      <c r="Y713" t="n">
        <v>1</v>
      </c>
      <c r="Z713" t="n">
        <v>10</v>
      </c>
    </row>
    <row r="714">
      <c r="A714" t="n">
        <v>54</v>
      </c>
      <c r="B714" t="n">
        <v>120</v>
      </c>
      <c r="C714" t="inlineStr">
        <is>
          <t xml:space="preserve">CONCLUIDO	</t>
        </is>
      </c>
      <c r="D714" t="n">
        <v>6.2099</v>
      </c>
      <c r="E714" t="n">
        <v>16.1</v>
      </c>
      <c r="F714" t="n">
        <v>12.94</v>
      </c>
      <c r="G714" t="n">
        <v>77.63</v>
      </c>
      <c r="H714" t="n">
        <v>1.01</v>
      </c>
      <c r="I714" t="n">
        <v>10</v>
      </c>
      <c r="J714" t="n">
        <v>256.54</v>
      </c>
      <c r="K714" t="n">
        <v>57.72</v>
      </c>
      <c r="L714" t="n">
        <v>14.5</v>
      </c>
      <c r="M714" t="n">
        <v>0</v>
      </c>
      <c r="N714" t="n">
        <v>64.31999999999999</v>
      </c>
      <c r="O714" t="n">
        <v>31874.54</v>
      </c>
      <c r="P714" t="n">
        <v>159.12</v>
      </c>
      <c r="Q714" t="n">
        <v>988.16</v>
      </c>
      <c r="R714" t="n">
        <v>43.29</v>
      </c>
      <c r="S714" t="n">
        <v>35.43</v>
      </c>
      <c r="T714" t="n">
        <v>2903.59</v>
      </c>
      <c r="U714" t="n">
        <v>0.82</v>
      </c>
      <c r="V714" t="n">
        <v>0.88</v>
      </c>
      <c r="W714" t="n">
        <v>2.99</v>
      </c>
      <c r="X714" t="n">
        <v>0.18</v>
      </c>
      <c r="Y714" t="n">
        <v>1</v>
      </c>
      <c r="Z714" t="n">
        <v>10</v>
      </c>
    </row>
    <row r="715">
      <c r="A715" t="n">
        <v>0</v>
      </c>
      <c r="B715" t="n">
        <v>145</v>
      </c>
      <c r="C715" t="inlineStr">
        <is>
          <t xml:space="preserve">CONCLUIDO	</t>
        </is>
      </c>
      <c r="D715" t="n">
        <v>3.1005</v>
      </c>
      <c r="E715" t="n">
        <v>32.25</v>
      </c>
      <c r="F715" t="n">
        <v>17.34</v>
      </c>
      <c r="G715" t="n">
        <v>4.69</v>
      </c>
      <c r="H715" t="n">
        <v>0.06</v>
      </c>
      <c r="I715" t="n">
        <v>222</v>
      </c>
      <c r="J715" t="n">
        <v>285.18</v>
      </c>
      <c r="K715" t="n">
        <v>61.2</v>
      </c>
      <c r="L715" t="n">
        <v>1</v>
      </c>
      <c r="M715" t="n">
        <v>220</v>
      </c>
      <c r="N715" t="n">
        <v>77.98</v>
      </c>
      <c r="O715" t="n">
        <v>35406.83</v>
      </c>
      <c r="P715" t="n">
        <v>307.76</v>
      </c>
      <c r="Q715" t="n">
        <v>988.7</v>
      </c>
      <c r="R715" t="n">
        <v>180.73</v>
      </c>
      <c r="S715" t="n">
        <v>35.43</v>
      </c>
      <c r="T715" t="n">
        <v>70563.86</v>
      </c>
      <c r="U715" t="n">
        <v>0.2</v>
      </c>
      <c r="V715" t="n">
        <v>0.66</v>
      </c>
      <c r="W715" t="n">
        <v>3.33</v>
      </c>
      <c r="X715" t="n">
        <v>4.58</v>
      </c>
      <c r="Y715" t="n">
        <v>1</v>
      </c>
      <c r="Z715" t="n">
        <v>10</v>
      </c>
    </row>
    <row r="716">
      <c r="A716" t="n">
        <v>1</v>
      </c>
      <c r="B716" t="n">
        <v>145</v>
      </c>
      <c r="C716" t="inlineStr">
        <is>
          <t xml:space="preserve">CONCLUIDO	</t>
        </is>
      </c>
      <c r="D716" t="n">
        <v>3.5789</v>
      </c>
      <c r="E716" t="n">
        <v>27.94</v>
      </c>
      <c r="F716" t="n">
        <v>16.1</v>
      </c>
      <c r="G716" t="n">
        <v>5.85</v>
      </c>
      <c r="H716" t="n">
        <v>0.08</v>
      </c>
      <c r="I716" t="n">
        <v>165</v>
      </c>
      <c r="J716" t="n">
        <v>285.68</v>
      </c>
      <c r="K716" t="n">
        <v>61.2</v>
      </c>
      <c r="L716" t="n">
        <v>1.25</v>
      </c>
      <c r="M716" t="n">
        <v>163</v>
      </c>
      <c r="N716" t="n">
        <v>78.23999999999999</v>
      </c>
      <c r="O716" t="n">
        <v>35468.6</v>
      </c>
      <c r="P716" t="n">
        <v>285.16</v>
      </c>
      <c r="Q716" t="n">
        <v>988.54</v>
      </c>
      <c r="R716" t="n">
        <v>142.18</v>
      </c>
      <c r="S716" t="n">
        <v>35.43</v>
      </c>
      <c r="T716" t="n">
        <v>51577.47</v>
      </c>
      <c r="U716" t="n">
        <v>0.25</v>
      </c>
      <c r="V716" t="n">
        <v>0.71</v>
      </c>
      <c r="W716" t="n">
        <v>3.23</v>
      </c>
      <c r="X716" t="n">
        <v>3.34</v>
      </c>
      <c r="Y716" t="n">
        <v>1</v>
      </c>
      <c r="Z716" t="n">
        <v>10</v>
      </c>
    </row>
    <row r="717">
      <c r="A717" t="n">
        <v>2</v>
      </c>
      <c r="B717" t="n">
        <v>145</v>
      </c>
      <c r="C717" t="inlineStr">
        <is>
          <t xml:space="preserve">CONCLUIDO	</t>
        </is>
      </c>
      <c r="D717" t="n">
        <v>3.9205</v>
      </c>
      <c r="E717" t="n">
        <v>25.51</v>
      </c>
      <c r="F717" t="n">
        <v>15.44</v>
      </c>
      <c r="G717" t="n">
        <v>7.02</v>
      </c>
      <c r="H717" t="n">
        <v>0.09</v>
      </c>
      <c r="I717" t="n">
        <v>132</v>
      </c>
      <c r="J717" t="n">
        <v>286.19</v>
      </c>
      <c r="K717" t="n">
        <v>61.2</v>
      </c>
      <c r="L717" t="n">
        <v>1.5</v>
      </c>
      <c r="M717" t="n">
        <v>130</v>
      </c>
      <c r="N717" t="n">
        <v>78.48999999999999</v>
      </c>
      <c r="O717" t="n">
        <v>35530.47</v>
      </c>
      <c r="P717" t="n">
        <v>272.95</v>
      </c>
      <c r="Q717" t="n">
        <v>988.5700000000001</v>
      </c>
      <c r="R717" t="n">
        <v>121.03</v>
      </c>
      <c r="S717" t="n">
        <v>35.43</v>
      </c>
      <c r="T717" t="n">
        <v>41168.39</v>
      </c>
      <c r="U717" t="n">
        <v>0.29</v>
      </c>
      <c r="V717" t="n">
        <v>0.74</v>
      </c>
      <c r="W717" t="n">
        <v>3.19</v>
      </c>
      <c r="X717" t="n">
        <v>2.69</v>
      </c>
      <c r="Y717" t="n">
        <v>1</v>
      </c>
      <c r="Z717" t="n">
        <v>10</v>
      </c>
    </row>
    <row r="718">
      <c r="A718" t="n">
        <v>3</v>
      </c>
      <c r="B718" t="n">
        <v>145</v>
      </c>
      <c r="C718" t="inlineStr">
        <is>
          <t xml:space="preserve">CONCLUIDO	</t>
        </is>
      </c>
      <c r="D718" t="n">
        <v>4.2073</v>
      </c>
      <c r="E718" t="n">
        <v>23.77</v>
      </c>
      <c r="F718" t="n">
        <v>14.95</v>
      </c>
      <c r="G718" t="n">
        <v>8.23</v>
      </c>
      <c r="H718" t="n">
        <v>0.11</v>
      </c>
      <c r="I718" t="n">
        <v>109</v>
      </c>
      <c r="J718" t="n">
        <v>286.69</v>
      </c>
      <c r="K718" t="n">
        <v>61.2</v>
      </c>
      <c r="L718" t="n">
        <v>1.75</v>
      </c>
      <c r="M718" t="n">
        <v>107</v>
      </c>
      <c r="N718" t="n">
        <v>78.73999999999999</v>
      </c>
      <c r="O718" t="n">
        <v>35592.57</v>
      </c>
      <c r="P718" t="n">
        <v>263.54</v>
      </c>
      <c r="Q718" t="n">
        <v>988.33</v>
      </c>
      <c r="R718" t="n">
        <v>105.86</v>
      </c>
      <c r="S718" t="n">
        <v>35.43</v>
      </c>
      <c r="T718" t="n">
        <v>33694.91</v>
      </c>
      <c r="U718" t="n">
        <v>0.33</v>
      </c>
      <c r="V718" t="n">
        <v>0.76</v>
      </c>
      <c r="W718" t="n">
        <v>3.14</v>
      </c>
      <c r="X718" t="n">
        <v>2.19</v>
      </c>
      <c r="Y718" t="n">
        <v>1</v>
      </c>
      <c r="Z718" t="n">
        <v>10</v>
      </c>
    </row>
    <row r="719">
      <c r="A719" t="n">
        <v>4</v>
      </c>
      <c r="B719" t="n">
        <v>145</v>
      </c>
      <c r="C719" t="inlineStr">
        <is>
          <t xml:space="preserve">CONCLUIDO	</t>
        </is>
      </c>
      <c r="D719" t="n">
        <v>4.4135</v>
      </c>
      <c r="E719" t="n">
        <v>22.66</v>
      </c>
      <c r="F719" t="n">
        <v>14.64</v>
      </c>
      <c r="G719" t="n">
        <v>9.35</v>
      </c>
      <c r="H719" t="n">
        <v>0.12</v>
      </c>
      <c r="I719" t="n">
        <v>94</v>
      </c>
      <c r="J719" t="n">
        <v>287.19</v>
      </c>
      <c r="K719" t="n">
        <v>61.2</v>
      </c>
      <c r="L719" t="n">
        <v>2</v>
      </c>
      <c r="M719" t="n">
        <v>92</v>
      </c>
      <c r="N719" t="n">
        <v>78.98999999999999</v>
      </c>
      <c r="O719" t="n">
        <v>35654.65</v>
      </c>
      <c r="P719" t="n">
        <v>257.63</v>
      </c>
      <c r="Q719" t="n">
        <v>988.4</v>
      </c>
      <c r="R719" t="n">
        <v>96.44</v>
      </c>
      <c r="S719" t="n">
        <v>35.43</v>
      </c>
      <c r="T719" t="n">
        <v>29060</v>
      </c>
      <c r="U719" t="n">
        <v>0.37</v>
      </c>
      <c r="V719" t="n">
        <v>0.78</v>
      </c>
      <c r="W719" t="n">
        <v>3.12</v>
      </c>
      <c r="X719" t="n">
        <v>1.89</v>
      </c>
      <c r="Y719" t="n">
        <v>1</v>
      </c>
      <c r="Z719" t="n">
        <v>10</v>
      </c>
    </row>
    <row r="720">
      <c r="A720" t="n">
        <v>5</v>
      </c>
      <c r="B720" t="n">
        <v>145</v>
      </c>
      <c r="C720" t="inlineStr">
        <is>
          <t xml:space="preserve">CONCLUIDO	</t>
        </is>
      </c>
      <c r="D720" t="n">
        <v>4.598</v>
      </c>
      <c r="E720" t="n">
        <v>21.75</v>
      </c>
      <c r="F720" t="n">
        <v>14.38</v>
      </c>
      <c r="G720" t="n">
        <v>10.52</v>
      </c>
      <c r="H720" t="n">
        <v>0.14</v>
      </c>
      <c r="I720" t="n">
        <v>82</v>
      </c>
      <c r="J720" t="n">
        <v>287.7</v>
      </c>
      <c r="K720" t="n">
        <v>61.2</v>
      </c>
      <c r="L720" t="n">
        <v>2.25</v>
      </c>
      <c r="M720" t="n">
        <v>80</v>
      </c>
      <c r="N720" t="n">
        <v>79.25</v>
      </c>
      <c r="O720" t="n">
        <v>35716.83</v>
      </c>
      <c r="P720" t="n">
        <v>252.44</v>
      </c>
      <c r="Q720" t="n">
        <v>988.4</v>
      </c>
      <c r="R720" t="n">
        <v>88.48999999999999</v>
      </c>
      <c r="S720" t="n">
        <v>35.43</v>
      </c>
      <c r="T720" t="n">
        <v>25145.85</v>
      </c>
      <c r="U720" t="n">
        <v>0.4</v>
      </c>
      <c r="V720" t="n">
        <v>0.79</v>
      </c>
      <c r="W720" t="n">
        <v>3.09</v>
      </c>
      <c r="X720" t="n">
        <v>1.62</v>
      </c>
      <c r="Y720" t="n">
        <v>1</v>
      </c>
      <c r="Z720" t="n">
        <v>10</v>
      </c>
    </row>
    <row r="721">
      <c r="A721" t="n">
        <v>6</v>
      </c>
      <c r="B721" t="n">
        <v>145</v>
      </c>
      <c r="C721" t="inlineStr">
        <is>
          <t xml:space="preserve">CONCLUIDO	</t>
        </is>
      </c>
      <c r="D721" t="n">
        <v>4.7405</v>
      </c>
      <c r="E721" t="n">
        <v>21.09</v>
      </c>
      <c r="F721" t="n">
        <v>14.21</v>
      </c>
      <c r="G721" t="n">
        <v>11.68</v>
      </c>
      <c r="H721" t="n">
        <v>0.15</v>
      </c>
      <c r="I721" t="n">
        <v>73</v>
      </c>
      <c r="J721" t="n">
        <v>288.2</v>
      </c>
      <c r="K721" t="n">
        <v>61.2</v>
      </c>
      <c r="L721" t="n">
        <v>2.5</v>
      </c>
      <c r="M721" t="n">
        <v>71</v>
      </c>
      <c r="N721" t="n">
        <v>79.5</v>
      </c>
      <c r="O721" t="n">
        <v>35779.11</v>
      </c>
      <c r="P721" t="n">
        <v>248.83</v>
      </c>
      <c r="Q721" t="n">
        <v>988.47</v>
      </c>
      <c r="R721" t="n">
        <v>82.87</v>
      </c>
      <c r="S721" t="n">
        <v>35.43</v>
      </c>
      <c r="T721" t="n">
        <v>22382.47</v>
      </c>
      <c r="U721" t="n">
        <v>0.43</v>
      </c>
      <c r="V721" t="n">
        <v>0.8</v>
      </c>
      <c r="W721" t="n">
        <v>3.09</v>
      </c>
      <c r="X721" t="n">
        <v>1.45</v>
      </c>
      <c r="Y721" t="n">
        <v>1</v>
      </c>
      <c r="Z721" t="n">
        <v>10</v>
      </c>
    </row>
    <row r="722">
      <c r="A722" t="n">
        <v>7</v>
      </c>
      <c r="B722" t="n">
        <v>145</v>
      </c>
      <c r="C722" t="inlineStr">
        <is>
          <t xml:space="preserve">CONCLUIDO	</t>
        </is>
      </c>
      <c r="D722" t="n">
        <v>4.8816</v>
      </c>
      <c r="E722" t="n">
        <v>20.48</v>
      </c>
      <c r="F722" t="n">
        <v>14.03</v>
      </c>
      <c r="G722" t="n">
        <v>12.95</v>
      </c>
      <c r="H722" t="n">
        <v>0.17</v>
      </c>
      <c r="I722" t="n">
        <v>65</v>
      </c>
      <c r="J722" t="n">
        <v>288.71</v>
      </c>
      <c r="K722" t="n">
        <v>61.2</v>
      </c>
      <c r="L722" t="n">
        <v>2.75</v>
      </c>
      <c r="M722" t="n">
        <v>63</v>
      </c>
      <c r="N722" t="n">
        <v>79.76000000000001</v>
      </c>
      <c r="O722" t="n">
        <v>35841.5</v>
      </c>
      <c r="P722" t="n">
        <v>245.2</v>
      </c>
      <c r="Q722" t="n">
        <v>988.3</v>
      </c>
      <c r="R722" t="n">
        <v>77.34999999999999</v>
      </c>
      <c r="S722" t="n">
        <v>35.43</v>
      </c>
      <c r="T722" t="n">
        <v>19662.72</v>
      </c>
      <c r="U722" t="n">
        <v>0.46</v>
      </c>
      <c r="V722" t="n">
        <v>0.8100000000000001</v>
      </c>
      <c r="W722" t="n">
        <v>3.07</v>
      </c>
      <c r="X722" t="n">
        <v>1.28</v>
      </c>
      <c r="Y722" t="n">
        <v>1</v>
      </c>
      <c r="Z722" t="n">
        <v>10</v>
      </c>
    </row>
    <row r="723">
      <c r="A723" t="n">
        <v>8</v>
      </c>
      <c r="B723" t="n">
        <v>145</v>
      </c>
      <c r="C723" t="inlineStr">
        <is>
          <t xml:space="preserve">CONCLUIDO	</t>
        </is>
      </c>
      <c r="D723" t="n">
        <v>4.9882</v>
      </c>
      <c r="E723" t="n">
        <v>20.05</v>
      </c>
      <c r="F723" t="n">
        <v>13.92</v>
      </c>
      <c r="G723" t="n">
        <v>14.15</v>
      </c>
      <c r="H723" t="n">
        <v>0.18</v>
      </c>
      <c r="I723" t="n">
        <v>59</v>
      </c>
      <c r="J723" t="n">
        <v>289.21</v>
      </c>
      <c r="K723" t="n">
        <v>61.2</v>
      </c>
      <c r="L723" t="n">
        <v>3</v>
      </c>
      <c r="M723" t="n">
        <v>57</v>
      </c>
      <c r="N723" t="n">
        <v>80.02</v>
      </c>
      <c r="O723" t="n">
        <v>35903.99</v>
      </c>
      <c r="P723" t="n">
        <v>242.66</v>
      </c>
      <c r="Q723" t="n">
        <v>988.36</v>
      </c>
      <c r="R723" t="n">
        <v>73.62</v>
      </c>
      <c r="S723" t="n">
        <v>35.43</v>
      </c>
      <c r="T723" t="n">
        <v>17824.08</v>
      </c>
      <c r="U723" t="n">
        <v>0.48</v>
      </c>
      <c r="V723" t="n">
        <v>0.82</v>
      </c>
      <c r="W723" t="n">
        <v>3.07</v>
      </c>
      <c r="X723" t="n">
        <v>1.16</v>
      </c>
      <c r="Y723" t="n">
        <v>1</v>
      </c>
      <c r="Z723" t="n">
        <v>10</v>
      </c>
    </row>
    <row r="724">
      <c r="A724" t="n">
        <v>9</v>
      </c>
      <c r="B724" t="n">
        <v>145</v>
      </c>
      <c r="C724" t="inlineStr">
        <is>
          <t xml:space="preserve">CONCLUIDO	</t>
        </is>
      </c>
      <c r="D724" t="n">
        <v>5.0819</v>
      </c>
      <c r="E724" t="n">
        <v>19.68</v>
      </c>
      <c r="F724" t="n">
        <v>13.82</v>
      </c>
      <c r="G724" t="n">
        <v>15.35</v>
      </c>
      <c r="H724" t="n">
        <v>0.2</v>
      </c>
      <c r="I724" t="n">
        <v>54</v>
      </c>
      <c r="J724" t="n">
        <v>289.72</v>
      </c>
      <c r="K724" t="n">
        <v>61.2</v>
      </c>
      <c r="L724" t="n">
        <v>3.25</v>
      </c>
      <c r="M724" t="n">
        <v>52</v>
      </c>
      <c r="N724" t="n">
        <v>80.27</v>
      </c>
      <c r="O724" t="n">
        <v>35966.59</v>
      </c>
      <c r="P724" t="n">
        <v>240.26</v>
      </c>
      <c r="Q724" t="n">
        <v>988.2</v>
      </c>
      <c r="R724" t="n">
        <v>70.45999999999999</v>
      </c>
      <c r="S724" t="n">
        <v>35.43</v>
      </c>
      <c r="T724" t="n">
        <v>16272.55</v>
      </c>
      <c r="U724" t="n">
        <v>0.5</v>
      </c>
      <c r="V724" t="n">
        <v>0.82</v>
      </c>
      <c r="W724" t="n">
        <v>3.06</v>
      </c>
      <c r="X724" t="n">
        <v>1.06</v>
      </c>
      <c r="Y724" t="n">
        <v>1</v>
      </c>
      <c r="Z724" t="n">
        <v>10</v>
      </c>
    </row>
    <row r="725">
      <c r="A725" t="n">
        <v>10</v>
      </c>
      <c r="B725" t="n">
        <v>145</v>
      </c>
      <c r="C725" t="inlineStr">
        <is>
          <t xml:space="preserve">CONCLUIDO	</t>
        </is>
      </c>
      <c r="D725" t="n">
        <v>5.1541</v>
      </c>
      <c r="E725" t="n">
        <v>19.4</v>
      </c>
      <c r="F725" t="n">
        <v>13.76</v>
      </c>
      <c r="G725" t="n">
        <v>16.51</v>
      </c>
      <c r="H725" t="n">
        <v>0.21</v>
      </c>
      <c r="I725" t="n">
        <v>50</v>
      </c>
      <c r="J725" t="n">
        <v>290.23</v>
      </c>
      <c r="K725" t="n">
        <v>61.2</v>
      </c>
      <c r="L725" t="n">
        <v>3.5</v>
      </c>
      <c r="M725" t="n">
        <v>48</v>
      </c>
      <c r="N725" t="n">
        <v>80.53</v>
      </c>
      <c r="O725" t="n">
        <v>36029.29</v>
      </c>
      <c r="P725" t="n">
        <v>238.74</v>
      </c>
      <c r="Q725" t="n">
        <v>988.5700000000001</v>
      </c>
      <c r="R725" t="n">
        <v>68.97</v>
      </c>
      <c r="S725" t="n">
        <v>35.43</v>
      </c>
      <c r="T725" t="n">
        <v>15547.4</v>
      </c>
      <c r="U725" t="n">
        <v>0.51</v>
      </c>
      <c r="V725" t="n">
        <v>0.83</v>
      </c>
      <c r="W725" t="n">
        <v>3.05</v>
      </c>
      <c r="X725" t="n">
        <v>1</v>
      </c>
      <c r="Y725" t="n">
        <v>1</v>
      </c>
      <c r="Z725" t="n">
        <v>10</v>
      </c>
    </row>
    <row r="726">
      <c r="A726" t="n">
        <v>11</v>
      </c>
      <c r="B726" t="n">
        <v>145</v>
      </c>
      <c r="C726" t="inlineStr">
        <is>
          <t xml:space="preserve">CONCLUIDO	</t>
        </is>
      </c>
      <c r="D726" t="n">
        <v>5.217</v>
      </c>
      <c r="E726" t="n">
        <v>19.17</v>
      </c>
      <c r="F726" t="n">
        <v>13.69</v>
      </c>
      <c r="G726" t="n">
        <v>17.47</v>
      </c>
      <c r="H726" t="n">
        <v>0.23</v>
      </c>
      <c r="I726" t="n">
        <v>47</v>
      </c>
      <c r="J726" t="n">
        <v>290.74</v>
      </c>
      <c r="K726" t="n">
        <v>61.2</v>
      </c>
      <c r="L726" t="n">
        <v>3.75</v>
      </c>
      <c r="M726" t="n">
        <v>45</v>
      </c>
      <c r="N726" t="n">
        <v>80.79000000000001</v>
      </c>
      <c r="O726" t="n">
        <v>36092.1</v>
      </c>
      <c r="P726" t="n">
        <v>236.84</v>
      </c>
      <c r="Q726" t="n">
        <v>988.21</v>
      </c>
      <c r="R726" t="n">
        <v>66.5</v>
      </c>
      <c r="S726" t="n">
        <v>35.43</v>
      </c>
      <c r="T726" t="n">
        <v>14326.94</v>
      </c>
      <c r="U726" t="n">
        <v>0.53</v>
      </c>
      <c r="V726" t="n">
        <v>0.83</v>
      </c>
      <c r="W726" t="n">
        <v>3.05</v>
      </c>
      <c r="X726" t="n">
        <v>0.93</v>
      </c>
      <c r="Y726" t="n">
        <v>1</v>
      </c>
      <c r="Z726" t="n">
        <v>10</v>
      </c>
    </row>
    <row r="727">
      <c r="A727" t="n">
        <v>12</v>
      </c>
      <c r="B727" t="n">
        <v>145</v>
      </c>
      <c r="C727" t="inlineStr">
        <is>
          <t xml:space="preserve">CONCLUIDO	</t>
        </is>
      </c>
      <c r="D727" t="n">
        <v>5.3007</v>
      </c>
      <c r="E727" t="n">
        <v>18.87</v>
      </c>
      <c r="F727" t="n">
        <v>13.6</v>
      </c>
      <c r="G727" t="n">
        <v>18.98</v>
      </c>
      <c r="H727" t="n">
        <v>0.24</v>
      </c>
      <c r="I727" t="n">
        <v>43</v>
      </c>
      <c r="J727" t="n">
        <v>291.25</v>
      </c>
      <c r="K727" t="n">
        <v>61.2</v>
      </c>
      <c r="L727" t="n">
        <v>4</v>
      </c>
      <c r="M727" t="n">
        <v>41</v>
      </c>
      <c r="N727" t="n">
        <v>81.05</v>
      </c>
      <c r="O727" t="n">
        <v>36155.02</v>
      </c>
      <c r="P727" t="n">
        <v>234.77</v>
      </c>
      <c r="Q727" t="n">
        <v>988.15</v>
      </c>
      <c r="R727" t="n">
        <v>64.09</v>
      </c>
      <c r="S727" t="n">
        <v>35.43</v>
      </c>
      <c r="T727" t="n">
        <v>13142.62</v>
      </c>
      <c r="U727" t="n">
        <v>0.55</v>
      </c>
      <c r="V727" t="n">
        <v>0.84</v>
      </c>
      <c r="W727" t="n">
        <v>3.03</v>
      </c>
      <c r="X727" t="n">
        <v>0.84</v>
      </c>
      <c r="Y727" t="n">
        <v>1</v>
      </c>
      <c r="Z727" t="n">
        <v>10</v>
      </c>
    </row>
    <row r="728">
      <c r="A728" t="n">
        <v>13</v>
      </c>
      <c r="B728" t="n">
        <v>145</v>
      </c>
      <c r="C728" t="inlineStr">
        <is>
          <t xml:space="preserve">CONCLUIDO	</t>
        </is>
      </c>
      <c r="D728" t="n">
        <v>5.3405</v>
      </c>
      <c r="E728" t="n">
        <v>18.72</v>
      </c>
      <c r="F728" t="n">
        <v>13.57</v>
      </c>
      <c r="G728" t="n">
        <v>19.85</v>
      </c>
      <c r="H728" t="n">
        <v>0.26</v>
      </c>
      <c r="I728" t="n">
        <v>41</v>
      </c>
      <c r="J728" t="n">
        <v>291.76</v>
      </c>
      <c r="K728" t="n">
        <v>61.2</v>
      </c>
      <c r="L728" t="n">
        <v>4.25</v>
      </c>
      <c r="M728" t="n">
        <v>39</v>
      </c>
      <c r="N728" t="n">
        <v>81.31</v>
      </c>
      <c r="O728" t="n">
        <v>36218.04</v>
      </c>
      <c r="P728" t="n">
        <v>233.73</v>
      </c>
      <c r="Q728" t="n">
        <v>988.25</v>
      </c>
      <c r="R728" t="n">
        <v>62.61</v>
      </c>
      <c r="S728" t="n">
        <v>35.43</v>
      </c>
      <c r="T728" t="n">
        <v>12408.89</v>
      </c>
      <c r="U728" t="n">
        <v>0.57</v>
      </c>
      <c r="V728" t="n">
        <v>0.84</v>
      </c>
      <c r="W728" t="n">
        <v>3.04</v>
      </c>
      <c r="X728" t="n">
        <v>0.8100000000000001</v>
      </c>
      <c r="Y728" t="n">
        <v>1</v>
      </c>
      <c r="Z728" t="n">
        <v>10</v>
      </c>
    </row>
    <row r="729">
      <c r="A729" t="n">
        <v>14</v>
      </c>
      <c r="B729" t="n">
        <v>145</v>
      </c>
      <c r="C729" t="inlineStr">
        <is>
          <t xml:space="preserve">CONCLUIDO	</t>
        </is>
      </c>
      <c r="D729" t="n">
        <v>5.4064</v>
      </c>
      <c r="E729" t="n">
        <v>18.5</v>
      </c>
      <c r="F729" t="n">
        <v>13.5</v>
      </c>
      <c r="G729" t="n">
        <v>21.32</v>
      </c>
      <c r="H729" t="n">
        <v>0.27</v>
      </c>
      <c r="I729" t="n">
        <v>38</v>
      </c>
      <c r="J729" t="n">
        <v>292.27</v>
      </c>
      <c r="K729" t="n">
        <v>61.2</v>
      </c>
      <c r="L729" t="n">
        <v>4.5</v>
      </c>
      <c r="M729" t="n">
        <v>36</v>
      </c>
      <c r="N729" t="n">
        <v>81.56999999999999</v>
      </c>
      <c r="O729" t="n">
        <v>36281.16</v>
      </c>
      <c r="P729" t="n">
        <v>232</v>
      </c>
      <c r="Q729" t="n">
        <v>988.24</v>
      </c>
      <c r="R729" t="n">
        <v>60.95</v>
      </c>
      <c r="S729" t="n">
        <v>35.43</v>
      </c>
      <c r="T729" t="n">
        <v>11594.69</v>
      </c>
      <c r="U729" t="n">
        <v>0.58</v>
      </c>
      <c r="V729" t="n">
        <v>0.84</v>
      </c>
      <c r="W729" t="n">
        <v>3.02</v>
      </c>
      <c r="X729" t="n">
        <v>0.74</v>
      </c>
      <c r="Y729" t="n">
        <v>1</v>
      </c>
      <c r="Z729" t="n">
        <v>10</v>
      </c>
    </row>
    <row r="730">
      <c r="A730" t="n">
        <v>15</v>
      </c>
      <c r="B730" t="n">
        <v>145</v>
      </c>
      <c r="C730" t="inlineStr">
        <is>
          <t xml:space="preserve">CONCLUIDO	</t>
        </is>
      </c>
      <c r="D730" t="n">
        <v>5.4551</v>
      </c>
      <c r="E730" t="n">
        <v>18.33</v>
      </c>
      <c r="F730" t="n">
        <v>13.44</v>
      </c>
      <c r="G730" t="n">
        <v>22.4</v>
      </c>
      <c r="H730" t="n">
        <v>0.29</v>
      </c>
      <c r="I730" t="n">
        <v>36</v>
      </c>
      <c r="J730" t="n">
        <v>292.79</v>
      </c>
      <c r="K730" t="n">
        <v>61.2</v>
      </c>
      <c r="L730" t="n">
        <v>4.75</v>
      </c>
      <c r="M730" t="n">
        <v>34</v>
      </c>
      <c r="N730" t="n">
        <v>81.84</v>
      </c>
      <c r="O730" t="n">
        <v>36344.4</v>
      </c>
      <c r="P730" t="n">
        <v>230.37</v>
      </c>
      <c r="Q730" t="n">
        <v>988.21</v>
      </c>
      <c r="R730" t="n">
        <v>59.06</v>
      </c>
      <c r="S730" t="n">
        <v>35.43</v>
      </c>
      <c r="T730" t="n">
        <v>10663.58</v>
      </c>
      <c r="U730" t="n">
        <v>0.6</v>
      </c>
      <c r="V730" t="n">
        <v>0.85</v>
      </c>
      <c r="W730" t="n">
        <v>3.02</v>
      </c>
      <c r="X730" t="n">
        <v>0.6899999999999999</v>
      </c>
      <c r="Y730" t="n">
        <v>1</v>
      </c>
      <c r="Z730" t="n">
        <v>10</v>
      </c>
    </row>
    <row r="731">
      <c r="A731" t="n">
        <v>16</v>
      </c>
      <c r="B731" t="n">
        <v>145</v>
      </c>
      <c r="C731" t="inlineStr">
        <is>
          <t xml:space="preserve">CONCLUIDO	</t>
        </is>
      </c>
      <c r="D731" t="n">
        <v>5.4912</v>
      </c>
      <c r="E731" t="n">
        <v>18.21</v>
      </c>
      <c r="F731" t="n">
        <v>13.43</v>
      </c>
      <c r="G731" t="n">
        <v>23.7</v>
      </c>
      <c r="H731" t="n">
        <v>0.3</v>
      </c>
      <c r="I731" t="n">
        <v>34</v>
      </c>
      <c r="J731" t="n">
        <v>293.3</v>
      </c>
      <c r="K731" t="n">
        <v>61.2</v>
      </c>
      <c r="L731" t="n">
        <v>5</v>
      </c>
      <c r="M731" t="n">
        <v>32</v>
      </c>
      <c r="N731" t="n">
        <v>82.09999999999999</v>
      </c>
      <c r="O731" t="n">
        <v>36407.75</v>
      </c>
      <c r="P731" t="n">
        <v>229.59</v>
      </c>
      <c r="Q731" t="n">
        <v>988.22</v>
      </c>
      <c r="R731" t="n">
        <v>58.78</v>
      </c>
      <c r="S731" t="n">
        <v>35.43</v>
      </c>
      <c r="T731" t="n">
        <v>10533.58</v>
      </c>
      <c r="U731" t="n">
        <v>0.6</v>
      </c>
      <c r="V731" t="n">
        <v>0.85</v>
      </c>
      <c r="W731" t="n">
        <v>3.02</v>
      </c>
      <c r="X731" t="n">
        <v>0.68</v>
      </c>
      <c r="Y731" t="n">
        <v>1</v>
      </c>
      <c r="Z731" t="n">
        <v>10</v>
      </c>
    </row>
    <row r="732">
      <c r="A732" t="n">
        <v>17</v>
      </c>
      <c r="B732" t="n">
        <v>145</v>
      </c>
      <c r="C732" t="inlineStr">
        <is>
          <t xml:space="preserve">CONCLUIDO	</t>
        </is>
      </c>
      <c r="D732" t="n">
        <v>5.5208</v>
      </c>
      <c r="E732" t="n">
        <v>18.11</v>
      </c>
      <c r="F732" t="n">
        <v>13.39</v>
      </c>
      <c r="G732" t="n">
        <v>24.34</v>
      </c>
      <c r="H732" t="n">
        <v>0.32</v>
      </c>
      <c r="I732" t="n">
        <v>33</v>
      </c>
      <c r="J732" t="n">
        <v>293.81</v>
      </c>
      <c r="K732" t="n">
        <v>61.2</v>
      </c>
      <c r="L732" t="n">
        <v>5.25</v>
      </c>
      <c r="M732" t="n">
        <v>31</v>
      </c>
      <c r="N732" t="n">
        <v>82.36</v>
      </c>
      <c r="O732" t="n">
        <v>36471.2</v>
      </c>
      <c r="P732" t="n">
        <v>228.36</v>
      </c>
      <c r="Q732" t="n">
        <v>988.2</v>
      </c>
      <c r="R732" t="n">
        <v>57.49</v>
      </c>
      <c r="S732" t="n">
        <v>35.43</v>
      </c>
      <c r="T732" t="n">
        <v>9891.190000000001</v>
      </c>
      <c r="U732" t="n">
        <v>0.62</v>
      </c>
      <c r="V732" t="n">
        <v>0.85</v>
      </c>
      <c r="W732" t="n">
        <v>3.02</v>
      </c>
      <c r="X732" t="n">
        <v>0.63</v>
      </c>
      <c r="Y732" t="n">
        <v>1</v>
      </c>
      <c r="Z732" t="n">
        <v>10</v>
      </c>
    </row>
    <row r="733">
      <c r="A733" t="n">
        <v>18</v>
      </c>
      <c r="B733" t="n">
        <v>145</v>
      </c>
      <c r="C733" t="inlineStr">
        <is>
          <t xml:space="preserve">CONCLUIDO	</t>
        </is>
      </c>
      <c r="D733" t="n">
        <v>5.5604</v>
      </c>
      <c r="E733" t="n">
        <v>17.98</v>
      </c>
      <c r="F733" t="n">
        <v>13.36</v>
      </c>
      <c r="G733" t="n">
        <v>25.87</v>
      </c>
      <c r="H733" t="n">
        <v>0.33</v>
      </c>
      <c r="I733" t="n">
        <v>31</v>
      </c>
      <c r="J733" t="n">
        <v>294.33</v>
      </c>
      <c r="K733" t="n">
        <v>61.2</v>
      </c>
      <c r="L733" t="n">
        <v>5.5</v>
      </c>
      <c r="M733" t="n">
        <v>29</v>
      </c>
      <c r="N733" t="n">
        <v>82.63</v>
      </c>
      <c r="O733" t="n">
        <v>36534.76</v>
      </c>
      <c r="P733" t="n">
        <v>227.48</v>
      </c>
      <c r="Q733" t="n">
        <v>988.15</v>
      </c>
      <c r="R733" t="n">
        <v>56.7</v>
      </c>
      <c r="S733" t="n">
        <v>35.43</v>
      </c>
      <c r="T733" t="n">
        <v>9507.08</v>
      </c>
      <c r="U733" t="n">
        <v>0.62</v>
      </c>
      <c r="V733" t="n">
        <v>0.85</v>
      </c>
      <c r="W733" t="n">
        <v>3.02</v>
      </c>
      <c r="X733" t="n">
        <v>0.61</v>
      </c>
      <c r="Y733" t="n">
        <v>1</v>
      </c>
      <c r="Z733" t="n">
        <v>10</v>
      </c>
    </row>
    <row r="734">
      <c r="A734" t="n">
        <v>19</v>
      </c>
      <c r="B734" t="n">
        <v>145</v>
      </c>
      <c r="C734" t="inlineStr">
        <is>
          <t xml:space="preserve">CONCLUIDO	</t>
        </is>
      </c>
      <c r="D734" t="n">
        <v>5.5897</v>
      </c>
      <c r="E734" t="n">
        <v>17.89</v>
      </c>
      <c r="F734" t="n">
        <v>13.32</v>
      </c>
      <c r="G734" t="n">
        <v>26.65</v>
      </c>
      <c r="H734" t="n">
        <v>0.35</v>
      </c>
      <c r="I734" t="n">
        <v>30</v>
      </c>
      <c r="J734" t="n">
        <v>294.84</v>
      </c>
      <c r="K734" t="n">
        <v>61.2</v>
      </c>
      <c r="L734" t="n">
        <v>5.75</v>
      </c>
      <c r="M734" t="n">
        <v>28</v>
      </c>
      <c r="N734" t="n">
        <v>82.90000000000001</v>
      </c>
      <c r="O734" t="n">
        <v>36598.44</v>
      </c>
      <c r="P734" t="n">
        <v>225.95</v>
      </c>
      <c r="Q734" t="n">
        <v>988.12</v>
      </c>
      <c r="R734" t="n">
        <v>55.48</v>
      </c>
      <c r="S734" t="n">
        <v>35.43</v>
      </c>
      <c r="T734" t="n">
        <v>8903.049999999999</v>
      </c>
      <c r="U734" t="n">
        <v>0.64</v>
      </c>
      <c r="V734" t="n">
        <v>0.86</v>
      </c>
      <c r="W734" t="n">
        <v>3.01</v>
      </c>
      <c r="X734" t="n">
        <v>0.57</v>
      </c>
      <c r="Y734" t="n">
        <v>1</v>
      </c>
      <c r="Z734" t="n">
        <v>10</v>
      </c>
    </row>
    <row r="735">
      <c r="A735" t="n">
        <v>20</v>
      </c>
      <c r="B735" t="n">
        <v>145</v>
      </c>
      <c r="C735" t="inlineStr">
        <is>
          <t xml:space="preserve">CONCLUIDO	</t>
        </is>
      </c>
      <c r="D735" t="n">
        <v>5.6284</v>
      </c>
      <c r="E735" t="n">
        <v>17.77</v>
      </c>
      <c r="F735" t="n">
        <v>13.31</v>
      </c>
      <c r="G735" t="n">
        <v>28.52</v>
      </c>
      <c r="H735" t="n">
        <v>0.36</v>
      </c>
      <c r="I735" t="n">
        <v>28</v>
      </c>
      <c r="J735" t="n">
        <v>295.36</v>
      </c>
      <c r="K735" t="n">
        <v>61.2</v>
      </c>
      <c r="L735" t="n">
        <v>6</v>
      </c>
      <c r="M735" t="n">
        <v>26</v>
      </c>
      <c r="N735" t="n">
        <v>83.16</v>
      </c>
      <c r="O735" t="n">
        <v>36662.22</v>
      </c>
      <c r="P735" t="n">
        <v>225.14</v>
      </c>
      <c r="Q735" t="n">
        <v>988.11</v>
      </c>
      <c r="R735" t="n">
        <v>54.9</v>
      </c>
      <c r="S735" t="n">
        <v>35.43</v>
      </c>
      <c r="T735" t="n">
        <v>8620.24</v>
      </c>
      <c r="U735" t="n">
        <v>0.65</v>
      </c>
      <c r="V735" t="n">
        <v>0.86</v>
      </c>
      <c r="W735" t="n">
        <v>3.01</v>
      </c>
      <c r="X735" t="n">
        <v>0.55</v>
      </c>
      <c r="Y735" t="n">
        <v>1</v>
      </c>
      <c r="Z735" t="n">
        <v>10</v>
      </c>
    </row>
    <row r="736">
      <c r="A736" t="n">
        <v>21</v>
      </c>
      <c r="B736" t="n">
        <v>145</v>
      </c>
      <c r="C736" t="inlineStr">
        <is>
          <t xml:space="preserve">CONCLUIDO	</t>
        </is>
      </c>
      <c r="D736" t="n">
        <v>5.657</v>
      </c>
      <c r="E736" t="n">
        <v>17.68</v>
      </c>
      <c r="F736" t="n">
        <v>13.27</v>
      </c>
      <c r="G736" t="n">
        <v>29.5</v>
      </c>
      <c r="H736" t="n">
        <v>0.38</v>
      </c>
      <c r="I736" t="n">
        <v>27</v>
      </c>
      <c r="J736" t="n">
        <v>295.88</v>
      </c>
      <c r="K736" t="n">
        <v>61.2</v>
      </c>
      <c r="L736" t="n">
        <v>6.25</v>
      </c>
      <c r="M736" t="n">
        <v>25</v>
      </c>
      <c r="N736" t="n">
        <v>83.43000000000001</v>
      </c>
      <c r="O736" t="n">
        <v>36726.12</v>
      </c>
      <c r="P736" t="n">
        <v>223.9</v>
      </c>
      <c r="Q736" t="n">
        <v>988.08</v>
      </c>
      <c r="R736" t="n">
        <v>53.93</v>
      </c>
      <c r="S736" t="n">
        <v>35.43</v>
      </c>
      <c r="T736" t="n">
        <v>8142.95</v>
      </c>
      <c r="U736" t="n">
        <v>0.66</v>
      </c>
      <c r="V736" t="n">
        <v>0.86</v>
      </c>
      <c r="W736" t="n">
        <v>3.01</v>
      </c>
      <c r="X736" t="n">
        <v>0.52</v>
      </c>
      <c r="Y736" t="n">
        <v>1</v>
      </c>
      <c r="Z736" t="n">
        <v>10</v>
      </c>
    </row>
    <row r="737">
      <c r="A737" t="n">
        <v>22</v>
      </c>
      <c r="B737" t="n">
        <v>145</v>
      </c>
      <c r="C737" t="inlineStr">
        <is>
          <t xml:space="preserve">CONCLUIDO	</t>
        </is>
      </c>
      <c r="D737" t="n">
        <v>5.681</v>
      </c>
      <c r="E737" t="n">
        <v>17.6</v>
      </c>
      <c r="F737" t="n">
        <v>13.25</v>
      </c>
      <c r="G737" t="n">
        <v>30.58</v>
      </c>
      <c r="H737" t="n">
        <v>0.39</v>
      </c>
      <c r="I737" t="n">
        <v>26</v>
      </c>
      <c r="J737" t="n">
        <v>296.4</v>
      </c>
      <c r="K737" t="n">
        <v>61.2</v>
      </c>
      <c r="L737" t="n">
        <v>6.5</v>
      </c>
      <c r="M737" t="n">
        <v>24</v>
      </c>
      <c r="N737" t="n">
        <v>83.7</v>
      </c>
      <c r="O737" t="n">
        <v>36790.13</v>
      </c>
      <c r="P737" t="n">
        <v>223.19</v>
      </c>
      <c r="Q737" t="n">
        <v>988.2</v>
      </c>
      <c r="R737" t="n">
        <v>53.21</v>
      </c>
      <c r="S737" t="n">
        <v>35.43</v>
      </c>
      <c r="T737" t="n">
        <v>7785.02</v>
      </c>
      <c r="U737" t="n">
        <v>0.67</v>
      </c>
      <c r="V737" t="n">
        <v>0.86</v>
      </c>
      <c r="W737" t="n">
        <v>3.01</v>
      </c>
      <c r="X737" t="n">
        <v>0.5</v>
      </c>
      <c r="Y737" t="n">
        <v>1</v>
      </c>
      <c r="Z737" t="n">
        <v>10</v>
      </c>
    </row>
    <row r="738">
      <c r="A738" t="n">
        <v>23</v>
      </c>
      <c r="B738" t="n">
        <v>145</v>
      </c>
      <c r="C738" t="inlineStr">
        <is>
          <t xml:space="preserve">CONCLUIDO	</t>
        </is>
      </c>
      <c r="D738" t="n">
        <v>5.7035</v>
      </c>
      <c r="E738" t="n">
        <v>17.53</v>
      </c>
      <c r="F738" t="n">
        <v>13.24</v>
      </c>
      <c r="G738" t="n">
        <v>31.77</v>
      </c>
      <c r="H738" t="n">
        <v>0.4</v>
      </c>
      <c r="I738" t="n">
        <v>25</v>
      </c>
      <c r="J738" t="n">
        <v>296.92</v>
      </c>
      <c r="K738" t="n">
        <v>61.2</v>
      </c>
      <c r="L738" t="n">
        <v>6.75</v>
      </c>
      <c r="M738" t="n">
        <v>23</v>
      </c>
      <c r="N738" t="n">
        <v>83.97</v>
      </c>
      <c r="O738" t="n">
        <v>36854.25</v>
      </c>
      <c r="P738" t="n">
        <v>222.43</v>
      </c>
      <c r="Q738" t="n">
        <v>988.21</v>
      </c>
      <c r="R738" t="n">
        <v>52.85</v>
      </c>
      <c r="S738" t="n">
        <v>35.43</v>
      </c>
      <c r="T738" t="n">
        <v>7613.37</v>
      </c>
      <c r="U738" t="n">
        <v>0.67</v>
      </c>
      <c r="V738" t="n">
        <v>0.86</v>
      </c>
      <c r="W738" t="n">
        <v>3</v>
      </c>
      <c r="X738" t="n">
        <v>0.48</v>
      </c>
      <c r="Y738" t="n">
        <v>1</v>
      </c>
      <c r="Z738" t="n">
        <v>10</v>
      </c>
    </row>
    <row r="739">
      <c r="A739" t="n">
        <v>24</v>
      </c>
      <c r="B739" t="n">
        <v>145</v>
      </c>
      <c r="C739" t="inlineStr">
        <is>
          <t xml:space="preserve">CONCLUIDO	</t>
        </is>
      </c>
      <c r="D739" t="n">
        <v>5.7267</v>
      </c>
      <c r="E739" t="n">
        <v>17.46</v>
      </c>
      <c r="F739" t="n">
        <v>13.22</v>
      </c>
      <c r="G739" t="n">
        <v>33.05</v>
      </c>
      <c r="H739" t="n">
        <v>0.42</v>
      </c>
      <c r="I739" t="n">
        <v>24</v>
      </c>
      <c r="J739" t="n">
        <v>297.44</v>
      </c>
      <c r="K739" t="n">
        <v>61.2</v>
      </c>
      <c r="L739" t="n">
        <v>7</v>
      </c>
      <c r="M739" t="n">
        <v>22</v>
      </c>
      <c r="N739" t="n">
        <v>84.23999999999999</v>
      </c>
      <c r="O739" t="n">
        <v>36918.48</v>
      </c>
      <c r="P739" t="n">
        <v>221.58</v>
      </c>
      <c r="Q739" t="n">
        <v>988.1</v>
      </c>
      <c r="R739" t="n">
        <v>52.17</v>
      </c>
      <c r="S739" t="n">
        <v>35.43</v>
      </c>
      <c r="T739" t="n">
        <v>7275.45</v>
      </c>
      <c r="U739" t="n">
        <v>0.68</v>
      </c>
      <c r="V739" t="n">
        <v>0.86</v>
      </c>
      <c r="W739" t="n">
        <v>3.01</v>
      </c>
      <c r="X739" t="n">
        <v>0.47</v>
      </c>
      <c r="Y739" t="n">
        <v>1</v>
      </c>
      <c r="Z739" t="n">
        <v>10</v>
      </c>
    </row>
    <row r="740">
      <c r="A740" t="n">
        <v>25</v>
      </c>
      <c r="B740" t="n">
        <v>145</v>
      </c>
      <c r="C740" t="inlineStr">
        <is>
          <t xml:space="preserve">CONCLUIDO	</t>
        </is>
      </c>
      <c r="D740" t="n">
        <v>5.7491</v>
      </c>
      <c r="E740" t="n">
        <v>17.39</v>
      </c>
      <c r="F740" t="n">
        <v>13.21</v>
      </c>
      <c r="G740" t="n">
        <v>34.45</v>
      </c>
      <c r="H740" t="n">
        <v>0.43</v>
      </c>
      <c r="I740" t="n">
        <v>23</v>
      </c>
      <c r="J740" t="n">
        <v>297.96</v>
      </c>
      <c r="K740" t="n">
        <v>61.2</v>
      </c>
      <c r="L740" t="n">
        <v>7.25</v>
      </c>
      <c r="M740" t="n">
        <v>21</v>
      </c>
      <c r="N740" t="n">
        <v>84.51000000000001</v>
      </c>
      <c r="O740" t="n">
        <v>36982.83</v>
      </c>
      <c r="P740" t="n">
        <v>220.69</v>
      </c>
      <c r="Q740" t="n">
        <v>988.15</v>
      </c>
      <c r="R740" t="n">
        <v>51.76</v>
      </c>
      <c r="S740" t="n">
        <v>35.43</v>
      </c>
      <c r="T740" t="n">
        <v>7078.31</v>
      </c>
      <c r="U740" t="n">
        <v>0.68</v>
      </c>
      <c r="V740" t="n">
        <v>0.86</v>
      </c>
      <c r="W740" t="n">
        <v>3</v>
      </c>
      <c r="X740" t="n">
        <v>0.45</v>
      </c>
      <c r="Y740" t="n">
        <v>1</v>
      </c>
      <c r="Z740" t="n">
        <v>10</v>
      </c>
    </row>
    <row r="741">
      <c r="A741" t="n">
        <v>26</v>
      </c>
      <c r="B741" t="n">
        <v>145</v>
      </c>
      <c r="C741" t="inlineStr">
        <is>
          <t xml:space="preserve">CONCLUIDO	</t>
        </is>
      </c>
      <c r="D741" t="n">
        <v>5.7784</v>
      </c>
      <c r="E741" t="n">
        <v>17.31</v>
      </c>
      <c r="F741" t="n">
        <v>13.17</v>
      </c>
      <c r="G741" t="n">
        <v>35.92</v>
      </c>
      <c r="H741" t="n">
        <v>0.45</v>
      </c>
      <c r="I741" t="n">
        <v>22</v>
      </c>
      <c r="J741" t="n">
        <v>298.48</v>
      </c>
      <c r="K741" t="n">
        <v>61.2</v>
      </c>
      <c r="L741" t="n">
        <v>7.5</v>
      </c>
      <c r="M741" t="n">
        <v>20</v>
      </c>
      <c r="N741" t="n">
        <v>84.79000000000001</v>
      </c>
      <c r="O741" t="n">
        <v>37047.29</v>
      </c>
      <c r="P741" t="n">
        <v>219.65</v>
      </c>
      <c r="Q741" t="n">
        <v>988.27</v>
      </c>
      <c r="R741" t="n">
        <v>50.61</v>
      </c>
      <c r="S741" t="n">
        <v>35.43</v>
      </c>
      <c r="T741" t="n">
        <v>6506.33</v>
      </c>
      <c r="U741" t="n">
        <v>0.7</v>
      </c>
      <c r="V741" t="n">
        <v>0.87</v>
      </c>
      <c r="W741" t="n">
        <v>3</v>
      </c>
      <c r="X741" t="n">
        <v>0.42</v>
      </c>
      <c r="Y741" t="n">
        <v>1</v>
      </c>
      <c r="Z741" t="n">
        <v>10</v>
      </c>
    </row>
    <row r="742">
      <c r="A742" t="n">
        <v>27</v>
      </c>
      <c r="B742" t="n">
        <v>145</v>
      </c>
      <c r="C742" t="inlineStr">
        <is>
          <t xml:space="preserve">CONCLUIDO	</t>
        </is>
      </c>
      <c r="D742" t="n">
        <v>5.7768</v>
      </c>
      <c r="E742" t="n">
        <v>17.31</v>
      </c>
      <c r="F742" t="n">
        <v>13.18</v>
      </c>
      <c r="G742" t="n">
        <v>35.93</v>
      </c>
      <c r="H742" t="n">
        <v>0.46</v>
      </c>
      <c r="I742" t="n">
        <v>22</v>
      </c>
      <c r="J742" t="n">
        <v>299.01</v>
      </c>
      <c r="K742" t="n">
        <v>61.2</v>
      </c>
      <c r="L742" t="n">
        <v>7.75</v>
      </c>
      <c r="M742" t="n">
        <v>20</v>
      </c>
      <c r="N742" t="n">
        <v>85.06</v>
      </c>
      <c r="O742" t="n">
        <v>37111.87</v>
      </c>
      <c r="P742" t="n">
        <v>219.2</v>
      </c>
      <c r="Q742" t="n">
        <v>988.17</v>
      </c>
      <c r="R742" t="n">
        <v>50.91</v>
      </c>
      <c r="S742" t="n">
        <v>35.43</v>
      </c>
      <c r="T742" t="n">
        <v>6655.3</v>
      </c>
      <c r="U742" t="n">
        <v>0.7</v>
      </c>
      <c r="V742" t="n">
        <v>0.87</v>
      </c>
      <c r="W742" t="n">
        <v>3</v>
      </c>
      <c r="X742" t="n">
        <v>0.42</v>
      </c>
      <c r="Y742" t="n">
        <v>1</v>
      </c>
      <c r="Z742" t="n">
        <v>10</v>
      </c>
    </row>
    <row r="743">
      <c r="A743" t="n">
        <v>28</v>
      </c>
      <c r="B743" t="n">
        <v>145</v>
      </c>
      <c r="C743" t="inlineStr">
        <is>
          <t xml:space="preserve">CONCLUIDO	</t>
        </is>
      </c>
      <c r="D743" t="n">
        <v>5.798</v>
      </c>
      <c r="E743" t="n">
        <v>17.25</v>
      </c>
      <c r="F743" t="n">
        <v>13.17</v>
      </c>
      <c r="G743" t="n">
        <v>37.62</v>
      </c>
      <c r="H743" t="n">
        <v>0.48</v>
      </c>
      <c r="I743" t="n">
        <v>21</v>
      </c>
      <c r="J743" t="n">
        <v>299.53</v>
      </c>
      <c r="K743" t="n">
        <v>61.2</v>
      </c>
      <c r="L743" t="n">
        <v>8</v>
      </c>
      <c r="M743" t="n">
        <v>19</v>
      </c>
      <c r="N743" t="n">
        <v>85.33</v>
      </c>
      <c r="O743" t="n">
        <v>37176.68</v>
      </c>
      <c r="P743" t="n">
        <v>218.26</v>
      </c>
      <c r="Q743" t="n">
        <v>988.13</v>
      </c>
      <c r="R743" t="n">
        <v>50.56</v>
      </c>
      <c r="S743" t="n">
        <v>35.43</v>
      </c>
      <c r="T743" t="n">
        <v>6485.97</v>
      </c>
      <c r="U743" t="n">
        <v>0.7</v>
      </c>
      <c r="V743" t="n">
        <v>0.87</v>
      </c>
      <c r="W743" t="n">
        <v>3</v>
      </c>
      <c r="X743" t="n">
        <v>0.41</v>
      </c>
      <c r="Y743" t="n">
        <v>1</v>
      </c>
      <c r="Z743" t="n">
        <v>10</v>
      </c>
    </row>
    <row r="744">
      <c r="A744" t="n">
        <v>29</v>
      </c>
      <c r="B744" t="n">
        <v>145</v>
      </c>
      <c r="C744" t="inlineStr">
        <is>
          <t xml:space="preserve">CONCLUIDO	</t>
        </is>
      </c>
      <c r="D744" t="n">
        <v>5.829</v>
      </c>
      <c r="E744" t="n">
        <v>17.16</v>
      </c>
      <c r="F744" t="n">
        <v>13.13</v>
      </c>
      <c r="G744" t="n">
        <v>39.39</v>
      </c>
      <c r="H744" t="n">
        <v>0.49</v>
      </c>
      <c r="I744" t="n">
        <v>20</v>
      </c>
      <c r="J744" t="n">
        <v>300.06</v>
      </c>
      <c r="K744" t="n">
        <v>61.2</v>
      </c>
      <c r="L744" t="n">
        <v>8.25</v>
      </c>
      <c r="M744" t="n">
        <v>18</v>
      </c>
      <c r="N744" t="n">
        <v>85.61</v>
      </c>
      <c r="O744" t="n">
        <v>37241.49</v>
      </c>
      <c r="P744" t="n">
        <v>217.55</v>
      </c>
      <c r="Q744" t="n">
        <v>988.1799999999999</v>
      </c>
      <c r="R744" t="n">
        <v>49.3</v>
      </c>
      <c r="S744" t="n">
        <v>35.43</v>
      </c>
      <c r="T744" t="n">
        <v>5861.86</v>
      </c>
      <c r="U744" t="n">
        <v>0.72</v>
      </c>
      <c r="V744" t="n">
        <v>0.87</v>
      </c>
      <c r="W744" t="n">
        <v>3</v>
      </c>
      <c r="X744" t="n">
        <v>0.37</v>
      </c>
      <c r="Y744" t="n">
        <v>1</v>
      </c>
      <c r="Z744" t="n">
        <v>10</v>
      </c>
    </row>
    <row r="745">
      <c r="A745" t="n">
        <v>30</v>
      </c>
      <c r="B745" t="n">
        <v>145</v>
      </c>
      <c r="C745" t="inlineStr">
        <is>
          <t xml:space="preserve">CONCLUIDO	</t>
        </is>
      </c>
      <c r="D745" t="n">
        <v>5.8317</v>
      </c>
      <c r="E745" t="n">
        <v>17.15</v>
      </c>
      <c r="F745" t="n">
        <v>13.12</v>
      </c>
      <c r="G745" t="n">
        <v>39.36</v>
      </c>
      <c r="H745" t="n">
        <v>0.5</v>
      </c>
      <c r="I745" t="n">
        <v>20</v>
      </c>
      <c r="J745" t="n">
        <v>300.59</v>
      </c>
      <c r="K745" t="n">
        <v>61.2</v>
      </c>
      <c r="L745" t="n">
        <v>8.5</v>
      </c>
      <c r="M745" t="n">
        <v>18</v>
      </c>
      <c r="N745" t="n">
        <v>85.89</v>
      </c>
      <c r="O745" t="n">
        <v>37306.42</v>
      </c>
      <c r="P745" t="n">
        <v>216.6</v>
      </c>
      <c r="Q745" t="n">
        <v>988.1</v>
      </c>
      <c r="R745" t="n">
        <v>49.03</v>
      </c>
      <c r="S745" t="n">
        <v>35.43</v>
      </c>
      <c r="T745" t="n">
        <v>5727.2</v>
      </c>
      <c r="U745" t="n">
        <v>0.72</v>
      </c>
      <c r="V745" t="n">
        <v>0.87</v>
      </c>
      <c r="W745" t="n">
        <v>3</v>
      </c>
      <c r="X745" t="n">
        <v>0.37</v>
      </c>
      <c r="Y745" t="n">
        <v>1</v>
      </c>
      <c r="Z745" t="n">
        <v>10</v>
      </c>
    </row>
    <row r="746">
      <c r="A746" t="n">
        <v>31</v>
      </c>
      <c r="B746" t="n">
        <v>145</v>
      </c>
      <c r="C746" t="inlineStr">
        <is>
          <t xml:space="preserve">CONCLUIDO	</t>
        </is>
      </c>
      <c r="D746" t="n">
        <v>5.8543</v>
      </c>
      <c r="E746" t="n">
        <v>17.08</v>
      </c>
      <c r="F746" t="n">
        <v>13.11</v>
      </c>
      <c r="G746" t="n">
        <v>41.39</v>
      </c>
      <c r="H746" t="n">
        <v>0.52</v>
      </c>
      <c r="I746" t="n">
        <v>19</v>
      </c>
      <c r="J746" t="n">
        <v>301.11</v>
      </c>
      <c r="K746" t="n">
        <v>61.2</v>
      </c>
      <c r="L746" t="n">
        <v>8.75</v>
      </c>
      <c r="M746" t="n">
        <v>17</v>
      </c>
      <c r="N746" t="n">
        <v>86.16</v>
      </c>
      <c r="O746" t="n">
        <v>37371.47</v>
      </c>
      <c r="P746" t="n">
        <v>215.82</v>
      </c>
      <c r="Q746" t="n">
        <v>988.3</v>
      </c>
      <c r="R746" t="n">
        <v>48.71</v>
      </c>
      <c r="S746" t="n">
        <v>35.43</v>
      </c>
      <c r="T746" t="n">
        <v>5569.29</v>
      </c>
      <c r="U746" t="n">
        <v>0.73</v>
      </c>
      <c r="V746" t="n">
        <v>0.87</v>
      </c>
      <c r="W746" t="n">
        <v>2.99</v>
      </c>
      <c r="X746" t="n">
        <v>0.35</v>
      </c>
      <c r="Y746" t="n">
        <v>1</v>
      </c>
      <c r="Z746" t="n">
        <v>10</v>
      </c>
    </row>
    <row r="747">
      <c r="A747" t="n">
        <v>32</v>
      </c>
      <c r="B747" t="n">
        <v>145</v>
      </c>
      <c r="C747" t="inlineStr">
        <is>
          <t xml:space="preserve">CONCLUIDO	</t>
        </is>
      </c>
      <c r="D747" t="n">
        <v>5.8554</v>
      </c>
      <c r="E747" t="n">
        <v>17.08</v>
      </c>
      <c r="F747" t="n">
        <v>13.11</v>
      </c>
      <c r="G747" t="n">
        <v>41.39</v>
      </c>
      <c r="H747" t="n">
        <v>0.53</v>
      </c>
      <c r="I747" t="n">
        <v>19</v>
      </c>
      <c r="J747" t="n">
        <v>301.64</v>
      </c>
      <c r="K747" t="n">
        <v>61.2</v>
      </c>
      <c r="L747" t="n">
        <v>9</v>
      </c>
      <c r="M747" t="n">
        <v>17</v>
      </c>
      <c r="N747" t="n">
        <v>86.44</v>
      </c>
      <c r="O747" t="n">
        <v>37436.63</v>
      </c>
      <c r="P747" t="n">
        <v>214.85</v>
      </c>
      <c r="Q747" t="n">
        <v>988.17</v>
      </c>
      <c r="R747" t="n">
        <v>48.79</v>
      </c>
      <c r="S747" t="n">
        <v>35.43</v>
      </c>
      <c r="T747" t="n">
        <v>5611.97</v>
      </c>
      <c r="U747" t="n">
        <v>0.73</v>
      </c>
      <c r="V747" t="n">
        <v>0.87</v>
      </c>
      <c r="W747" t="n">
        <v>2.99</v>
      </c>
      <c r="X747" t="n">
        <v>0.35</v>
      </c>
      <c r="Y747" t="n">
        <v>1</v>
      </c>
      <c r="Z747" t="n">
        <v>10</v>
      </c>
    </row>
    <row r="748">
      <c r="A748" t="n">
        <v>33</v>
      </c>
      <c r="B748" t="n">
        <v>145</v>
      </c>
      <c r="C748" t="inlineStr">
        <is>
          <t xml:space="preserve">CONCLUIDO	</t>
        </is>
      </c>
      <c r="D748" t="n">
        <v>5.8769</v>
      </c>
      <c r="E748" t="n">
        <v>17.02</v>
      </c>
      <c r="F748" t="n">
        <v>13.1</v>
      </c>
      <c r="G748" t="n">
        <v>43.66</v>
      </c>
      <c r="H748" t="n">
        <v>0.55</v>
      </c>
      <c r="I748" t="n">
        <v>18</v>
      </c>
      <c r="J748" t="n">
        <v>302.17</v>
      </c>
      <c r="K748" t="n">
        <v>61.2</v>
      </c>
      <c r="L748" t="n">
        <v>9.25</v>
      </c>
      <c r="M748" t="n">
        <v>16</v>
      </c>
      <c r="N748" t="n">
        <v>86.72</v>
      </c>
      <c r="O748" t="n">
        <v>37501.91</v>
      </c>
      <c r="P748" t="n">
        <v>214.58</v>
      </c>
      <c r="Q748" t="n">
        <v>988.17</v>
      </c>
      <c r="R748" t="n">
        <v>48.08</v>
      </c>
      <c r="S748" t="n">
        <v>35.43</v>
      </c>
      <c r="T748" t="n">
        <v>5262.68</v>
      </c>
      <c r="U748" t="n">
        <v>0.74</v>
      </c>
      <c r="V748" t="n">
        <v>0.87</v>
      </c>
      <c r="W748" t="n">
        <v>3</v>
      </c>
      <c r="X748" t="n">
        <v>0.34</v>
      </c>
      <c r="Y748" t="n">
        <v>1</v>
      </c>
      <c r="Z748" t="n">
        <v>10</v>
      </c>
    </row>
    <row r="749">
      <c r="A749" t="n">
        <v>34</v>
      </c>
      <c r="B749" t="n">
        <v>145</v>
      </c>
      <c r="C749" t="inlineStr">
        <is>
          <t xml:space="preserve">CONCLUIDO	</t>
        </is>
      </c>
      <c r="D749" t="n">
        <v>5.9079</v>
      </c>
      <c r="E749" t="n">
        <v>16.93</v>
      </c>
      <c r="F749" t="n">
        <v>13.06</v>
      </c>
      <c r="G749" t="n">
        <v>46.1</v>
      </c>
      <c r="H749" t="n">
        <v>0.5600000000000001</v>
      </c>
      <c r="I749" t="n">
        <v>17</v>
      </c>
      <c r="J749" t="n">
        <v>302.7</v>
      </c>
      <c r="K749" t="n">
        <v>61.2</v>
      </c>
      <c r="L749" t="n">
        <v>9.5</v>
      </c>
      <c r="M749" t="n">
        <v>15</v>
      </c>
      <c r="N749" t="n">
        <v>87</v>
      </c>
      <c r="O749" t="n">
        <v>37567.32</v>
      </c>
      <c r="P749" t="n">
        <v>212.01</v>
      </c>
      <c r="Q749" t="n">
        <v>988.08</v>
      </c>
      <c r="R749" t="n">
        <v>47.34</v>
      </c>
      <c r="S749" t="n">
        <v>35.43</v>
      </c>
      <c r="T749" t="n">
        <v>4897.48</v>
      </c>
      <c r="U749" t="n">
        <v>0.75</v>
      </c>
      <c r="V749" t="n">
        <v>0.87</v>
      </c>
      <c r="W749" t="n">
        <v>2.99</v>
      </c>
      <c r="X749" t="n">
        <v>0.31</v>
      </c>
      <c r="Y749" t="n">
        <v>1</v>
      </c>
      <c r="Z749" t="n">
        <v>10</v>
      </c>
    </row>
    <row r="750">
      <c r="A750" t="n">
        <v>35</v>
      </c>
      <c r="B750" t="n">
        <v>145</v>
      </c>
      <c r="C750" t="inlineStr">
        <is>
          <t xml:space="preserve">CONCLUIDO	</t>
        </is>
      </c>
      <c r="D750" t="n">
        <v>5.9062</v>
      </c>
      <c r="E750" t="n">
        <v>16.93</v>
      </c>
      <c r="F750" t="n">
        <v>13.07</v>
      </c>
      <c r="G750" t="n">
        <v>46.12</v>
      </c>
      <c r="H750" t="n">
        <v>0.57</v>
      </c>
      <c r="I750" t="n">
        <v>17</v>
      </c>
      <c r="J750" t="n">
        <v>303.23</v>
      </c>
      <c r="K750" t="n">
        <v>61.2</v>
      </c>
      <c r="L750" t="n">
        <v>9.75</v>
      </c>
      <c r="M750" t="n">
        <v>15</v>
      </c>
      <c r="N750" t="n">
        <v>87.28</v>
      </c>
      <c r="O750" t="n">
        <v>37632.84</v>
      </c>
      <c r="P750" t="n">
        <v>212.32</v>
      </c>
      <c r="Q750" t="n">
        <v>988.12</v>
      </c>
      <c r="R750" t="n">
        <v>47.66</v>
      </c>
      <c r="S750" t="n">
        <v>35.43</v>
      </c>
      <c r="T750" t="n">
        <v>5058.13</v>
      </c>
      <c r="U750" t="n">
        <v>0.74</v>
      </c>
      <c r="V750" t="n">
        <v>0.87</v>
      </c>
      <c r="W750" t="n">
        <v>2.98</v>
      </c>
      <c r="X750" t="n">
        <v>0.31</v>
      </c>
      <c r="Y750" t="n">
        <v>1</v>
      </c>
      <c r="Z750" t="n">
        <v>10</v>
      </c>
    </row>
    <row r="751">
      <c r="A751" t="n">
        <v>36</v>
      </c>
      <c r="B751" t="n">
        <v>145</v>
      </c>
      <c r="C751" t="inlineStr">
        <is>
          <t xml:space="preserve">CONCLUIDO	</t>
        </is>
      </c>
      <c r="D751" t="n">
        <v>5.9051</v>
      </c>
      <c r="E751" t="n">
        <v>16.93</v>
      </c>
      <c r="F751" t="n">
        <v>13.07</v>
      </c>
      <c r="G751" t="n">
        <v>46.13</v>
      </c>
      <c r="H751" t="n">
        <v>0.59</v>
      </c>
      <c r="I751" t="n">
        <v>17</v>
      </c>
      <c r="J751" t="n">
        <v>303.76</v>
      </c>
      <c r="K751" t="n">
        <v>61.2</v>
      </c>
      <c r="L751" t="n">
        <v>10</v>
      </c>
      <c r="M751" t="n">
        <v>15</v>
      </c>
      <c r="N751" t="n">
        <v>87.56999999999999</v>
      </c>
      <c r="O751" t="n">
        <v>37698.48</v>
      </c>
      <c r="P751" t="n">
        <v>211.4</v>
      </c>
      <c r="Q751" t="n">
        <v>988.1</v>
      </c>
      <c r="R751" t="n">
        <v>47.58</v>
      </c>
      <c r="S751" t="n">
        <v>35.43</v>
      </c>
      <c r="T751" t="n">
        <v>5014.36</v>
      </c>
      <c r="U751" t="n">
        <v>0.74</v>
      </c>
      <c r="V751" t="n">
        <v>0.87</v>
      </c>
      <c r="W751" t="n">
        <v>2.99</v>
      </c>
      <c r="X751" t="n">
        <v>0.32</v>
      </c>
      <c r="Y751" t="n">
        <v>1</v>
      </c>
      <c r="Z751" t="n">
        <v>10</v>
      </c>
    </row>
    <row r="752">
      <c r="A752" t="n">
        <v>37</v>
      </c>
      <c r="B752" t="n">
        <v>145</v>
      </c>
      <c r="C752" t="inlineStr">
        <is>
          <t xml:space="preserve">CONCLUIDO	</t>
        </is>
      </c>
      <c r="D752" t="n">
        <v>5.9285</v>
      </c>
      <c r="E752" t="n">
        <v>16.87</v>
      </c>
      <c r="F752" t="n">
        <v>13.06</v>
      </c>
      <c r="G752" t="n">
        <v>48.96</v>
      </c>
      <c r="H752" t="n">
        <v>0.6</v>
      </c>
      <c r="I752" t="n">
        <v>16</v>
      </c>
      <c r="J752" t="n">
        <v>304.3</v>
      </c>
      <c r="K752" t="n">
        <v>61.2</v>
      </c>
      <c r="L752" t="n">
        <v>10.25</v>
      </c>
      <c r="M752" t="n">
        <v>14</v>
      </c>
      <c r="N752" t="n">
        <v>87.84999999999999</v>
      </c>
      <c r="O752" t="n">
        <v>37764.25</v>
      </c>
      <c r="P752" t="n">
        <v>211.16</v>
      </c>
      <c r="Q752" t="n">
        <v>988.1</v>
      </c>
      <c r="R752" t="n">
        <v>46.88</v>
      </c>
      <c r="S752" t="n">
        <v>35.43</v>
      </c>
      <c r="T752" t="n">
        <v>4668.66</v>
      </c>
      <c r="U752" t="n">
        <v>0.76</v>
      </c>
      <c r="V752" t="n">
        <v>0.87</v>
      </c>
      <c r="W752" t="n">
        <v>3</v>
      </c>
      <c r="X752" t="n">
        <v>0.3</v>
      </c>
      <c r="Y752" t="n">
        <v>1</v>
      </c>
      <c r="Z752" t="n">
        <v>10</v>
      </c>
    </row>
    <row r="753">
      <c r="A753" t="n">
        <v>38</v>
      </c>
      <c r="B753" t="n">
        <v>145</v>
      </c>
      <c r="C753" t="inlineStr">
        <is>
          <t xml:space="preserve">CONCLUIDO	</t>
        </is>
      </c>
      <c r="D753" t="n">
        <v>5.9271</v>
      </c>
      <c r="E753" t="n">
        <v>16.87</v>
      </c>
      <c r="F753" t="n">
        <v>13.06</v>
      </c>
      <c r="G753" t="n">
        <v>48.98</v>
      </c>
      <c r="H753" t="n">
        <v>0.61</v>
      </c>
      <c r="I753" t="n">
        <v>16</v>
      </c>
      <c r="J753" t="n">
        <v>304.83</v>
      </c>
      <c r="K753" t="n">
        <v>61.2</v>
      </c>
      <c r="L753" t="n">
        <v>10.5</v>
      </c>
      <c r="M753" t="n">
        <v>14</v>
      </c>
      <c r="N753" t="n">
        <v>88.13</v>
      </c>
      <c r="O753" t="n">
        <v>37830.13</v>
      </c>
      <c r="P753" t="n">
        <v>210.7</v>
      </c>
      <c r="Q753" t="n">
        <v>988.13</v>
      </c>
      <c r="R753" t="n">
        <v>47.3</v>
      </c>
      <c r="S753" t="n">
        <v>35.43</v>
      </c>
      <c r="T753" t="n">
        <v>4883.48</v>
      </c>
      <c r="U753" t="n">
        <v>0.75</v>
      </c>
      <c r="V753" t="n">
        <v>0.87</v>
      </c>
      <c r="W753" t="n">
        <v>2.99</v>
      </c>
      <c r="X753" t="n">
        <v>0.31</v>
      </c>
      <c r="Y753" t="n">
        <v>1</v>
      </c>
      <c r="Z753" t="n">
        <v>10</v>
      </c>
    </row>
    <row r="754">
      <c r="A754" t="n">
        <v>39</v>
      </c>
      <c r="B754" t="n">
        <v>145</v>
      </c>
      <c r="C754" t="inlineStr">
        <is>
          <t xml:space="preserve">CONCLUIDO	</t>
        </is>
      </c>
      <c r="D754" t="n">
        <v>5.9547</v>
      </c>
      <c r="E754" t="n">
        <v>16.79</v>
      </c>
      <c r="F754" t="n">
        <v>13.04</v>
      </c>
      <c r="G754" t="n">
        <v>52.14</v>
      </c>
      <c r="H754" t="n">
        <v>0.63</v>
      </c>
      <c r="I754" t="n">
        <v>15</v>
      </c>
      <c r="J754" t="n">
        <v>305.37</v>
      </c>
      <c r="K754" t="n">
        <v>61.2</v>
      </c>
      <c r="L754" t="n">
        <v>10.75</v>
      </c>
      <c r="M754" t="n">
        <v>13</v>
      </c>
      <c r="N754" t="n">
        <v>88.42</v>
      </c>
      <c r="O754" t="n">
        <v>37896.14</v>
      </c>
      <c r="P754" t="n">
        <v>209.38</v>
      </c>
      <c r="Q754" t="n">
        <v>988.1</v>
      </c>
      <c r="R754" t="n">
        <v>46.64</v>
      </c>
      <c r="S754" t="n">
        <v>35.43</v>
      </c>
      <c r="T754" t="n">
        <v>4557.33</v>
      </c>
      <c r="U754" t="n">
        <v>0.76</v>
      </c>
      <c r="V754" t="n">
        <v>0.87</v>
      </c>
      <c r="W754" t="n">
        <v>2.99</v>
      </c>
      <c r="X754" t="n">
        <v>0.28</v>
      </c>
      <c r="Y754" t="n">
        <v>1</v>
      </c>
      <c r="Z754" t="n">
        <v>10</v>
      </c>
    </row>
    <row r="755">
      <c r="A755" t="n">
        <v>40</v>
      </c>
      <c r="B755" t="n">
        <v>145</v>
      </c>
      <c r="C755" t="inlineStr">
        <is>
          <t xml:space="preserve">CONCLUIDO	</t>
        </is>
      </c>
      <c r="D755" t="n">
        <v>5.9545</v>
      </c>
      <c r="E755" t="n">
        <v>16.79</v>
      </c>
      <c r="F755" t="n">
        <v>13.04</v>
      </c>
      <c r="G755" t="n">
        <v>52.15</v>
      </c>
      <c r="H755" t="n">
        <v>0.64</v>
      </c>
      <c r="I755" t="n">
        <v>15</v>
      </c>
      <c r="J755" t="n">
        <v>305.9</v>
      </c>
      <c r="K755" t="n">
        <v>61.2</v>
      </c>
      <c r="L755" t="n">
        <v>11</v>
      </c>
      <c r="M755" t="n">
        <v>13</v>
      </c>
      <c r="N755" t="n">
        <v>88.7</v>
      </c>
      <c r="O755" t="n">
        <v>37962.28</v>
      </c>
      <c r="P755" t="n">
        <v>209.01</v>
      </c>
      <c r="Q755" t="n">
        <v>988.11</v>
      </c>
      <c r="R755" t="n">
        <v>46.57</v>
      </c>
      <c r="S755" t="n">
        <v>35.43</v>
      </c>
      <c r="T755" t="n">
        <v>4519.84</v>
      </c>
      <c r="U755" t="n">
        <v>0.76</v>
      </c>
      <c r="V755" t="n">
        <v>0.87</v>
      </c>
      <c r="W755" t="n">
        <v>2.99</v>
      </c>
      <c r="X755" t="n">
        <v>0.28</v>
      </c>
      <c r="Y755" t="n">
        <v>1</v>
      </c>
      <c r="Z755" t="n">
        <v>10</v>
      </c>
    </row>
    <row r="756">
      <c r="A756" t="n">
        <v>41</v>
      </c>
      <c r="B756" t="n">
        <v>145</v>
      </c>
      <c r="C756" t="inlineStr">
        <is>
          <t xml:space="preserve">CONCLUIDO	</t>
        </is>
      </c>
      <c r="D756" t="n">
        <v>5.9587</v>
      </c>
      <c r="E756" t="n">
        <v>16.78</v>
      </c>
      <c r="F756" t="n">
        <v>13.02</v>
      </c>
      <c r="G756" t="n">
        <v>52.1</v>
      </c>
      <c r="H756" t="n">
        <v>0.65</v>
      </c>
      <c r="I756" t="n">
        <v>15</v>
      </c>
      <c r="J756" t="n">
        <v>306.44</v>
      </c>
      <c r="K756" t="n">
        <v>61.2</v>
      </c>
      <c r="L756" t="n">
        <v>11.25</v>
      </c>
      <c r="M756" t="n">
        <v>13</v>
      </c>
      <c r="N756" t="n">
        <v>88.98999999999999</v>
      </c>
      <c r="O756" t="n">
        <v>38028.53</v>
      </c>
      <c r="P756" t="n">
        <v>208.37</v>
      </c>
      <c r="Q756" t="n">
        <v>988.1</v>
      </c>
      <c r="R756" t="n">
        <v>46.2</v>
      </c>
      <c r="S756" t="n">
        <v>35.43</v>
      </c>
      <c r="T756" t="n">
        <v>4337.12</v>
      </c>
      <c r="U756" t="n">
        <v>0.77</v>
      </c>
      <c r="V756" t="n">
        <v>0.88</v>
      </c>
      <c r="W756" t="n">
        <v>2.99</v>
      </c>
      <c r="X756" t="n">
        <v>0.27</v>
      </c>
      <c r="Y756" t="n">
        <v>1</v>
      </c>
      <c r="Z756" t="n">
        <v>10</v>
      </c>
    </row>
    <row r="757">
      <c r="A757" t="n">
        <v>42</v>
      </c>
      <c r="B757" t="n">
        <v>145</v>
      </c>
      <c r="C757" t="inlineStr">
        <is>
          <t xml:space="preserve">CONCLUIDO	</t>
        </is>
      </c>
      <c r="D757" t="n">
        <v>5.9828</v>
      </c>
      <c r="E757" t="n">
        <v>16.71</v>
      </c>
      <c r="F757" t="n">
        <v>13.01</v>
      </c>
      <c r="G757" t="n">
        <v>55.76</v>
      </c>
      <c r="H757" t="n">
        <v>0.67</v>
      </c>
      <c r="I757" t="n">
        <v>14</v>
      </c>
      <c r="J757" t="n">
        <v>306.98</v>
      </c>
      <c r="K757" t="n">
        <v>61.2</v>
      </c>
      <c r="L757" t="n">
        <v>11.5</v>
      </c>
      <c r="M757" t="n">
        <v>12</v>
      </c>
      <c r="N757" t="n">
        <v>89.28</v>
      </c>
      <c r="O757" t="n">
        <v>38094.91</v>
      </c>
      <c r="P757" t="n">
        <v>207.36</v>
      </c>
      <c r="Q757" t="n">
        <v>988.13</v>
      </c>
      <c r="R757" t="n">
        <v>45.58</v>
      </c>
      <c r="S757" t="n">
        <v>35.43</v>
      </c>
      <c r="T757" t="n">
        <v>4033.19</v>
      </c>
      <c r="U757" t="n">
        <v>0.78</v>
      </c>
      <c r="V757" t="n">
        <v>0.88</v>
      </c>
      <c r="W757" t="n">
        <v>2.99</v>
      </c>
      <c r="X757" t="n">
        <v>0.26</v>
      </c>
      <c r="Y757" t="n">
        <v>1</v>
      </c>
      <c r="Z757" t="n">
        <v>10</v>
      </c>
    </row>
    <row r="758">
      <c r="A758" t="n">
        <v>43</v>
      </c>
      <c r="B758" t="n">
        <v>145</v>
      </c>
      <c r="C758" t="inlineStr">
        <is>
          <t xml:space="preserve">CONCLUIDO	</t>
        </is>
      </c>
      <c r="D758" t="n">
        <v>5.9861</v>
      </c>
      <c r="E758" t="n">
        <v>16.71</v>
      </c>
      <c r="F758" t="n">
        <v>13</v>
      </c>
      <c r="G758" t="n">
        <v>55.72</v>
      </c>
      <c r="H758" t="n">
        <v>0.68</v>
      </c>
      <c r="I758" t="n">
        <v>14</v>
      </c>
      <c r="J758" t="n">
        <v>307.52</v>
      </c>
      <c r="K758" t="n">
        <v>61.2</v>
      </c>
      <c r="L758" t="n">
        <v>11.75</v>
      </c>
      <c r="M758" t="n">
        <v>12</v>
      </c>
      <c r="N758" t="n">
        <v>89.56999999999999</v>
      </c>
      <c r="O758" t="n">
        <v>38161.42</v>
      </c>
      <c r="P758" t="n">
        <v>207.21</v>
      </c>
      <c r="Q758" t="n">
        <v>988.17</v>
      </c>
      <c r="R758" t="n">
        <v>45.48</v>
      </c>
      <c r="S758" t="n">
        <v>35.43</v>
      </c>
      <c r="T758" t="n">
        <v>3981.96</v>
      </c>
      <c r="U758" t="n">
        <v>0.78</v>
      </c>
      <c r="V758" t="n">
        <v>0.88</v>
      </c>
      <c r="W758" t="n">
        <v>2.99</v>
      </c>
      <c r="X758" t="n">
        <v>0.25</v>
      </c>
      <c r="Y758" t="n">
        <v>1</v>
      </c>
      <c r="Z758" t="n">
        <v>10</v>
      </c>
    </row>
    <row r="759">
      <c r="A759" t="n">
        <v>44</v>
      </c>
      <c r="B759" t="n">
        <v>145</v>
      </c>
      <c r="C759" t="inlineStr">
        <is>
          <t xml:space="preserve">CONCLUIDO	</t>
        </is>
      </c>
      <c r="D759" t="n">
        <v>5.9863</v>
      </c>
      <c r="E759" t="n">
        <v>16.7</v>
      </c>
      <c r="F759" t="n">
        <v>13</v>
      </c>
      <c r="G759" t="n">
        <v>55.72</v>
      </c>
      <c r="H759" t="n">
        <v>0.6899999999999999</v>
      </c>
      <c r="I759" t="n">
        <v>14</v>
      </c>
      <c r="J759" t="n">
        <v>308.06</v>
      </c>
      <c r="K759" t="n">
        <v>61.2</v>
      </c>
      <c r="L759" t="n">
        <v>12</v>
      </c>
      <c r="M759" t="n">
        <v>12</v>
      </c>
      <c r="N759" t="n">
        <v>89.86</v>
      </c>
      <c r="O759" t="n">
        <v>38228.06</v>
      </c>
      <c r="P759" t="n">
        <v>206.3</v>
      </c>
      <c r="Q759" t="n">
        <v>988.12</v>
      </c>
      <c r="R759" t="n">
        <v>45.23</v>
      </c>
      <c r="S759" t="n">
        <v>35.43</v>
      </c>
      <c r="T759" t="n">
        <v>3858.57</v>
      </c>
      <c r="U759" t="n">
        <v>0.78</v>
      </c>
      <c r="V759" t="n">
        <v>0.88</v>
      </c>
      <c r="W759" t="n">
        <v>2.99</v>
      </c>
      <c r="X759" t="n">
        <v>0.25</v>
      </c>
      <c r="Y759" t="n">
        <v>1</v>
      </c>
      <c r="Z759" t="n">
        <v>10</v>
      </c>
    </row>
    <row r="760">
      <c r="A760" t="n">
        <v>45</v>
      </c>
      <c r="B760" t="n">
        <v>145</v>
      </c>
      <c r="C760" t="inlineStr">
        <is>
          <t xml:space="preserve">CONCLUIDO	</t>
        </is>
      </c>
      <c r="D760" t="n">
        <v>6.0117</v>
      </c>
      <c r="E760" t="n">
        <v>16.63</v>
      </c>
      <c r="F760" t="n">
        <v>12.98</v>
      </c>
      <c r="G760" t="n">
        <v>59.93</v>
      </c>
      <c r="H760" t="n">
        <v>0.71</v>
      </c>
      <c r="I760" t="n">
        <v>13</v>
      </c>
      <c r="J760" t="n">
        <v>308.6</v>
      </c>
      <c r="K760" t="n">
        <v>61.2</v>
      </c>
      <c r="L760" t="n">
        <v>12.25</v>
      </c>
      <c r="M760" t="n">
        <v>11</v>
      </c>
      <c r="N760" t="n">
        <v>90.15000000000001</v>
      </c>
      <c r="O760" t="n">
        <v>38294.82</v>
      </c>
      <c r="P760" t="n">
        <v>204.67</v>
      </c>
      <c r="Q760" t="n">
        <v>988.09</v>
      </c>
      <c r="R760" t="n">
        <v>44.97</v>
      </c>
      <c r="S760" t="n">
        <v>35.43</v>
      </c>
      <c r="T760" t="n">
        <v>3730.52</v>
      </c>
      <c r="U760" t="n">
        <v>0.79</v>
      </c>
      <c r="V760" t="n">
        <v>0.88</v>
      </c>
      <c r="W760" t="n">
        <v>2.98</v>
      </c>
      <c r="X760" t="n">
        <v>0.23</v>
      </c>
      <c r="Y760" t="n">
        <v>1</v>
      </c>
      <c r="Z760" t="n">
        <v>10</v>
      </c>
    </row>
    <row r="761">
      <c r="A761" t="n">
        <v>46</v>
      </c>
      <c r="B761" t="n">
        <v>145</v>
      </c>
      <c r="C761" t="inlineStr">
        <is>
          <t xml:space="preserve">CONCLUIDO	</t>
        </is>
      </c>
      <c r="D761" t="n">
        <v>6.0076</v>
      </c>
      <c r="E761" t="n">
        <v>16.65</v>
      </c>
      <c r="F761" t="n">
        <v>13</v>
      </c>
      <c r="G761" t="n">
        <v>59.98</v>
      </c>
      <c r="H761" t="n">
        <v>0.72</v>
      </c>
      <c r="I761" t="n">
        <v>13</v>
      </c>
      <c r="J761" t="n">
        <v>309.14</v>
      </c>
      <c r="K761" t="n">
        <v>61.2</v>
      </c>
      <c r="L761" t="n">
        <v>12.5</v>
      </c>
      <c r="M761" t="n">
        <v>11</v>
      </c>
      <c r="N761" t="n">
        <v>90.44</v>
      </c>
      <c r="O761" t="n">
        <v>38361.7</v>
      </c>
      <c r="P761" t="n">
        <v>204.64</v>
      </c>
      <c r="Q761" t="n">
        <v>988.13</v>
      </c>
      <c r="R761" t="n">
        <v>45.32</v>
      </c>
      <c r="S761" t="n">
        <v>35.43</v>
      </c>
      <c r="T761" t="n">
        <v>3905.17</v>
      </c>
      <c r="U761" t="n">
        <v>0.78</v>
      </c>
      <c r="V761" t="n">
        <v>0.88</v>
      </c>
      <c r="W761" t="n">
        <v>2.98</v>
      </c>
      <c r="X761" t="n">
        <v>0.24</v>
      </c>
      <c r="Y761" t="n">
        <v>1</v>
      </c>
      <c r="Z761" t="n">
        <v>10</v>
      </c>
    </row>
    <row r="762">
      <c r="A762" t="n">
        <v>47</v>
      </c>
      <c r="B762" t="n">
        <v>145</v>
      </c>
      <c r="C762" t="inlineStr">
        <is>
          <t xml:space="preserve">CONCLUIDO	</t>
        </is>
      </c>
      <c r="D762" t="n">
        <v>6.0085</v>
      </c>
      <c r="E762" t="n">
        <v>16.64</v>
      </c>
      <c r="F762" t="n">
        <v>12.99</v>
      </c>
      <c r="G762" t="n">
        <v>59.97</v>
      </c>
      <c r="H762" t="n">
        <v>0.73</v>
      </c>
      <c r="I762" t="n">
        <v>13</v>
      </c>
      <c r="J762" t="n">
        <v>309.68</v>
      </c>
      <c r="K762" t="n">
        <v>61.2</v>
      </c>
      <c r="L762" t="n">
        <v>12.75</v>
      </c>
      <c r="M762" t="n">
        <v>11</v>
      </c>
      <c r="N762" t="n">
        <v>90.73999999999999</v>
      </c>
      <c r="O762" t="n">
        <v>38428.72</v>
      </c>
      <c r="P762" t="n">
        <v>204.09</v>
      </c>
      <c r="Q762" t="n">
        <v>988.15</v>
      </c>
      <c r="R762" t="n">
        <v>45.12</v>
      </c>
      <c r="S762" t="n">
        <v>35.43</v>
      </c>
      <c r="T762" t="n">
        <v>3808.43</v>
      </c>
      <c r="U762" t="n">
        <v>0.79</v>
      </c>
      <c r="V762" t="n">
        <v>0.88</v>
      </c>
      <c r="W762" t="n">
        <v>2.99</v>
      </c>
      <c r="X762" t="n">
        <v>0.24</v>
      </c>
      <c r="Y762" t="n">
        <v>1</v>
      </c>
      <c r="Z762" t="n">
        <v>10</v>
      </c>
    </row>
    <row r="763">
      <c r="A763" t="n">
        <v>48</v>
      </c>
      <c r="B763" t="n">
        <v>145</v>
      </c>
      <c r="C763" t="inlineStr">
        <is>
          <t xml:space="preserve">CONCLUIDO	</t>
        </is>
      </c>
      <c r="D763" t="n">
        <v>6.0143</v>
      </c>
      <c r="E763" t="n">
        <v>16.63</v>
      </c>
      <c r="F763" t="n">
        <v>12.98</v>
      </c>
      <c r="G763" t="n">
        <v>59.89</v>
      </c>
      <c r="H763" t="n">
        <v>0.75</v>
      </c>
      <c r="I763" t="n">
        <v>13</v>
      </c>
      <c r="J763" t="n">
        <v>310.23</v>
      </c>
      <c r="K763" t="n">
        <v>61.2</v>
      </c>
      <c r="L763" t="n">
        <v>13</v>
      </c>
      <c r="M763" t="n">
        <v>11</v>
      </c>
      <c r="N763" t="n">
        <v>91.03</v>
      </c>
      <c r="O763" t="n">
        <v>38495.87</v>
      </c>
      <c r="P763" t="n">
        <v>202.84</v>
      </c>
      <c r="Q763" t="n">
        <v>988.08</v>
      </c>
      <c r="R763" t="n">
        <v>44.68</v>
      </c>
      <c r="S763" t="n">
        <v>35.43</v>
      </c>
      <c r="T763" t="n">
        <v>3586.44</v>
      </c>
      <c r="U763" t="n">
        <v>0.79</v>
      </c>
      <c r="V763" t="n">
        <v>0.88</v>
      </c>
      <c r="W763" t="n">
        <v>2.98</v>
      </c>
      <c r="X763" t="n">
        <v>0.22</v>
      </c>
      <c r="Y763" t="n">
        <v>1</v>
      </c>
      <c r="Z763" t="n">
        <v>10</v>
      </c>
    </row>
    <row r="764">
      <c r="A764" t="n">
        <v>49</v>
      </c>
      <c r="B764" t="n">
        <v>145</v>
      </c>
      <c r="C764" t="inlineStr">
        <is>
          <t xml:space="preserve">CONCLUIDO	</t>
        </is>
      </c>
      <c r="D764" t="n">
        <v>6.0378</v>
      </c>
      <c r="E764" t="n">
        <v>16.56</v>
      </c>
      <c r="F764" t="n">
        <v>12.97</v>
      </c>
      <c r="G764" t="n">
        <v>64.83</v>
      </c>
      <c r="H764" t="n">
        <v>0.76</v>
      </c>
      <c r="I764" t="n">
        <v>12</v>
      </c>
      <c r="J764" t="n">
        <v>310.77</v>
      </c>
      <c r="K764" t="n">
        <v>61.2</v>
      </c>
      <c r="L764" t="n">
        <v>13.25</v>
      </c>
      <c r="M764" t="n">
        <v>10</v>
      </c>
      <c r="N764" t="n">
        <v>91.33</v>
      </c>
      <c r="O764" t="n">
        <v>38563.14</v>
      </c>
      <c r="P764" t="n">
        <v>201.94</v>
      </c>
      <c r="Q764" t="n">
        <v>988.08</v>
      </c>
      <c r="R764" t="n">
        <v>44.42</v>
      </c>
      <c r="S764" t="n">
        <v>35.43</v>
      </c>
      <c r="T764" t="n">
        <v>3458.75</v>
      </c>
      <c r="U764" t="n">
        <v>0.8</v>
      </c>
      <c r="V764" t="n">
        <v>0.88</v>
      </c>
      <c r="W764" t="n">
        <v>2.98</v>
      </c>
      <c r="X764" t="n">
        <v>0.21</v>
      </c>
      <c r="Y764" t="n">
        <v>1</v>
      </c>
      <c r="Z764" t="n">
        <v>10</v>
      </c>
    </row>
    <row r="765">
      <c r="A765" t="n">
        <v>50</v>
      </c>
      <c r="B765" t="n">
        <v>145</v>
      </c>
      <c r="C765" t="inlineStr">
        <is>
          <t xml:space="preserve">CONCLUIDO	</t>
        </is>
      </c>
      <c r="D765" t="n">
        <v>6.0362</v>
      </c>
      <c r="E765" t="n">
        <v>16.57</v>
      </c>
      <c r="F765" t="n">
        <v>12.97</v>
      </c>
      <c r="G765" t="n">
        <v>64.84999999999999</v>
      </c>
      <c r="H765" t="n">
        <v>0.77</v>
      </c>
      <c r="I765" t="n">
        <v>12</v>
      </c>
      <c r="J765" t="n">
        <v>311.32</v>
      </c>
      <c r="K765" t="n">
        <v>61.2</v>
      </c>
      <c r="L765" t="n">
        <v>13.5</v>
      </c>
      <c r="M765" t="n">
        <v>10</v>
      </c>
      <c r="N765" t="n">
        <v>91.62</v>
      </c>
      <c r="O765" t="n">
        <v>38630.55</v>
      </c>
      <c r="P765" t="n">
        <v>201.59</v>
      </c>
      <c r="Q765" t="n">
        <v>988.15</v>
      </c>
      <c r="R765" t="n">
        <v>44.41</v>
      </c>
      <c r="S765" t="n">
        <v>35.43</v>
      </c>
      <c r="T765" t="n">
        <v>3457.76</v>
      </c>
      <c r="U765" t="n">
        <v>0.8</v>
      </c>
      <c r="V765" t="n">
        <v>0.88</v>
      </c>
      <c r="W765" t="n">
        <v>2.99</v>
      </c>
      <c r="X765" t="n">
        <v>0.22</v>
      </c>
      <c r="Y765" t="n">
        <v>1</v>
      </c>
      <c r="Z765" t="n">
        <v>10</v>
      </c>
    </row>
    <row r="766">
      <c r="A766" t="n">
        <v>51</v>
      </c>
      <c r="B766" t="n">
        <v>145</v>
      </c>
      <c r="C766" t="inlineStr">
        <is>
          <t xml:space="preserve">CONCLUIDO	</t>
        </is>
      </c>
      <c r="D766" t="n">
        <v>6.0363</v>
      </c>
      <c r="E766" t="n">
        <v>16.57</v>
      </c>
      <c r="F766" t="n">
        <v>12.97</v>
      </c>
      <c r="G766" t="n">
        <v>64.84999999999999</v>
      </c>
      <c r="H766" t="n">
        <v>0.79</v>
      </c>
      <c r="I766" t="n">
        <v>12</v>
      </c>
      <c r="J766" t="n">
        <v>311.87</v>
      </c>
      <c r="K766" t="n">
        <v>61.2</v>
      </c>
      <c r="L766" t="n">
        <v>13.75</v>
      </c>
      <c r="M766" t="n">
        <v>10</v>
      </c>
      <c r="N766" t="n">
        <v>91.92</v>
      </c>
      <c r="O766" t="n">
        <v>38698.21</v>
      </c>
      <c r="P766" t="n">
        <v>201.34</v>
      </c>
      <c r="Q766" t="n">
        <v>988.11</v>
      </c>
      <c r="R766" t="n">
        <v>44.27</v>
      </c>
      <c r="S766" t="n">
        <v>35.43</v>
      </c>
      <c r="T766" t="n">
        <v>3385.06</v>
      </c>
      <c r="U766" t="n">
        <v>0.8</v>
      </c>
      <c r="V766" t="n">
        <v>0.88</v>
      </c>
      <c r="W766" t="n">
        <v>2.99</v>
      </c>
      <c r="X766" t="n">
        <v>0.22</v>
      </c>
      <c r="Y766" t="n">
        <v>1</v>
      </c>
      <c r="Z766" t="n">
        <v>10</v>
      </c>
    </row>
    <row r="767">
      <c r="A767" t="n">
        <v>52</v>
      </c>
      <c r="B767" t="n">
        <v>145</v>
      </c>
      <c r="C767" t="inlineStr">
        <is>
          <t xml:space="preserve">CONCLUIDO	</t>
        </is>
      </c>
      <c r="D767" t="n">
        <v>6.0378</v>
      </c>
      <c r="E767" t="n">
        <v>16.56</v>
      </c>
      <c r="F767" t="n">
        <v>12.97</v>
      </c>
      <c r="G767" t="n">
        <v>64.83</v>
      </c>
      <c r="H767" t="n">
        <v>0.8</v>
      </c>
      <c r="I767" t="n">
        <v>12</v>
      </c>
      <c r="J767" t="n">
        <v>312.42</v>
      </c>
      <c r="K767" t="n">
        <v>61.2</v>
      </c>
      <c r="L767" t="n">
        <v>14</v>
      </c>
      <c r="M767" t="n">
        <v>10</v>
      </c>
      <c r="N767" t="n">
        <v>92.22</v>
      </c>
      <c r="O767" t="n">
        <v>38765.89</v>
      </c>
      <c r="P767" t="n">
        <v>200.02</v>
      </c>
      <c r="Q767" t="n">
        <v>988.08</v>
      </c>
      <c r="R767" t="n">
        <v>44.4</v>
      </c>
      <c r="S767" t="n">
        <v>35.43</v>
      </c>
      <c r="T767" t="n">
        <v>3450.5</v>
      </c>
      <c r="U767" t="n">
        <v>0.8</v>
      </c>
      <c r="V767" t="n">
        <v>0.88</v>
      </c>
      <c r="W767" t="n">
        <v>2.98</v>
      </c>
      <c r="X767" t="n">
        <v>0.21</v>
      </c>
      <c r="Y767" t="n">
        <v>1</v>
      </c>
      <c r="Z767" t="n">
        <v>10</v>
      </c>
    </row>
    <row r="768">
      <c r="A768" t="n">
        <v>53</v>
      </c>
      <c r="B768" t="n">
        <v>145</v>
      </c>
      <c r="C768" t="inlineStr">
        <is>
          <t xml:space="preserve">CONCLUIDO	</t>
        </is>
      </c>
      <c r="D768" t="n">
        <v>6.0643</v>
      </c>
      <c r="E768" t="n">
        <v>16.49</v>
      </c>
      <c r="F768" t="n">
        <v>12.95</v>
      </c>
      <c r="G768" t="n">
        <v>70.63</v>
      </c>
      <c r="H768" t="n">
        <v>0.8100000000000001</v>
      </c>
      <c r="I768" t="n">
        <v>11</v>
      </c>
      <c r="J768" t="n">
        <v>312.97</v>
      </c>
      <c r="K768" t="n">
        <v>61.2</v>
      </c>
      <c r="L768" t="n">
        <v>14.25</v>
      </c>
      <c r="M768" t="n">
        <v>9</v>
      </c>
      <c r="N768" t="n">
        <v>92.52</v>
      </c>
      <c r="O768" t="n">
        <v>38833.69</v>
      </c>
      <c r="P768" t="n">
        <v>198.94</v>
      </c>
      <c r="Q768" t="n">
        <v>988.15</v>
      </c>
      <c r="R768" t="n">
        <v>43.89</v>
      </c>
      <c r="S768" t="n">
        <v>35.43</v>
      </c>
      <c r="T768" t="n">
        <v>3199.85</v>
      </c>
      <c r="U768" t="n">
        <v>0.8100000000000001</v>
      </c>
      <c r="V768" t="n">
        <v>0.88</v>
      </c>
      <c r="W768" t="n">
        <v>2.98</v>
      </c>
      <c r="X768" t="n">
        <v>0.19</v>
      </c>
      <c r="Y768" t="n">
        <v>1</v>
      </c>
      <c r="Z768" t="n">
        <v>10</v>
      </c>
    </row>
    <row r="769">
      <c r="A769" t="n">
        <v>54</v>
      </c>
      <c r="B769" t="n">
        <v>145</v>
      </c>
      <c r="C769" t="inlineStr">
        <is>
          <t xml:space="preserve">CONCLUIDO	</t>
        </is>
      </c>
      <c r="D769" t="n">
        <v>6.0587</v>
      </c>
      <c r="E769" t="n">
        <v>16.51</v>
      </c>
      <c r="F769" t="n">
        <v>12.96</v>
      </c>
      <c r="G769" t="n">
        <v>70.70999999999999</v>
      </c>
      <c r="H769" t="n">
        <v>0.82</v>
      </c>
      <c r="I769" t="n">
        <v>11</v>
      </c>
      <c r="J769" t="n">
        <v>313.52</v>
      </c>
      <c r="K769" t="n">
        <v>61.2</v>
      </c>
      <c r="L769" t="n">
        <v>14.5</v>
      </c>
      <c r="M769" t="n">
        <v>9</v>
      </c>
      <c r="N769" t="n">
        <v>92.81999999999999</v>
      </c>
      <c r="O769" t="n">
        <v>38901.63</v>
      </c>
      <c r="P769" t="n">
        <v>199.15</v>
      </c>
      <c r="Q769" t="n">
        <v>988.08</v>
      </c>
      <c r="R769" t="n">
        <v>44.22</v>
      </c>
      <c r="S769" t="n">
        <v>35.43</v>
      </c>
      <c r="T769" t="n">
        <v>3364.56</v>
      </c>
      <c r="U769" t="n">
        <v>0.8</v>
      </c>
      <c r="V769" t="n">
        <v>0.88</v>
      </c>
      <c r="W769" t="n">
        <v>2.99</v>
      </c>
      <c r="X769" t="n">
        <v>0.21</v>
      </c>
      <c r="Y769" t="n">
        <v>1</v>
      </c>
      <c r="Z769" t="n">
        <v>10</v>
      </c>
    </row>
    <row r="770">
      <c r="A770" t="n">
        <v>55</v>
      </c>
      <c r="B770" t="n">
        <v>145</v>
      </c>
      <c r="C770" t="inlineStr">
        <is>
          <t xml:space="preserve">CONCLUIDO	</t>
        </is>
      </c>
      <c r="D770" t="n">
        <v>6.0646</v>
      </c>
      <c r="E770" t="n">
        <v>16.49</v>
      </c>
      <c r="F770" t="n">
        <v>12.95</v>
      </c>
      <c r="G770" t="n">
        <v>70.62</v>
      </c>
      <c r="H770" t="n">
        <v>0.84</v>
      </c>
      <c r="I770" t="n">
        <v>11</v>
      </c>
      <c r="J770" t="n">
        <v>314.07</v>
      </c>
      <c r="K770" t="n">
        <v>61.2</v>
      </c>
      <c r="L770" t="n">
        <v>14.75</v>
      </c>
      <c r="M770" t="n">
        <v>9</v>
      </c>
      <c r="N770" t="n">
        <v>93.12</v>
      </c>
      <c r="O770" t="n">
        <v>38969.71</v>
      </c>
      <c r="P770" t="n">
        <v>198.56</v>
      </c>
      <c r="Q770" t="n">
        <v>988.08</v>
      </c>
      <c r="R770" t="n">
        <v>43.8</v>
      </c>
      <c r="S770" t="n">
        <v>35.43</v>
      </c>
      <c r="T770" t="n">
        <v>3154.76</v>
      </c>
      <c r="U770" t="n">
        <v>0.8100000000000001</v>
      </c>
      <c r="V770" t="n">
        <v>0.88</v>
      </c>
      <c r="W770" t="n">
        <v>2.98</v>
      </c>
      <c r="X770" t="n">
        <v>0.19</v>
      </c>
      <c r="Y770" t="n">
        <v>1</v>
      </c>
      <c r="Z770" t="n">
        <v>10</v>
      </c>
    </row>
    <row r="771">
      <c r="A771" t="n">
        <v>56</v>
      </c>
      <c r="B771" t="n">
        <v>145</v>
      </c>
      <c r="C771" t="inlineStr">
        <is>
          <t xml:space="preserve">CONCLUIDO	</t>
        </is>
      </c>
      <c r="D771" t="n">
        <v>6.0622</v>
      </c>
      <c r="E771" t="n">
        <v>16.5</v>
      </c>
      <c r="F771" t="n">
        <v>12.95</v>
      </c>
      <c r="G771" t="n">
        <v>70.66</v>
      </c>
      <c r="H771" t="n">
        <v>0.85</v>
      </c>
      <c r="I771" t="n">
        <v>11</v>
      </c>
      <c r="J771" t="n">
        <v>314.62</v>
      </c>
      <c r="K771" t="n">
        <v>61.2</v>
      </c>
      <c r="L771" t="n">
        <v>15</v>
      </c>
      <c r="M771" t="n">
        <v>9</v>
      </c>
      <c r="N771" t="n">
        <v>93.43000000000001</v>
      </c>
      <c r="O771" t="n">
        <v>39037.92</v>
      </c>
      <c r="P771" t="n">
        <v>197.95</v>
      </c>
      <c r="Q771" t="n">
        <v>988.1</v>
      </c>
      <c r="R771" t="n">
        <v>43.97</v>
      </c>
      <c r="S771" t="n">
        <v>35.43</v>
      </c>
      <c r="T771" t="n">
        <v>3239.7</v>
      </c>
      <c r="U771" t="n">
        <v>0.8100000000000001</v>
      </c>
      <c r="V771" t="n">
        <v>0.88</v>
      </c>
      <c r="W771" t="n">
        <v>2.98</v>
      </c>
      <c r="X771" t="n">
        <v>0.2</v>
      </c>
      <c r="Y771" t="n">
        <v>1</v>
      </c>
      <c r="Z771" t="n">
        <v>10</v>
      </c>
    </row>
    <row r="772">
      <c r="A772" t="n">
        <v>57</v>
      </c>
      <c r="B772" t="n">
        <v>145</v>
      </c>
      <c r="C772" t="inlineStr">
        <is>
          <t xml:space="preserve">CONCLUIDO	</t>
        </is>
      </c>
      <c r="D772" t="n">
        <v>6.0645</v>
      </c>
      <c r="E772" t="n">
        <v>16.49</v>
      </c>
      <c r="F772" t="n">
        <v>12.95</v>
      </c>
      <c r="G772" t="n">
        <v>70.62</v>
      </c>
      <c r="H772" t="n">
        <v>0.86</v>
      </c>
      <c r="I772" t="n">
        <v>11</v>
      </c>
      <c r="J772" t="n">
        <v>315.18</v>
      </c>
      <c r="K772" t="n">
        <v>61.2</v>
      </c>
      <c r="L772" t="n">
        <v>15.25</v>
      </c>
      <c r="M772" t="n">
        <v>9</v>
      </c>
      <c r="N772" t="n">
        <v>93.73</v>
      </c>
      <c r="O772" t="n">
        <v>39106.27</v>
      </c>
      <c r="P772" t="n">
        <v>196.73</v>
      </c>
      <c r="Q772" t="n">
        <v>988.08</v>
      </c>
      <c r="R772" t="n">
        <v>43.9</v>
      </c>
      <c r="S772" t="n">
        <v>35.43</v>
      </c>
      <c r="T772" t="n">
        <v>3205.84</v>
      </c>
      <c r="U772" t="n">
        <v>0.8100000000000001</v>
      </c>
      <c r="V772" t="n">
        <v>0.88</v>
      </c>
      <c r="W772" t="n">
        <v>2.98</v>
      </c>
      <c r="X772" t="n">
        <v>0.19</v>
      </c>
      <c r="Y772" t="n">
        <v>1</v>
      </c>
      <c r="Z772" t="n">
        <v>10</v>
      </c>
    </row>
    <row r="773">
      <c r="A773" t="n">
        <v>58</v>
      </c>
      <c r="B773" t="n">
        <v>145</v>
      </c>
      <c r="C773" t="inlineStr">
        <is>
          <t xml:space="preserve">CONCLUIDO	</t>
        </is>
      </c>
      <c r="D773" t="n">
        <v>6.0934</v>
      </c>
      <c r="E773" t="n">
        <v>16.41</v>
      </c>
      <c r="F773" t="n">
        <v>12.92</v>
      </c>
      <c r="G773" t="n">
        <v>77.54000000000001</v>
      </c>
      <c r="H773" t="n">
        <v>0.87</v>
      </c>
      <c r="I773" t="n">
        <v>10</v>
      </c>
      <c r="J773" t="n">
        <v>315.73</v>
      </c>
      <c r="K773" t="n">
        <v>61.2</v>
      </c>
      <c r="L773" t="n">
        <v>15.5</v>
      </c>
      <c r="M773" t="n">
        <v>8</v>
      </c>
      <c r="N773" t="n">
        <v>94.03</v>
      </c>
      <c r="O773" t="n">
        <v>39174.75</v>
      </c>
      <c r="P773" t="n">
        <v>194.87</v>
      </c>
      <c r="Q773" t="n">
        <v>988.08</v>
      </c>
      <c r="R773" t="n">
        <v>43.05</v>
      </c>
      <c r="S773" t="n">
        <v>35.43</v>
      </c>
      <c r="T773" t="n">
        <v>2785.01</v>
      </c>
      <c r="U773" t="n">
        <v>0.82</v>
      </c>
      <c r="V773" t="n">
        <v>0.88</v>
      </c>
      <c r="W773" t="n">
        <v>2.98</v>
      </c>
      <c r="X773" t="n">
        <v>0.17</v>
      </c>
      <c r="Y773" t="n">
        <v>1</v>
      </c>
      <c r="Z773" t="n">
        <v>10</v>
      </c>
    </row>
    <row r="774">
      <c r="A774" t="n">
        <v>59</v>
      </c>
      <c r="B774" t="n">
        <v>145</v>
      </c>
      <c r="C774" t="inlineStr">
        <is>
          <t xml:space="preserve">CONCLUIDO	</t>
        </is>
      </c>
      <c r="D774" t="n">
        <v>6.0914</v>
      </c>
      <c r="E774" t="n">
        <v>16.42</v>
      </c>
      <c r="F774" t="n">
        <v>12.93</v>
      </c>
      <c r="G774" t="n">
        <v>77.56999999999999</v>
      </c>
      <c r="H774" t="n">
        <v>0.89</v>
      </c>
      <c r="I774" t="n">
        <v>10</v>
      </c>
      <c r="J774" t="n">
        <v>316.29</v>
      </c>
      <c r="K774" t="n">
        <v>61.2</v>
      </c>
      <c r="L774" t="n">
        <v>15.75</v>
      </c>
      <c r="M774" t="n">
        <v>8</v>
      </c>
      <c r="N774" t="n">
        <v>94.34</v>
      </c>
      <c r="O774" t="n">
        <v>39243.37</v>
      </c>
      <c r="P774" t="n">
        <v>194.95</v>
      </c>
      <c r="Q774" t="n">
        <v>988.16</v>
      </c>
      <c r="R774" t="n">
        <v>43.13</v>
      </c>
      <c r="S774" t="n">
        <v>35.43</v>
      </c>
      <c r="T774" t="n">
        <v>2823.78</v>
      </c>
      <c r="U774" t="n">
        <v>0.82</v>
      </c>
      <c r="V774" t="n">
        <v>0.88</v>
      </c>
      <c r="W774" t="n">
        <v>2.98</v>
      </c>
      <c r="X774" t="n">
        <v>0.17</v>
      </c>
      <c r="Y774" t="n">
        <v>1</v>
      </c>
      <c r="Z774" t="n">
        <v>10</v>
      </c>
    </row>
    <row r="775">
      <c r="A775" t="n">
        <v>60</v>
      </c>
      <c r="B775" t="n">
        <v>145</v>
      </c>
      <c r="C775" t="inlineStr">
        <is>
          <t xml:space="preserve">CONCLUIDO	</t>
        </is>
      </c>
      <c r="D775" t="n">
        <v>6.0929</v>
      </c>
      <c r="E775" t="n">
        <v>16.41</v>
      </c>
      <c r="F775" t="n">
        <v>12.92</v>
      </c>
      <c r="G775" t="n">
        <v>77.55</v>
      </c>
      <c r="H775" t="n">
        <v>0.9</v>
      </c>
      <c r="I775" t="n">
        <v>10</v>
      </c>
      <c r="J775" t="n">
        <v>316.85</v>
      </c>
      <c r="K775" t="n">
        <v>61.2</v>
      </c>
      <c r="L775" t="n">
        <v>16</v>
      </c>
      <c r="M775" t="n">
        <v>8</v>
      </c>
      <c r="N775" t="n">
        <v>94.65000000000001</v>
      </c>
      <c r="O775" t="n">
        <v>39312.13</v>
      </c>
      <c r="P775" t="n">
        <v>193.71</v>
      </c>
      <c r="Q775" t="n">
        <v>988.09</v>
      </c>
      <c r="R775" t="n">
        <v>43</v>
      </c>
      <c r="S775" t="n">
        <v>35.43</v>
      </c>
      <c r="T775" t="n">
        <v>2763.4</v>
      </c>
      <c r="U775" t="n">
        <v>0.82</v>
      </c>
      <c r="V775" t="n">
        <v>0.88</v>
      </c>
      <c r="W775" t="n">
        <v>2.98</v>
      </c>
      <c r="X775" t="n">
        <v>0.17</v>
      </c>
      <c r="Y775" t="n">
        <v>1</v>
      </c>
      <c r="Z775" t="n">
        <v>10</v>
      </c>
    </row>
    <row r="776">
      <c r="A776" t="n">
        <v>61</v>
      </c>
      <c r="B776" t="n">
        <v>145</v>
      </c>
      <c r="C776" t="inlineStr">
        <is>
          <t xml:space="preserve">CONCLUIDO	</t>
        </is>
      </c>
      <c r="D776" t="n">
        <v>6.0901</v>
      </c>
      <c r="E776" t="n">
        <v>16.42</v>
      </c>
      <c r="F776" t="n">
        <v>12.93</v>
      </c>
      <c r="G776" t="n">
        <v>77.59</v>
      </c>
      <c r="H776" t="n">
        <v>0.91</v>
      </c>
      <c r="I776" t="n">
        <v>10</v>
      </c>
      <c r="J776" t="n">
        <v>317.41</v>
      </c>
      <c r="K776" t="n">
        <v>61.2</v>
      </c>
      <c r="L776" t="n">
        <v>16.25</v>
      </c>
      <c r="M776" t="n">
        <v>8</v>
      </c>
      <c r="N776" t="n">
        <v>94.95999999999999</v>
      </c>
      <c r="O776" t="n">
        <v>39381.03</v>
      </c>
      <c r="P776" t="n">
        <v>193.3</v>
      </c>
      <c r="Q776" t="n">
        <v>988.16</v>
      </c>
      <c r="R776" t="n">
        <v>43.28</v>
      </c>
      <c r="S776" t="n">
        <v>35.43</v>
      </c>
      <c r="T776" t="n">
        <v>2902.19</v>
      </c>
      <c r="U776" t="n">
        <v>0.82</v>
      </c>
      <c r="V776" t="n">
        <v>0.88</v>
      </c>
      <c r="W776" t="n">
        <v>2.98</v>
      </c>
      <c r="X776" t="n">
        <v>0.18</v>
      </c>
      <c r="Y776" t="n">
        <v>1</v>
      </c>
      <c r="Z776" t="n">
        <v>10</v>
      </c>
    </row>
    <row r="777">
      <c r="A777" t="n">
        <v>62</v>
      </c>
      <c r="B777" t="n">
        <v>145</v>
      </c>
      <c r="C777" t="inlineStr">
        <is>
          <t xml:space="preserve">CONCLUIDO	</t>
        </is>
      </c>
      <c r="D777" t="n">
        <v>6.0897</v>
      </c>
      <c r="E777" t="n">
        <v>16.42</v>
      </c>
      <c r="F777" t="n">
        <v>12.93</v>
      </c>
      <c r="G777" t="n">
        <v>77.59999999999999</v>
      </c>
      <c r="H777" t="n">
        <v>0.92</v>
      </c>
      <c r="I777" t="n">
        <v>10</v>
      </c>
      <c r="J777" t="n">
        <v>317.97</v>
      </c>
      <c r="K777" t="n">
        <v>61.2</v>
      </c>
      <c r="L777" t="n">
        <v>16.5</v>
      </c>
      <c r="M777" t="n">
        <v>8</v>
      </c>
      <c r="N777" t="n">
        <v>95.27</v>
      </c>
      <c r="O777" t="n">
        <v>39450.07</v>
      </c>
      <c r="P777" t="n">
        <v>192.98</v>
      </c>
      <c r="Q777" t="n">
        <v>988.11</v>
      </c>
      <c r="R777" t="n">
        <v>43.27</v>
      </c>
      <c r="S777" t="n">
        <v>35.43</v>
      </c>
      <c r="T777" t="n">
        <v>2898.02</v>
      </c>
      <c r="U777" t="n">
        <v>0.82</v>
      </c>
      <c r="V777" t="n">
        <v>0.88</v>
      </c>
      <c r="W777" t="n">
        <v>2.98</v>
      </c>
      <c r="X777" t="n">
        <v>0.18</v>
      </c>
      <c r="Y777" t="n">
        <v>1</v>
      </c>
      <c r="Z777" t="n">
        <v>10</v>
      </c>
    </row>
    <row r="778">
      <c r="A778" t="n">
        <v>63</v>
      </c>
      <c r="B778" t="n">
        <v>145</v>
      </c>
      <c r="C778" t="inlineStr">
        <is>
          <t xml:space="preserve">CONCLUIDO	</t>
        </is>
      </c>
      <c r="D778" t="n">
        <v>6.0911</v>
      </c>
      <c r="E778" t="n">
        <v>16.42</v>
      </c>
      <c r="F778" t="n">
        <v>12.93</v>
      </c>
      <c r="G778" t="n">
        <v>77.58</v>
      </c>
      <c r="H778" t="n">
        <v>0.9399999999999999</v>
      </c>
      <c r="I778" t="n">
        <v>10</v>
      </c>
      <c r="J778" t="n">
        <v>318.53</v>
      </c>
      <c r="K778" t="n">
        <v>61.2</v>
      </c>
      <c r="L778" t="n">
        <v>16.75</v>
      </c>
      <c r="M778" t="n">
        <v>8</v>
      </c>
      <c r="N778" t="n">
        <v>95.58</v>
      </c>
      <c r="O778" t="n">
        <v>39519.26</v>
      </c>
      <c r="P778" t="n">
        <v>191.81</v>
      </c>
      <c r="Q778" t="n">
        <v>988.11</v>
      </c>
      <c r="R778" t="n">
        <v>43.1</v>
      </c>
      <c r="S778" t="n">
        <v>35.43</v>
      </c>
      <c r="T778" t="n">
        <v>2813.23</v>
      </c>
      <c r="U778" t="n">
        <v>0.82</v>
      </c>
      <c r="V778" t="n">
        <v>0.88</v>
      </c>
      <c r="W778" t="n">
        <v>2.98</v>
      </c>
      <c r="X778" t="n">
        <v>0.18</v>
      </c>
      <c r="Y778" t="n">
        <v>1</v>
      </c>
      <c r="Z778" t="n">
        <v>10</v>
      </c>
    </row>
    <row r="779">
      <c r="A779" t="n">
        <v>64</v>
      </c>
      <c r="B779" t="n">
        <v>145</v>
      </c>
      <c r="C779" t="inlineStr">
        <is>
          <t xml:space="preserve">CONCLUIDO	</t>
        </is>
      </c>
      <c r="D779" t="n">
        <v>6.1216</v>
      </c>
      <c r="E779" t="n">
        <v>16.34</v>
      </c>
      <c r="F779" t="n">
        <v>12.9</v>
      </c>
      <c r="G779" t="n">
        <v>86.01000000000001</v>
      </c>
      <c r="H779" t="n">
        <v>0.95</v>
      </c>
      <c r="I779" t="n">
        <v>9</v>
      </c>
      <c r="J779" t="n">
        <v>319.09</v>
      </c>
      <c r="K779" t="n">
        <v>61.2</v>
      </c>
      <c r="L779" t="n">
        <v>17</v>
      </c>
      <c r="M779" t="n">
        <v>7</v>
      </c>
      <c r="N779" t="n">
        <v>95.89</v>
      </c>
      <c r="O779" t="n">
        <v>39588.58</v>
      </c>
      <c r="P779" t="n">
        <v>189.8</v>
      </c>
      <c r="Q779" t="n">
        <v>988.08</v>
      </c>
      <c r="R779" t="n">
        <v>42.42</v>
      </c>
      <c r="S779" t="n">
        <v>35.43</v>
      </c>
      <c r="T779" t="n">
        <v>2475</v>
      </c>
      <c r="U779" t="n">
        <v>0.84</v>
      </c>
      <c r="V779" t="n">
        <v>0.88</v>
      </c>
      <c r="W779" t="n">
        <v>2.98</v>
      </c>
      <c r="X779" t="n">
        <v>0.15</v>
      </c>
      <c r="Y779" t="n">
        <v>1</v>
      </c>
      <c r="Z779" t="n">
        <v>10</v>
      </c>
    </row>
    <row r="780">
      <c r="A780" t="n">
        <v>65</v>
      </c>
      <c r="B780" t="n">
        <v>145</v>
      </c>
      <c r="C780" t="inlineStr">
        <is>
          <t xml:space="preserve">CONCLUIDO	</t>
        </is>
      </c>
      <c r="D780" t="n">
        <v>6.1167</v>
      </c>
      <c r="E780" t="n">
        <v>16.35</v>
      </c>
      <c r="F780" t="n">
        <v>12.91</v>
      </c>
      <c r="G780" t="n">
        <v>86.09999999999999</v>
      </c>
      <c r="H780" t="n">
        <v>0.96</v>
      </c>
      <c r="I780" t="n">
        <v>9</v>
      </c>
      <c r="J780" t="n">
        <v>319.65</v>
      </c>
      <c r="K780" t="n">
        <v>61.2</v>
      </c>
      <c r="L780" t="n">
        <v>17.25</v>
      </c>
      <c r="M780" t="n">
        <v>7</v>
      </c>
      <c r="N780" t="n">
        <v>96.2</v>
      </c>
      <c r="O780" t="n">
        <v>39658.05</v>
      </c>
      <c r="P780" t="n">
        <v>190.25</v>
      </c>
      <c r="Q780" t="n">
        <v>988.08</v>
      </c>
      <c r="R780" t="n">
        <v>42.79</v>
      </c>
      <c r="S780" t="n">
        <v>35.43</v>
      </c>
      <c r="T780" t="n">
        <v>2659.02</v>
      </c>
      <c r="U780" t="n">
        <v>0.83</v>
      </c>
      <c r="V780" t="n">
        <v>0.88</v>
      </c>
      <c r="W780" t="n">
        <v>2.98</v>
      </c>
      <c r="X780" t="n">
        <v>0.16</v>
      </c>
      <c r="Y780" t="n">
        <v>1</v>
      </c>
      <c r="Z780" t="n">
        <v>10</v>
      </c>
    </row>
    <row r="781">
      <c r="A781" t="n">
        <v>66</v>
      </c>
      <c r="B781" t="n">
        <v>145</v>
      </c>
      <c r="C781" t="inlineStr">
        <is>
          <t xml:space="preserve">CONCLUIDO	</t>
        </is>
      </c>
      <c r="D781" t="n">
        <v>6.1161</v>
      </c>
      <c r="E781" t="n">
        <v>16.35</v>
      </c>
      <c r="F781" t="n">
        <v>12.92</v>
      </c>
      <c r="G781" t="n">
        <v>86.11</v>
      </c>
      <c r="H781" t="n">
        <v>0.97</v>
      </c>
      <c r="I781" t="n">
        <v>9</v>
      </c>
      <c r="J781" t="n">
        <v>320.22</v>
      </c>
      <c r="K781" t="n">
        <v>61.2</v>
      </c>
      <c r="L781" t="n">
        <v>17.5</v>
      </c>
      <c r="M781" t="n">
        <v>7</v>
      </c>
      <c r="N781" t="n">
        <v>96.52</v>
      </c>
      <c r="O781" t="n">
        <v>39727.66</v>
      </c>
      <c r="P781" t="n">
        <v>190.36</v>
      </c>
      <c r="Q781" t="n">
        <v>988.08</v>
      </c>
      <c r="R781" t="n">
        <v>42.95</v>
      </c>
      <c r="S781" t="n">
        <v>35.43</v>
      </c>
      <c r="T781" t="n">
        <v>2743.58</v>
      </c>
      <c r="U781" t="n">
        <v>0.82</v>
      </c>
      <c r="V781" t="n">
        <v>0.88</v>
      </c>
      <c r="W781" t="n">
        <v>2.98</v>
      </c>
      <c r="X781" t="n">
        <v>0.16</v>
      </c>
      <c r="Y781" t="n">
        <v>1</v>
      </c>
      <c r="Z781" t="n">
        <v>10</v>
      </c>
    </row>
    <row r="782">
      <c r="A782" t="n">
        <v>67</v>
      </c>
      <c r="B782" t="n">
        <v>145</v>
      </c>
      <c r="C782" t="inlineStr">
        <is>
          <t xml:space="preserve">CONCLUIDO	</t>
        </is>
      </c>
      <c r="D782" t="n">
        <v>6.1151</v>
      </c>
      <c r="E782" t="n">
        <v>16.35</v>
      </c>
      <c r="F782" t="n">
        <v>12.92</v>
      </c>
      <c r="G782" t="n">
        <v>86.13</v>
      </c>
      <c r="H782" t="n">
        <v>0.99</v>
      </c>
      <c r="I782" t="n">
        <v>9</v>
      </c>
      <c r="J782" t="n">
        <v>320.78</v>
      </c>
      <c r="K782" t="n">
        <v>61.2</v>
      </c>
      <c r="L782" t="n">
        <v>17.75</v>
      </c>
      <c r="M782" t="n">
        <v>7</v>
      </c>
      <c r="N782" t="n">
        <v>96.83</v>
      </c>
      <c r="O782" t="n">
        <v>39797.41</v>
      </c>
      <c r="P782" t="n">
        <v>190.45</v>
      </c>
      <c r="Q782" t="n">
        <v>988.08</v>
      </c>
      <c r="R782" t="n">
        <v>42.87</v>
      </c>
      <c r="S782" t="n">
        <v>35.43</v>
      </c>
      <c r="T782" t="n">
        <v>2699.35</v>
      </c>
      <c r="U782" t="n">
        <v>0.83</v>
      </c>
      <c r="V782" t="n">
        <v>0.88</v>
      </c>
      <c r="W782" t="n">
        <v>2.98</v>
      </c>
      <c r="X782" t="n">
        <v>0.17</v>
      </c>
      <c r="Y782" t="n">
        <v>1</v>
      </c>
      <c r="Z782" t="n">
        <v>10</v>
      </c>
    </row>
    <row r="783">
      <c r="A783" t="n">
        <v>68</v>
      </c>
      <c r="B783" t="n">
        <v>145</v>
      </c>
      <c r="C783" t="inlineStr">
        <is>
          <t xml:space="preserve">CONCLUIDO	</t>
        </is>
      </c>
      <c r="D783" t="n">
        <v>6.1178</v>
      </c>
      <c r="E783" t="n">
        <v>16.35</v>
      </c>
      <c r="F783" t="n">
        <v>12.91</v>
      </c>
      <c r="G783" t="n">
        <v>86.08</v>
      </c>
      <c r="H783" t="n">
        <v>1</v>
      </c>
      <c r="I783" t="n">
        <v>9</v>
      </c>
      <c r="J783" t="n">
        <v>321.35</v>
      </c>
      <c r="K783" t="n">
        <v>61.2</v>
      </c>
      <c r="L783" t="n">
        <v>18</v>
      </c>
      <c r="M783" t="n">
        <v>7</v>
      </c>
      <c r="N783" t="n">
        <v>97.15000000000001</v>
      </c>
      <c r="O783" t="n">
        <v>39867.32</v>
      </c>
      <c r="P783" t="n">
        <v>189.79</v>
      </c>
      <c r="Q783" t="n">
        <v>988.09</v>
      </c>
      <c r="R783" t="n">
        <v>42.78</v>
      </c>
      <c r="S783" t="n">
        <v>35.43</v>
      </c>
      <c r="T783" t="n">
        <v>2657.15</v>
      </c>
      <c r="U783" t="n">
        <v>0.83</v>
      </c>
      <c r="V783" t="n">
        <v>0.88</v>
      </c>
      <c r="W783" t="n">
        <v>2.98</v>
      </c>
      <c r="X783" t="n">
        <v>0.16</v>
      </c>
      <c r="Y783" t="n">
        <v>1</v>
      </c>
      <c r="Z783" t="n">
        <v>10</v>
      </c>
    </row>
    <row r="784">
      <c r="A784" t="n">
        <v>69</v>
      </c>
      <c r="B784" t="n">
        <v>145</v>
      </c>
      <c r="C784" t="inlineStr">
        <is>
          <t xml:space="preserve">CONCLUIDO	</t>
        </is>
      </c>
      <c r="D784" t="n">
        <v>6.1188</v>
      </c>
      <c r="E784" t="n">
        <v>16.34</v>
      </c>
      <c r="F784" t="n">
        <v>12.91</v>
      </c>
      <c r="G784" t="n">
        <v>86.06</v>
      </c>
      <c r="H784" t="n">
        <v>1.01</v>
      </c>
      <c r="I784" t="n">
        <v>9</v>
      </c>
      <c r="J784" t="n">
        <v>321.92</v>
      </c>
      <c r="K784" t="n">
        <v>61.2</v>
      </c>
      <c r="L784" t="n">
        <v>18.25</v>
      </c>
      <c r="M784" t="n">
        <v>7</v>
      </c>
      <c r="N784" t="n">
        <v>97.47</v>
      </c>
      <c r="O784" t="n">
        <v>39937.36</v>
      </c>
      <c r="P784" t="n">
        <v>188.86</v>
      </c>
      <c r="Q784" t="n">
        <v>988.13</v>
      </c>
      <c r="R784" t="n">
        <v>42.51</v>
      </c>
      <c r="S784" t="n">
        <v>35.43</v>
      </c>
      <c r="T784" t="n">
        <v>2519.76</v>
      </c>
      <c r="U784" t="n">
        <v>0.83</v>
      </c>
      <c r="V784" t="n">
        <v>0.88</v>
      </c>
      <c r="W784" t="n">
        <v>2.98</v>
      </c>
      <c r="X784" t="n">
        <v>0.16</v>
      </c>
      <c r="Y784" t="n">
        <v>1</v>
      </c>
      <c r="Z784" t="n">
        <v>10</v>
      </c>
    </row>
    <row r="785">
      <c r="A785" t="n">
        <v>70</v>
      </c>
      <c r="B785" t="n">
        <v>145</v>
      </c>
      <c r="C785" t="inlineStr">
        <is>
          <t xml:space="preserve">CONCLUIDO	</t>
        </is>
      </c>
      <c r="D785" t="n">
        <v>6.1188</v>
      </c>
      <c r="E785" t="n">
        <v>16.34</v>
      </c>
      <c r="F785" t="n">
        <v>12.91</v>
      </c>
      <c r="G785" t="n">
        <v>86.06</v>
      </c>
      <c r="H785" t="n">
        <v>1.02</v>
      </c>
      <c r="I785" t="n">
        <v>9</v>
      </c>
      <c r="J785" t="n">
        <v>322.49</v>
      </c>
      <c r="K785" t="n">
        <v>61.2</v>
      </c>
      <c r="L785" t="n">
        <v>18.5</v>
      </c>
      <c r="M785" t="n">
        <v>6</v>
      </c>
      <c r="N785" t="n">
        <v>97.79000000000001</v>
      </c>
      <c r="O785" t="n">
        <v>40007.56</v>
      </c>
      <c r="P785" t="n">
        <v>187.03</v>
      </c>
      <c r="Q785" t="n">
        <v>988.11</v>
      </c>
      <c r="R785" t="n">
        <v>42.65</v>
      </c>
      <c r="S785" t="n">
        <v>35.43</v>
      </c>
      <c r="T785" t="n">
        <v>2589.39</v>
      </c>
      <c r="U785" t="n">
        <v>0.83</v>
      </c>
      <c r="V785" t="n">
        <v>0.88</v>
      </c>
      <c r="W785" t="n">
        <v>2.98</v>
      </c>
      <c r="X785" t="n">
        <v>0.15</v>
      </c>
      <c r="Y785" t="n">
        <v>1</v>
      </c>
      <c r="Z785" t="n">
        <v>10</v>
      </c>
    </row>
    <row r="786">
      <c r="A786" t="n">
        <v>71</v>
      </c>
      <c r="B786" t="n">
        <v>145</v>
      </c>
      <c r="C786" t="inlineStr">
        <is>
          <t xml:space="preserve">CONCLUIDO	</t>
        </is>
      </c>
      <c r="D786" t="n">
        <v>6.1153</v>
      </c>
      <c r="E786" t="n">
        <v>16.35</v>
      </c>
      <c r="F786" t="n">
        <v>12.92</v>
      </c>
      <c r="G786" t="n">
        <v>86.12</v>
      </c>
      <c r="H786" t="n">
        <v>1.03</v>
      </c>
      <c r="I786" t="n">
        <v>9</v>
      </c>
      <c r="J786" t="n">
        <v>323.06</v>
      </c>
      <c r="K786" t="n">
        <v>61.2</v>
      </c>
      <c r="L786" t="n">
        <v>18.75</v>
      </c>
      <c r="M786" t="n">
        <v>4</v>
      </c>
      <c r="N786" t="n">
        <v>98.11</v>
      </c>
      <c r="O786" t="n">
        <v>40077.9</v>
      </c>
      <c r="P786" t="n">
        <v>186.64</v>
      </c>
      <c r="Q786" t="n">
        <v>988.08</v>
      </c>
      <c r="R786" t="n">
        <v>42.76</v>
      </c>
      <c r="S786" t="n">
        <v>35.43</v>
      </c>
      <c r="T786" t="n">
        <v>2644.8</v>
      </c>
      <c r="U786" t="n">
        <v>0.83</v>
      </c>
      <c r="V786" t="n">
        <v>0.88</v>
      </c>
      <c r="W786" t="n">
        <v>2.98</v>
      </c>
      <c r="X786" t="n">
        <v>0.17</v>
      </c>
      <c r="Y786" t="n">
        <v>1</v>
      </c>
      <c r="Z786" t="n">
        <v>10</v>
      </c>
    </row>
    <row r="787">
      <c r="A787" t="n">
        <v>72</v>
      </c>
      <c r="B787" t="n">
        <v>145</v>
      </c>
      <c r="C787" t="inlineStr">
        <is>
          <t xml:space="preserve">CONCLUIDO	</t>
        </is>
      </c>
      <c r="D787" t="n">
        <v>6.1145</v>
      </c>
      <c r="E787" t="n">
        <v>16.35</v>
      </c>
      <c r="F787" t="n">
        <v>12.92</v>
      </c>
      <c r="G787" t="n">
        <v>86.14</v>
      </c>
      <c r="H787" t="n">
        <v>1.05</v>
      </c>
      <c r="I787" t="n">
        <v>9</v>
      </c>
      <c r="J787" t="n">
        <v>323.63</v>
      </c>
      <c r="K787" t="n">
        <v>61.2</v>
      </c>
      <c r="L787" t="n">
        <v>19</v>
      </c>
      <c r="M787" t="n">
        <v>4</v>
      </c>
      <c r="N787" t="n">
        <v>98.43000000000001</v>
      </c>
      <c r="O787" t="n">
        <v>40148.52</v>
      </c>
      <c r="P787" t="n">
        <v>186.18</v>
      </c>
      <c r="Q787" t="n">
        <v>988.11</v>
      </c>
      <c r="R787" t="n">
        <v>42.81</v>
      </c>
      <c r="S787" t="n">
        <v>35.43</v>
      </c>
      <c r="T787" t="n">
        <v>2669.87</v>
      </c>
      <c r="U787" t="n">
        <v>0.83</v>
      </c>
      <c r="V787" t="n">
        <v>0.88</v>
      </c>
      <c r="W787" t="n">
        <v>2.98</v>
      </c>
      <c r="X787" t="n">
        <v>0.17</v>
      </c>
      <c r="Y787" t="n">
        <v>1</v>
      </c>
      <c r="Z787" t="n">
        <v>10</v>
      </c>
    </row>
    <row r="788">
      <c r="A788" t="n">
        <v>73</v>
      </c>
      <c r="B788" t="n">
        <v>145</v>
      </c>
      <c r="C788" t="inlineStr">
        <is>
          <t xml:space="preserve">CONCLUIDO	</t>
        </is>
      </c>
      <c r="D788" t="n">
        <v>6.1425</v>
      </c>
      <c r="E788" t="n">
        <v>16.28</v>
      </c>
      <c r="F788" t="n">
        <v>12.9</v>
      </c>
      <c r="G788" t="n">
        <v>96.75</v>
      </c>
      <c r="H788" t="n">
        <v>1.06</v>
      </c>
      <c r="I788" t="n">
        <v>8</v>
      </c>
      <c r="J788" t="n">
        <v>324.2</v>
      </c>
      <c r="K788" t="n">
        <v>61.2</v>
      </c>
      <c r="L788" t="n">
        <v>19.25</v>
      </c>
      <c r="M788" t="n">
        <v>3</v>
      </c>
      <c r="N788" t="n">
        <v>98.75</v>
      </c>
      <c r="O788" t="n">
        <v>40219.17</v>
      </c>
      <c r="P788" t="n">
        <v>185.01</v>
      </c>
      <c r="Q788" t="n">
        <v>988.08</v>
      </c>
      <c r="R788" t="n">
        <v>42.12</v>
      </c>
      <c r="S788" t="n">
        <v>35.43</v>
      </c>
      <c r="T788" t="n">
        <v>2332.04</v>
      </c>
      <c r="U788" t="n">
        <v>0.84</v>
      </c>
      <c r="V788" t="n">
        <v>0.88</v>
      </c>
      <c r="W788" t="n">
        <v>2.98</v>
      </c>
      <c r="X788" t="n">
        <v>0.15</v>
      </c>
      <c r="Y788" t="n">
        <v>1</v>
      </c>
      <c r="Z788" t="n">
        <v>10</v>
      </c>
    </row>
    <row r="789">
      <c r="A789" t="n">
        <v>74</v>
      </c>
      <c r="B789" t="n">
        <v>145</v>
      </c>
      <c r="C789" t="inlineStr">
        <is>
          <t xml:space="preserve">CONCLUIDO	</t>
        </is>
      </c>
      <c r="D789" t="n">
        <v>6.1442</v>
      </c>
      <c r="E789" t="n">
        <v>16.28</v>
      </c>
      <c r="F789" t="n">
        <v>12.9</v>
      </c>
      <c r="G789" t="n">
        <v>96.70999999999999</v>
      </c>
      <c r="H789" t="n">
        <v>1.07</v>
      </c>
      <c r="I789" t="n">
        <v>8</v>
      </c>
      <c r="J789" t="n">
        <v>324.78</v>
      </c>
      <c r="K789" t="n">
        <v>61.2</v>
      </c>
      <c r="L789" t="n">
        <v>19.5</v>
      </c>
      <c r="M789" t="n">
        <v>2</v>
      </c>
      <c r="N789" t="n">
        <v>99.08</v>
      </c>
      <c r="O789" t="n">
        <v>40289.97</v>
      </c>
      <c r="P789" t="n">
        <v>185.23</v>
      </c>
      <c r="Q789" t="n">
        <v>988.13</v>
      </c>
      <c r="R789" t="n">
        <v>42.1</v>
      </c>
      <c r="S789" t="n">
        <v>35.43</v>
      </c>
      <c r="T789" t="n">
        <v>2320.49</v>
      </c>
      <c r="U789" t="n">
        <v>0.84</v>
      </c>
      <c r="V789" t="n">
        <v>0.88</v>
      </c>
      <c r="W789" t="n">
        <v>2.98</v>
      </c>
      <c r="X789" t="n">
        <v>0.14</v>
      </c>
      <c r="Y789" t="n">
        <v>1</v>
      </c>
      <c r="Z789" t="n">
        <v>10</v>
      </c>
    </row>
    <row r="790">
      <c r="A790" t="n">
        <v>75</v>
      </c>
      <c r="B790" t="n">
        <v>145</v>
      </c>
      <c r="C790" t="inlineStr">
        <is>
          <t xml:space="preserve">CONCLUIDO	</t>
        </is>
      </c>
      <c r="D790" t="n">
        <v>6.1425</v>
      </c>
      <c r="E790" t="n">
        <v>16.28</v>
      </c>
      <c r="F790" t="n">
        <v>12.9</v>
      </c>
      <c r="G790" t="n">
        <v>96.75</v>
      </c>
      <c r="H790" t="n">
        <v>1.08</v>
      </c>
      <c r="I790" t="n">
        <v>8</v>
      </c>
      <c r="J790" t="n">
        <v>325.35</v>
      </c>
      <c r="K790" t="n">
        <v>61.2</v>
      </c>
      <c r="L790" t="n">
        <v>19.75</v>
      </c>
      <c r="M790" t="n">
        <v>1</v>
      </c>
      <c r="N790" t="n">
        <v>99.40000000000001</v>
      </c>
      <c r="O790" t="n">
        <v>40360.92</v>
      </c>
      <c r="P790" t="n">
        <v>185.36</v>
      </c>
      <c r="Q790" t="n">
        <v>988.14</v>
      </c>
      <c r="R790" t="n">
        <v>42.17</v>
      </c>
      <c r="S790" t="n">
        <v>35.43</v>
      </c>
      <c r="T790" t="n">
        <v>2356.26</v>
      </c>
      <c r="U790" t="n">
        <v>0.84</v>
      </c>
      <c r="V790" t="n">
        <v>0.88</v>
      </c>
      <c r="W790" t="n">
        <v>2.98</v>
      </c>
      <c r="X790" t="n">
        <v>0.15</v>
      </c>
      <c r="Y790" t="n">
        <v>1</v>
      </c>
      <c r="Z790" t="n">
        <v>10</v>
      </c>
    </row>
    <row r="791">
      <c r="A791" t="n">
        <v>76</v>
      </c>
      <c r="B791" t="n">
        <v>145</v>
      </c>
      <c r="C791" t="inlineStr">
        <is>
          <t xml:space="preserve">CONCLUIDO	</t>
        </is>
      </c>
      <c r="D791" t="n">
        <v>6.1429</v>
      </c>
      <c r="E791" t="n">
        <v>16.28</v>
      </c>
      <c r="F791" t="n">
        <v>12.9</v>
      </c>
      <c r="G791" t="n">
        <v>96.73999999999999</v>
      </c>
      <c r="H791" t="n">
        <v>1.09</v>
      </c>
      <c r="I791" t="n">
        <v>8</v>
      </c>
      <c r="J791" t="n">
        <v>325.93</v>
      </c>
      <c r="K791" t="n">
        <v>61.2</v>
      </c>
      <c r="L791" t="n">
        <v>20</v>
      </c>
      <c r="M791" t="n">
        <v>1</v>
      </c>
      <c r="N791" t="n">
        <v>99.73</v>
      </c>
      <c r="O791" t="n">
        <v>40432.03</v>
      </c>
      <c r="P791" t="n">
        <v>185.66</v>
      </c>
      <c r="Q791" t="n">
        <v>988.08</v>
      </c>
      <c r="R791" t="n">
        <v>42.2</v>
      </c>
      <c r="S791" t="n">
        <v>35.43</v>
      </c>
      <c r="T791" t="n">
        <v>2371.55</v>
      </c>
      <c r="U791" t="n">
        <v>0.84</v>
      </c>
      <c r="V791" t="n">
        <v>0.88</v>
      </c>
      <c r="W791" t="n">
        <v>2.98</v>
      </c>
      <c r="X791" t="n">
        <v>0.15</v>
      </c>
      <c r="Y791" t="n">
        <v>1</v>
      </c>
      <c r="Z791" t="n">
        <v>10</v>
      </c>
    </row>
    <row r="792">
      <c r="A792" t="n">
        <v>77</v>
      </c>
      <c r="B792" t="n">
        <v>145</v>
      </c>
      <c r="C792" t="inlineStr">
        <is>
          <t xml:space="preserve">CONCLUIDO	</t>
        </is>
      </c>
      <c r="D792" t="n">
        <v>6.1437</v>
      </c>
      <c r="E792" t="n">
        <v>16.28</v>
      </c>
      <c r="F792" t="n">
        <v>12.9</v>
      </c>
      <c r="G792" t="n">
        <v>96.72</v>
      </c>
      <c r="H792" t="n">
        <v>1.11</v>
      </c>
      <c r="I792" t="n">
        <v>8</v>
      </c>
      <c r="J792" t="n">
        <v>326.51</v>
      </c>
      <c r="K792" t="n">
        <v>61.2</v>
      </c>
      <c r="L792" t="n">
        <v>20.25</v>
      </c>
      <c r="M792" t="n">
        <v>0</v>
      </c>
      <c r="N792" t="n">
        <v>100.06</v>
      </c>
      <c r="O792" t="n">
        <v>40503.29</v>
      </c>
      <c r="P792" t="n">
        <v>185.95</v>
      </c>
      <c r="Q792" t="n">
        <v>988.08</v>
      </c>
      <c r="R792" t="n">
        <v>42.08</v>
      </c>
      <c r="S792" t="n">
        <v>35.43</v>
      </c>
      <c r="T792" t="n">
        <v>2313.01</v>
      </c>
      <c r="U792" t="n">
        <v>0.84</v>
      </c>
      <c r="V792" t="n">
        <v>0.88</v>
      </c>
      <c r="W792" t="n">
        <v>2.98</v>
      </c>
      <c r="X792" t="n">
        <v>0.14</v>
      </c>
      <c r="Y792" t="n">
        <v>1</v>
      </c>
      <c r="Z792" t="n">
        <v>10</v>
      </c>
    </row>
    <row r="793">
      <c r="A793" t="n">
        <v>0</v>
      </c>
      <c r="B793" t="n">
        <v>65</v>
      </c>
      <c r="C793" t="inlineStr">
        <is>
          <t xml:space="preserve">CONCLUIDO	</t>
        </is>
      </c>
      <c r="D793" t="n">
        <v>4.8873</v>
      </c>
      <c r="E793" t="n">
        <v>20.46</v>
      </c>
      <c r="F793" t="n">
        <v>15.1</v>
      </c>
      <c r="G793" t="n">
        <v>7.74</v>
      </c>
      <c r="H793" t="n">
        <v>0.13</v>
      </c>
      <c r="I793" t="n">
        <v>117</v>
      </c>
      <c r="J793" t="n">
        <v>133.21</v>
      </c>
      <c r="K793" t="n">
        <v>46.47</v>
      </c>
      <c r="L793" t="n">
        <v>1</v>
      </c>
      <c r="M793" t="n">
        <v>115</v>
      </c>
      <c r="N793" t="n">
        <v>20.75</v>
      </c>
      <c r="O793" t="n">
        <v>16663.42</v>
      </c>
      <c r="P793" t="n">
        <v>161.7</v>
      </c>
      <c r="Q793" t="n">
        <v>988.76</v>
      </c>
      <c r="R793" t="n">
        <v>110.65</v>
      </c>
      <c r="S793" t="n">
        <v>35.43</v>
      </c>
      <c r="T793" t="n">
        <v>36049.19</v>
      </c>
      <c r="U793" t="n">
        <v>0.32</v>
      </c>
      <c r="V793" t="n">
        <v>0.76</v>
      </c>
      <c r="W793" t="n">
        <v>3.15</v>
      </c>
      <c r="X793" t="n">
        <v>2.34</v>
      </c>
      <c r="Y793" t="n">
        <v>1</v>
      </c>
      <c r="Z793" t="n">
        <v>10</v>
      </c>
    </row>
    <row r="794">
      <c r="A794" t="n">
        <v>1</v>
      </c>
      <c r="B794" t="n">
        <v>65</v>
      </c>
      <c r="C794" t="inlineStr">
        <is>
          <t xml:space="preserve">CONCLUIDO	</t>
        </is>
      </c>
      <c r="D794" t="n">
        <v>5.204</v>
      </c>
      <c r="E794" t="n">
        <v>19.22</v>
      </c>
      <c r="F794" t="n">
        <v>14.59</v>
      </c>
      <c r="G794" t="n">
        <v>9.720000000000001</v>
      </c>
      <c r="H794" t="n">
        <v>0.17</v>
      </c>
      <c r="I794" t="n">
        <v>90</v>
      </c>
      <c r="J794" t="n">
        <v>133.55</v>
      </c>
      <c r="K794" t="n">
        <v>46.47</v>
      </c>
      <c r="L794" t="n">
        <v>1.25</v>
      </c>
      <c r="M794" t="n">
        <v>88</v>
      </c>
      <c r="N794" t="n">
        <v>20.83</v>
      </c>
      <c r="O794" t="n">
        <v>16704.7</v>
      </c>
      <c r="P794" t="n">
        <v>154.77</v>
      </c>
      <c r="Q794" t="n">
        <v>988.37</v>
      </c>
      <c r="R794" t="n">
        <v>94.06999999999999</v>
      </c>
      <c r="S794" t="n">
        <v>35.43</v>
      </c>
      <c r="T794" t="n">
        <v>27895.24</v>
      </c>
      <c r="U794" t="n">
        <v>0.38</v>
      </c>
      <c r="V794" t="n">
        <v>0.78</v>
      </c>
      <c r="W794" t="n">
        <v>3.13</v>
      </c>
      <c r="X794" t="n">
        <v>1.83</v>
      </c>
      <c r="Y794" t="n">
        <v>1</v>
      </c>
      <c r="Z794" t="n">
        <v>10</v>
      </c>
    </row>
    <row r="795">
      <c r="A795" t="n">
        <v>2</v>
      </c>
      <c r="B795" t="n">
        <v>65</v>
      </c>
      <c r="C795" t="inlineStr">
        <is>
          <t xml:space="preserve">CONCLUIDO	</t>
        </is>
      </c>
      <c r="D795" t="n">
        <v>5.4423</v>
      </c>
      <c r="E795" t="n">
        <v>18.37</v>
      </c>
      <c r="F795" t="n">
        <v>14.21</v>
      </c>
      <c r="G795" t="n">
        <v>11.68</v>
      </c>
      <c r="H795" t="n">
        <v>0.2</v>
      </c>
      <c r="I795" t="n">
        <v>73</v>
      </c>
      <c r="J795" t="n">
        <v>133.88</v>
      </c>
      <c r="K795" t="n">
        <v>46.47</v>
      </c>
      <c r="L795" t="n">
        <v>1.5</v>
      </c>
      <c r="M795" t="n">
        <v>71</v>
      </c>
      <c r="N795" t="n">
        <v>20.91</v>
      </c>
      <c r="O795" t="n">
        <v>16746.01</v>
      </c>
      <c r="P795" t="n">
        <v>149.17</v>
      </c>
      <c r="Q795" t="n">
        <v>988.17</v>
      </c>
      <c r="R795" t="n">
        <v>83.09999999999999</v>
      </c>
      <c r="S795" t="n">
        <v>35.43</v>
      </c>
      <c r="T795" t="n">
        <v>22493.92</v>
      </c>
      <c r="U795" t="n">
        <v>0.43</v>
      </c>
      <c r="V795" t="n">
        <v>0.8</v>
      </c>
      <c r="W795" t="n">
        <v>3.08</v>
      </c>
      <c r="X795" t="n">
        <v>1.45</v>
      </c>
      <c r="Y795" t="n">
        <v>1</v>
      </c>
      <c r="Z795" t="n">
        <v>10</v>
      </c>
    </row>
    <row r="796">
      <c r="A796" t="n">
        <v>3</v>
      </c>
      <c r="B796" t="n">
        <v>65</v>
      </c>
      <c r="C796" t="inlineStr">
        <is>
          <t xml:space="preserve">CONCLUIDO	</t>
        </is>
      </c>
      <c r="D796" t="n">
        <v>5.6161</v>
      </c>
      <c r="E796" t="n">
        <v>17.81</v>
      </c>
      <c r="F796" t="n">
        <v>13.96</v>
      </c>
      <c r="G796" t="n">
        <v>13.74</v>
      </c>
      <c r="H796" t="n">
        <v>0.23</v>
      </c>
      <c r="I796" t="n">
        <v>61</v>
      </c>
      <c r="J796" t="n">
        <v>134.22</v>
      </c>
      <c r="K796" t="n">
        <v>46.47</v>
      </c>
      <c r="L796" t="n">
        <v>1.75</v>
      </c>
      <c r="M796" t="n">
        <v>59</v>
      </c>
      <c r="N796" t="n">
        <v>21</v>
      </c>
      <c r="O796" t="n">
        <v>16787.35</v>
      </c>
      <c r="P796" t="n">
        <v>145.06</v>
      </c>
      <c r="Q796" t="n">
        <v>988.13</v>
      </c>
      <c r="R796" t="n">
        <v>75.37</v>
      </c>
      <c r="S796" t="n">
        <v>35.43</v>
      </c>
      <c r="T796" t="n">
        <v>18690.32</v>
      </c>
      <c r="U796" t="n">
        <v>0.47</v>
      </c>
      <c r="V796" t="n">
        <v>0.82</v>
      </c>
      <c r="W796" t="n">
        <v>3.07</v>
      </c>
      <c r="X796" t="n">
        <v>1.21</v>
      </c>
      <c r="Y796" t="n">
        <v>1</v>
      </c>
      <c r="Z796" t="n">
        <v>10</v>
      </c>
    </row>
    <row r="797">
      <c r="A797" t="n">
        <v>4</v>
      </c>
      <c r="B797" t="n">
        <v>65</v>
      </c>
      <c r="C797" t="inlineStr">
        <is>
          <t xml:space="preserve">CONCLUIDO	</t>
        </is>
      </c>
      <c r="D797" t="n">
        <v>5.7593</v>
      </c>
      <c r="E797" t="n">
        <v>17.36</v>
      </c>
      <c r="F797" t="n">
        <v>13.77</v>
      </c>
      <c r="G797" t="n">
        <v>15.89</v>
      </c>
      <c r="H797" t="n">
        <v>0.26</v>
      </c>
      <c r="I797" t="n">
        <v>52</v>
      </c>
      <c r="J797" t="n">
        <v>134.55</v>
      </c>
      <c r="K797" t="n">
        <v>46.47</v>
      </c>
      <c r="L797" t="n">
        <v>2</v>
      </c>
      <c r="M797" t="n">
        <v>50</v>
      </c>
      <c r="N797" t="n">
        <v>21.09</v>
      </c>
      <c r="O797" t="n">
        <v>16828.84</v>
      </c>
      <c r="P797" t="n">
        <v>141.48</v>
      </c>
      <c r="Q797" t="n">
        <v>988.28</v>
      </c>
      <c r="R797" t="n">
        <v>69.09999999999999</v>
      </c>
      <c r="S797" t="n">
        <v>35.43</v>
      </c>
      <c r="T797" t="n">
        <v>15600.33</v>
      </c>
      <c r="U797" t="n">
        <v>0.51</v>
      </c>
      <c r="V797" t="n">
        <v>0.83</v>
      </c>
      <c r="W797" t="n">
        <v>3.05</v>
      </c>
      <c r="X797" t="n">
        <v>1.01</v>
      </c>
      <c r="Y797" t="n">
        <v>1</v>
      </c>
      <c r="Z797" t="n">
        <v>10</v>
      </c>
    </row>
    <row r="798">
      <c r="A798" t="n">
        <v>5</v>
      </c>
      <c r="B798" t="n">
        <v>65</v>
      </c>
      <c r="C798" t="inlineStr">
        <is>
          <t xml:space="preserve">CONCLUIDO	</t>
        </is>
      </c>
      <c r="D798" t="n">
        <v>5.8487</v>
      </c>
      <c r="E798" t="n">
        <v>17.1</v>
      </c>
      <c r="F798" t="n">
        <v>13.67</v>
      </c>
      <c r="G798" t="n">
        <v>17.82</v>
      </c>
      <c r="H798" t="n">
        <v>0.29</v>
      </c>
      <c r="I798" t="n">
        <v>46</v>
      </c>
      <c r="J798" t="n">
        <v>134.89</v>
      </c>
      <c r="K798" t="n">
        <v>46.47</v>
      </c>
      <c r="L798" t="n">
        <v>2.25</v>
      </c>
      <c r="M798" t="n">
        <v>44</v>
      </c>
      <c r="N798" t="n">
        <v>21.17</v>
      </c>
      <c r="O798" t="n">
        <v>16870.25</v>
      </c>
      <c r="P798" t="n">
        <v>138.84</v>
      </c>
      <c r="Q798" t="n">
        <v>988.16</v>
      </c>
      <c r="R798" t="n">
        <v>66.06</v>
      </c>
      <c r="S798" t="n">
        <v>35.43</v>
      </c>
      <c r="T798" t="n">
        <v>14111.59</v>
      </c>
      <c r="U798" t="n">
        <v>0.54</v>
      </c>
      <c r="V798" t="n">
        <v>0.83</v>
      </c>
      <c r="W798" t="n">
        <v>3.04</v>
      </c>
      <c r="X798" t="n">
        <v>0.91</v>
      </c>
      <c r="Y798" t="n">
        <v>1</v>
      </c>
      <c r="Z798" t="n">
        <v>10</v>
      </c>
    </row>
    <row r="799">
      <c r="A799" t="n">
        <v>6</v>
      </c>
      <c r="B799" t="n">
        <v>65</v>
      </c>
      <c r="C799" t="inlineStr">
        <is>
          <t xml:space="preserve">CONCLUIDO	</t>
        </is>
      </c>
      <c r="D799" t="n">
        <v>5.952</v>
      </c>
      <c r="E799" t="n">
        <v>16.8</v>
      </c>
      <c r="F799" t="n">
        <v>13.53</v>
      </c>
      <c r="G799" t="n">
        <v>20.3</v>
      </c>
      <c r="H799" t="n">
        <v>0.33</v>
      </c>
      <c r="I799" t="n">
        <v>40</v>
      </c>
      <c r="J799" t="n">
        <v>135.22</v>
      </c>
      <c r="K799" t="n">
        <v>46.47</v>
      </c>
      <c r="L799" t="n">
        <v>2.5</v>
      </c>
      <c r="M799" t="n">
        <v>38</v>
      </c>
      <c r="N799" t="n">
        <v>21.26</v>
      </c>
      <c r="O799" t="n">
        <v>16911.68</v>
      </c>
      <c r="P799" t="n">
        <v>135.8</v>
      </c>
      <c r="Q799" t="n">
        <v>988.3099999999999</v>
      </c>
      <c r="R799" t="n">
        <v>61.66</v>
      </c>
      <c r="S799" t="n">
        <v>35.43</v>
      </c>
      <c r="T799" t="n">
        <v>11940.47</v>
      </c>
      <c r="U799" t="n">
        <v>0.57</v>
      </c>
      <c r="V799" t="n">
        <v>0.84</v>
      </c>
      <c r="W799" t="n">
        <v>3.04</v>
      </c>
      <c r="X799" t="n">
        <v>0.78</v>
      </c>
      <c r="Y799" t="n">
        <v>1</v>
      </c>
      <c r="Z799" t="n">
        <v>10</v>
      </c>
    </row>
    <row r="800">
      <c r="A800" t="n">
        <v>7</v>
      </c>
      <c r="B800" t="n">
        <v>65</v>
      </c>
      <c r="C800" t="inlineStr">
        <is>
          <t xml:space="preserve">CONCLUIDO	</t>
        </is>
      </c>
      <c r="D800" t="n">
        <v>6.0185</v>
      </c>
      <c r="E800" t="n">
        <v>16.62</v>
      </c>
      <c r="F800" t="n">
        <v>13.46</v>
      </c>
      <c r="G800" t="n">
        <v>22.43</v>
      </c>
      <c r="H800" t="n">
        <v>0.36</v>
      </c>
      <c r="I800" t="n">
        <v>36</v>
      </c>
      <c r="J800" t="n">
        <v>135.56</v>
      </c>
      <c r="K800" t="n">
        <v>46.47</v>
      </c>
      <c r="L800" t="n">
        <v>2.75</v>
      </c>
      <c r="M800" t="n">
        <v>34</v>
      </c>
      <c r="N800" t="n">
        <v>21.34</v>
      </c>
      <c r="O800" t="n">
        <v>16953.14</v>
      </c>
      <c r="P800" t="n">
        <v>133.47</v>
      </c>
      <c r="Q800" t="n">
        <v>988.11</v>
      </c>
      <c r="R800" t="n">
        <v>59.2</v>
      </c>
      <c r="S800" t="n">
        <v>35.43</v>
      </c>
      <c r="T800" t="n">
        <v>10731.37</v>
      </c>
      <c r="U800" t="n">
        <v>0.6</v>
      </c>
      <c r="V800" t="n">
        <v>0.85</v>
      </c>
      <c r="W800" t="n">
        <v>3.03</v>
      </c>
      <c r="X800" t="n">
        <v>0.7</v>
      </c>
      <c r="Y800" t="n">
        <v>1</v>
      </c>
      <c r="Z800" t="n">
        <v>10</v>
      </c>
    </row>
    <row r="801">
      <c r="A801" t="n">
        <v>8</v>
      </c>
      <c r="B801" t="n">
        <v>65</v>
      </c>
      <c r="C801" t="inlineStr">
        <is>
          <t xml:space="preserve">CONCLUIDO	</t>
        </is>
      </c>
      <c r="D801" t="n">
        <v>6.0726</v>
      </c>
      <c r="E801" t="n">
        <v>16.47</v>
      </c>
      <c r="F801" t="n">
        <v>13.39</v>
      </c>
      <c r="G801" t="n">
        <v>24.34</v>
      </c>
      <c r="H801" t="n">
        <v>0.39</v>
      </c>
      <c r="I801" t="n">
        <v>33</v>
      </c>
      <c r="J801" t="n">
        <v>135.9</v>
      </c>
      <c r="K801" t="n">
        <v>46.47</v>
      </c>
      <c r="L801" t="n">
        <v>3</v>
      </c>
      <c r="M801" t="n">
        <v>31</v>
      </c>
      <c r="N801" t="n">
        <v>21.43</v>
      </c>
      <c r="O801" t="n">
        <v>16994.64</v>
      </c>
      <c r="P801" t="n">
        <v>131.05</v>
      </c>
      <c r="Q801" t="n">
        <v>988.1900000000001</v>
      </c>
      <c r="R801" t="n">
        <v>57.54</v>
      </c>
      <c r="S801" t="n">
        <v>35.43</v>
      </c>
      <c r="T801" t="n">
        <v>9918.49</v>
      </c>
      <c r="U801" t="n">
        <v>0.62</v>
      </c>
      <c r="V801" t="n">
        <v>0.85</v>
      </c>
      <c r="W801" t="n">
        <v>3.02</v>
      </c>
      <c r="X801" t="n">
        <v>0.63</v>
      </c>
      <c r="Y801" t="n">
        <v>1</v>
      </c>
      <c r="Z801" t="n">
        <v>10</v>
      </c>
    </row>
    <row r="802">
      <c r="A802" t="n">
        <v>9</v>
      </c>
      <c r="B802" t="n">
        <v>65</v>
      </c>
      <c r="C802" t="inlineStr">
        <is>
          <t xml:space="preserve">CONCLUIDO	</t>
        </is>
      </c>
      <c r="D802" t="n">
        <v>6.1272</v>
      </c>
      <c r="E802" t="n">
        <v>16.32</v>
      </c>
      <c r="F802" t="n">
        <v>13.32</v>
      </c>
      <c r="G802" t="n">
        <v>26.65</v>
      </c>
      <c r="H802" t="n">
        <v>0.42</v>
      </c>
      <c r="I802" t="n">
        <v>30</v>
      </c>
      <c r="J802" t="n">
        <v>136.23</v>
      </c>
      <c r="K802" t="n">
        <v>46.47</v>
      </c>
      <c r="L802" t="n">
        <v>3.25</v>
      </c>
      <c r="M802" t="n">
        <v>28</v>
      </c>
      <c r="N802" t="n">
        <v>21.52</v>
      </c>
      <c r="O802" t="n">
        <v>17036.16</v>
      </c>
      <c r="P802" t="n">
        <v>128.98</v>
      </c>
      <c r="Q802" t="n">
        <v>988.15</v>
      </c>
      <c r="R802" t="n">
        <v>55.47</v>
      </c>
      <c r="S802" t="n">
        <v>35.43</v>
      </c>
      <c r="T802" t="n">
        <v>8896.290000000001</v>
      </c>
      <c r="U802" t="n">
        <v>0.64</v>
      </c>
      <c r="V802" t="n">
        <v>0.86</v>
      </c>
      <c r="W802" t="n">
        <v>3.01</v>
      </c>
      <c r="X802" t="n">
        <v>0.57</v>
      </c>
      <c r="Y802" t="n">
        <v>1</v>
      </c>
      <c r="Z802" t="n">
        <v>10</v>
      </c>
    </row>
    <row r="803">
      <c r="A803" t="n">
        <v>10</v>
      </c>
      <c r="B803" t="n">
        <v>65</v>
      </c>
      <c r="C803" t="inlineStr">
        <is>
          <t xml:space="preserve">CONCLUIDO	</t>
        </is>
      </c>
      <c r="D803" t="n">
        <v>6.1794</v>
      </c>
      <c r="E803" t="n">
        <v>16.18</v>
      </c>
      <c r="F803" t="n">
        <v>13.27</v>
      </c>
      <c r="G803" t="n">
        <v>29.48</v>
      </c>
      <c r="H803" t="n">
        <v>0.45</v>
      </c>
      <c r="I803" t="n">
        <v>27</v>
      </c>
      <c r="J803" t="n">
        <v>136.57</v>
      </c>
      <c r="K803" t="n">
        <v>46.47</v>
      </c>
      <c r="L803" t="n">
        <v>3.5</v>
      </c>
      <c r="M803" t="n">
        <v>25</v>
      </c>
      <c r="N803" t="n">
        <v>21.6</v>
      </c>
      <c r="O803" t="n">
        <v>17077.72</v>
      </c>
      <c r="P803" t="n">
        <v>126.29</v>
      </c>
      <c r="Q803" t="n">
        <v>988.26</v>
      </c>
      <c r="R803" t="n">
        <v>53.69</v>
      </c>
      <c r="S803" t="n">
        <v>35.43</v>
      </c>
      <c r="T803" t="n">
        <v>8020.28</v>
      </c>
      <c r="U803" t="n">
        <v>0.66</v>
      </c>
      <c r="V803" t="n">
        <v>0.86</v>
      </c>
      <c r="W803" t="n">
        <v>3.01</v>
      </c>
      <c r="X803" t="n">
        <v>0.51</v>
      </c>
      <c r="Y803" t="n">
        <v>1</v>
      </c>
      <c r="Z803" t="n">
        <v>10</v>
      </c>
    </row>
    <row r="804">
      <c r="A804" t="n">
        <v>11</v>
      </c>
      <c r="B804" t="n">
        <v>65</v>
      </c>
      <c r="C804" t="inlineStr">
        <is>
          <t xml:space="preserve">CONCLUIDO	</t>
        </is>
      </c>
      <c r="D804" t="n">
        <v>6.2085</v>
      </c>
      <c r="E804" t="n">
        <v>16.11</v>
      </c>
      <c r="F804" t="n">
        <v>13.25</v>
      </c>
      <c r="G804" t="n">
        <v>31.79</v>
      </c>
      <c r="H804" t="n">
        <v>0.48</v>
      </c>
      <c r="I804" t="n">
        <v>25</v>
      </c>
      <c r="J804" t="n">
        <v>136.91</v>
      </c>
      <c r="K804" t="n">
        <v>46.47</v>
      </c>
      <c r="L804" t="n">
        <v>3.75</v>
      </c>
      <c r="M804" t="n">
        <v>23</v>
      </c>
      <c r="N804" t="n">
        <v>21.69</v>
      </c>
      <c r="O804" t="n">
        <v>17119.3</v>
      </c>
      <c r="P804" t="n">
        <v>124.44</v>
      </c>
      <c r="Q804" t="n">
        <v>988.2</v>
      </c>
      <c r="R804" t="n">
        <v>52.97</v>
      </c>
      <c r="S804" t="n">
        <v>35.43</v>
      </c>
      <c r="T804" t="n">
        <v>7673.14</v>
      </c>
      <c r="U804" t="n">
        <v>0.67</v>
      </c>
      <c r="V804" t="n">
        <v>0.86</v>
      </c>
      <c r="W804" t="n">
        <v>3.01</v>
      </c>
      <c r="X804" t="n">
        <v>0.49</v>
      </c>
      <c r="Y804" t="n">
        <v>1</v>
      </c>
      <c r="Z804" t="n">
        <v>10</v>
      </c>
    </row>
    <row r="805">
      <c r="A805" t="n">
        <v>12</v>
      </c>
      <c r="B805" t="n">
        <v>65</v>
      </c>
      <c r="C805" t="inlineStr">
        <is>
          <t xml:space="preserve">CONCLUIDO	</t>
        </is>
      </c>
      <c r="D805" t="n">
        <v>6.2505</v>
      </c>
      <c r="E805" t="n">
        <v>16</v>
      </c>
      <c r="F805" t="n">
        <v>13.19</v>
      </c>
      <c r="G805" t="n">
        <v>34.41</v>
      </c>
      <c r="H805" t="n">
        <v>0.52</v>
      </c>
      <c r="I805" t="n">
        <v>23</v>
      </c>
      <c r="J805" t="n">
        <v>137.25</v>
      </c>
      <c r="K805" t="n">
        <v>46.47</v>
      </c>
      <c r="L805" t="n">
        <v>4</v>
      </c>
      <c r="M805" t="n">
        <v>21</v>
      </c>
      <c r="N805" t="n">
        <v>21.78</v>
      </c>
      <c r="O805" t="n">
        <v>17160.92</v>
      </c>
      <c r="P805" t="n">
        <v>121.97</v>
      </c>
      <c r="Q805" t="n">
        <v>988.1</v>
      </c>
      <c r="R805" t="n">
        <v>51.68</v>
      </c>
      <c r="S805" t="n">
        <v>35.43</v>
      </c>
      <c r="T805" t="n">
        <v>7038.45</v>
      </c>
      <c r="U805" t="n">
        <v>0.6899999999999999</v>
      </c>
      <c r="V805" t="n">
        <v>0.86</v>
      </c>
      <c r="W805" t="n">
        <v>2.99</v>
      </c>
      <c r="X805" t="n">
        <v>0.44</v>
      </c>
      <c r="Y805" t="n">
        <v>1</v>
      </c>
      <c r="Z805" t="n">
        <v>10</v>
      </c>
    </row>
    <row r="806">
      <c r="A806" t="n">
        <v>13</v>
      </c>
      <c r="B806" t="n">
        <v>65</v>
      </c>
      <c r="C806" t="inlineStr">
        <is>
          <t xml:space="preserve">CONCLUIDO	</t>
        </is>
      </c>
      <c r="D806" t="n">
        <v>6.2718</v>
      </c>
      <c r="E806" t="n">
        <v>15.94</v>
      </c>
      <c r="F806" t="n">
        <v>13.17</v>
      </c>
      <c r="G806" t="n">
        <v>35.91</v>
      </c>
      <c r="H806" t="n">
        <v>0.55</v>
      </c>
      <c r="I806" t="n">
        <v>22</v>
      </c>
      <c r="J806" t="n">
        <v>137.58</v>
      </c>
      <c r="K806" t="n">
        <v>46.47</v>
      </c>
      <c r="L806" t="n">
        <v>4.25</v>
      </c>
      <c r="M806" t="n">
        <v>20</v>
      </c>
      <c r="N806" t="n">
        <v>21.87</v>
      </c>
      <c r="O806" t="n">
        <v>17202.57</v>
      </c>
      <c r="P806" t="n">
        <v>119.93</v>
      </c>
      <c r="Q806" t="n">
        <v>988.08</v>
      </c>
      <c r="R806" t="n">
        <v>50.68</v>
      </c>
      <c r="S806" t="n">
        <v>35.43</v>
      </c>
      <c r="T806" t="n">
        <v>6542.25</v>
      </c>
      <c r="U806" t="n">
        <v>0.7</v>
      </c>
      <c r="V806" t="n">
        <v>0.87</v>
      </c>
      <c r="W806" t="n">
        <v>3</v>
      </c>
      <c r="X806" t="n">
        <v>0.41</v>
      </c>
      <c r="Y806" t="n">
        <v>1</v>
      </c>
      <c r="Z806" t="n">
        <v>10</v>
      </c>
    </row>
    <row r="807">
      <c r="A807" t="n">
        <v>14</v>
      </c>
      <c r="B807" t="n">
        <v>65</v>
      </c>
      <c r="C807" t="inlineStr">
        <is>
          <t xml:space="preserve">CONCLUIDO	</t>
        </is>
      </c>
      <c r="D807" t="n">
        <v>6.3095</v>
      </c>
      <c r="E807" t="n">
        <v>15.85</v>
      </c>
      <c r="F807" t="n">
        <v>13.12</v>
      </c>
      <c r="G807" t="n">
        <v>39.37</v>
      </c>
      <c r="H807" t="n">
        <v>0.58</v>
      </c>
      <c r="I807" t="n">
        <v>20</v>
      </c>
      <c r="J807" t="n">
        <v>137.92</v>
      </c>
      <c r="K807" t="n">
        <v>46.47</v>
      </c>
      <c r="L807" t="n">
        <v>4.5</v>
      </c>
      <c r="M807" t="n">
        <v>18</v>
      </c>
      <c r="N807" t="n">
        <v>21.95</v>
      </c>
      <c r="O807" t="n">
        <v>17244.24</v>
      </c>
      <c r="P807" t="n">
        <v>118.01</v>
      </c>
      <c r="Q807" t="n">
        <v>988.17</v>
      </c>
      <c r="R807" t="n">
        <v>49.16</v>
      </c>
      <c r="S807" t="n">
        <v>35.43</v>
      </c>
      <c r="T807" t="n">
        <v>5790.55</v>
      </c>
      <c r="U807" t="n">
        <v>0.72</v>
      </c>
      <c r="V807" t="n">
        <v>0.87</v>
      </c>
      <c r="W807" t="n">
        <v>3</v>
      </c>
      <c r="X807" t="n">
        <v>0.37</v>
      </c>
      <c r="Y807" t="n">
        <v>1</v>
      </c>
      <c r="Z807" t="n">
        <v>10</v>
      </c>
    </row>
    <row r="808">
      <c r="A808" t="n">
        <v>15</v>
      </c>
      <c r="B808" t="n">
        <v>65</v>
      </c>
      <c r="C808" t="inlineStr">
        <is>
          <t xml:space="preserve">CONCLUIDO	</t>
        </is>
      </c>
      <c r="D808" t="n">
        <v>6.3269</v>
      </c>
      <c r="E808" t="n">
        <v>15.81</v>
      </c>
      <c r="F808" t="n">
        <v>13.11</v>
      </c>
      <c r="G808" t="n">
        <v>41.39</v>
      </c>
      <c r="H808" t="n">
        <v>0.61</v>
      </c>
      <c r="I808" t="n">
        <v>19</v>
      </c>
      <c r="J808" t="n">
        <v>138.26</v>
      </c>
      <c r="K808" t="n">
        <v>46.47</v>
      </c>
      <c r="L808" t="n">
        <v>4.75</v>
      </c>
      <c r="M808" t="n">
        <v>16</v>
      </c>
      <c r="N808" t="n">
        <v>22.04</v>
      </c>
      <c r="O808" t="n">
        <v>17285.95</v>
      </c>
      <c r="P808" t="n">
        <v>115.07</v>
      </c>
      <c r="Q808" t="n">
        <v>988.17</v>
      </c>
      <c r="R808" t="n">
        <v>48.75</v>
      </c>
      <c r="S808" t="n">
        <v>35.43</v>
      </c>
      <c r="T808" t="n">
        <v>5593.3</v>
      </c>
      <c r="U808" t="n">
        <v>0.73</v>
      </c>
      <c r="V808" t="n">
        <v>0.87</v>
      </c>
      <c r="W808" t="n">
        <v>2.99</v>
      </c>
      <c r="X808" t="n">
        <v>0.35</v>
      </c>
      <c r="Y808" t="n">
        <v>1</v>
      </c>
      <c r="Z808" t="n">
        <v>10</v>
      </c>
    </row>
    <row r="809">
      <c r="A809" t="n">
        <v>16</v>
      </c>
      <c r="B809" t="n">
        <v>65</v>
      </c>
      <c r="C809" t="inlineStr">
        <is>
          <t xml:space="preserve">CONCLUIDO	</t>
        </is>
      </c>
      <c r="D809" t="n">
        <v>6.347</v>
      </c>
      <c r="E809" t="n">
        <v>15.76</v>
      </c>
      <c r="F809" t="n">
        <v>13.09</v>
      </c>
      <c r="G809" t="n">
        <v>43.62</v>
      </c>
      <c r="H809" t="n">
        <v>0.64</v>
      </c>
      <c r="I809" t="n">
        <v>18</v>
      </c>
      <c r="J809" t="n">
        <v>138.6</v>
      </c>
      <c r="K809" t="n">
        <v>46.47</v>
      </c>
      <c r="L809" t="n">
        <v>5</v>
      </c>
      <c r="M809" t="n">
        <v>12</v>
      </c>
      <c r="N809" t="n">
        <v>22.13</v>
      </c>
      <c r="O809" t="n">
        <v>17327.69</v>
      </c>
      <c r="P809" t="n">
        <v>112.87</v>
      </c>
      <c r="Q809" t="n">
        <v>988.08</v>
      </c>
      <c r="R809" t="n">
        <v>47.8</v>
      </c>
      <c r="S809" t="n">
        <v>35.43</v>
      </c>
      <c r="T809" t="n">
        <v>5121.25</v>
      </c>
      <c r="U809" t="n">
        <v>0.74</v>
      </c>
      <c r="V809" t="n">
        <v>0.87</v>
      </c>
      <c r="W809" t="n">
        <v>3</v>
      </c>
      <c r="X809" t="n">
        <v>0.33</v>
      </c>
      <c r="Y809" t="n">
        <v>1</v>
      </c>
      <c r="Z809" t="n">
        <v>10</v>
      </c>
    </row>
    <row r="810">
      <c r="A810" t="n">
        <v>17</v>
      </c>
      <c r="B810" t="n">
        <v>65</v>
      </c>
      <c r="C810" t="inlineStr">
        <is>
          <t xml:space="preserve">CONCLUIDO	</t>
        </is>
      </c>
      <c r="D810" t="n">
        <v>6.3586</v>
      </c>
      <c r="E810" t="n">
        <v>15.73</v>
      </c>
      <c r="F810" t="n">
        <v>13.08</v>
      </c>
      <c r="G810" t="n">
        <v>46.18</v>
      </c>
      <c r="H810" t="n">
        <v>0.67</v>
      </c>
      <c r="I810" t="n">
        <v>17</v>
      </c>
      <c r="J810" t="n">
        <v>138.94</v>
      </c>
      <c r="K810" t="n">
        <v>46.47</v>
      </c>
      <c r="L810" t="n">
        <v>5.25</v>
      </c>
      <c r="M810" t="n">
        <v>5</v>
      </c>
      <c r="N810" t="n">
        <v>22.22</v>
      </c>
      <c r="O810" t="n">
        <v>17369.47</v>
      </c>
      <c r="P810" t="n">
        <v>111.77</v>
      </c>
      <c r="Q810" t="n">
        <v>988.17</v>
      </c>
      <c r="R810" t="n">
        <v>47.46</v>
      </c>
      <c r="S810" t="n">
        <v>35.43</v>
      </c>
      <c r="T810" t="n">
        <v>4953.93</v>
      </c>
      <c r="U810" t="n">
        <v>0.75</v>
      </c>
      <c r="V810" t="n">
        <v>0.87</v>
      </c>
      <c r="W810" t="n">
        <v>3.01</v>
      </c>
      <c r="X810" t="n">
        <v>0.33</v>
      </c>
      <c r="Y810" t="n">
        <v>1</v>
      </c>
      <c r="Z810" t="n">
        <v>10</v>
      </c>
    </row>
    <row r="811">
      <c r="A811" t="n">
        <v>18</v>
      </c>
      <c r="B811" t="n">
        <v>65</v>
      </c>
      <c r="C811" t="inlineStr">
        <is>
          <t xml:space="preserve">CONCLUIDO	</t>
        </is>
      </c>
      <c r="D811" t="n">
        <v>6.3509</v>
      </c>
      <c r="E811" t="n">
        <v>15.75</v>
      </c>
      <c r="F811" t="n">
        <v>13.1</v>
      </c>
      <c r="G811" t="n">
        <v>46.25</v>
      </c>
      <c r="H811" t="n">
        <v>0.7</v>
      </c>
      <c r="I811" t="n">
        <v>17</v>
      </c>
      <c r="J811" t="n">
        <v>139.28</v>
      </c>
      <c r="K811" t="n">
        <v>46.47</v>
      </c>
      <c r="L811" t="n">
        <v>5.5</v>
      </c>
      <c r="M811" t="n">
        <v>2</v>
      </c>
      <c r="N811" t="n">
        <v>22.31</v>
      </c>
      <c r="O811" t="n">
        <v>17411.27</v>
      </c>
      <c r="P811" t="n">
        <v>111.81</v>
      </c>
      <c r="Q811" t="n">
        <v>988.23</v>
      </c>
      <c r="R811" t="n">
        <v>47.9</v>
      </c>
      <c r="S811" t="n">
        <v>35.43</v>
      </c>
      <c r="T811" t="n">
        <v>5174.86</v>
      </c>
      <c r="U811" t="n">
        <v>0.74</v>
      </c>
      <c r="V811" t="n">
        <v>0.87</v>
      </c>
      <c r="W811" t="n">
        <v>3.01</v>
      </c>
      <c r="X811" t="n">
        <v>0.35</v>
      </c>
      <c r="Y811" t="n">
        <v>1</v>
      </c>
      <c r="Z811" t="n">
        <v>10</v>
      </c>
    </row>
    <row r="812">
      <c r="A812" t="n">
        <v>19</v>
      </c>
      <c r="B812" t="n">
        <v>65</v>
      </c>
      <c r="C812" t="inlineStr">
        <is>
          <t xml:space="preserve">CONCLUIDO	</t>
        </is>
      </c>
      <c r="D812" t="n">
        <v>6.354</v>
      </c>
      <c r="E812" t="n">
        <v>15.74</v>
      </c>
      <c r="F812" t="n">
        <v>13.1</v>
      </c>
      <c r="G812" t="n">
        <v>46.22</v>
      </c>
      <c r="H812" t="n">
        <v>0.73</v>
      </c>
      <c r="I812" t="n">
        <v>17</v>
      </c>
      <c r="J812" t="n">
        <v>139.61</v>
      </c>
      <c r="K812" t="n">
        <v>46.47</v>
      </c>
      <c r="L812" t="n">
        <v>5.75</v>
      </c>
      <c r="M812" t="n">
        <v>1</v>
      </c>
      <c r="N812" t="n">
        <v>22.4</v>
      </c>
      <c r="O812" t="n">
        <v>17453.1</v>
      </c>
      <c r="P812" t="n">
        <v>111.87</v>
      </c>
      <c r="Q812" t="n">
        <v>988.3200000000001</v>
      </c>
      <c r="R812" t="n">
        <v>47.77</v>
      </c>
      <c r="S812" t="n">
        <v>35.43</v>
      </c>
      <c r="T812" t="n">
        <v>5109.4</v>
      </c>
      <c r="U812" t="n">
        <v>0.74</v>
      </c>
      <c r="V812" t="n">
        <v>0.87</v>
      </c>
      <c r="W812" t="n">
        <v>3.01</v>
      </c>
      <c r="X812" t="n">
        <v>0.34</v>
      </c>
      <c r="Y812" t="n">
        <v>1</v>
      </c>
      <c r="Z812" t="n">
        <v>10</v>
      </c>
    </row>
    <row r="813">
      <c r="A813" t="n">
        <v>20</v>
      </c>
      <c r="B813" t="n">
        <v>65</v>
      </c>
      <c r="C813" t="inlineStr">
        <is>
          <t xml:space="preserve">CONCLUIDO	</t>
        </is>
      </c>
      <c r="D813" t="n">
        <v>6.3544</v>
      </c>
      <c r="E813" t="n">
        <v>15.74</v>
      </c>
      <c r="F813" t="n">
        <v>13.09</v>
      </c>
      <c r="G813" t="n">
        <v>46.21</v>
      </c>
      <c r="H813" t="n">
        <v>0.76</v>
      </c>
      <c r="I813" t="n">
        <v>17</v>
      </c>
      <c r="J813" t="n">
        <v>139.95</v>
      </c>
      <c r="K813" t="n">
        <v>46.47</v>
      </c>
      <c r="L813" t="n">
        <v>6</v>
      </c>
      <c r="M813" t="n">
        <v>1</v>
      </c>
      <c r="N813" t="n">
        <v>22.49</v>
      </c>
      <c r="O813" t="n">
        <v>17494.97</v>
      </c>
      <c r="P813" t="n">
        <v>111.92</v>
      </c>
      <c r="Q813" t="n">
        <v>988.3200000000001</v>
      </c>
      <c r="R813" t="n">
        <v>47.71</v>
      </c>
      <c r="S813" t="n">
        <v>35.43</v>
      </c>
      <c r="T813" t="n">
        <v>5079.37</v>
      </c>
      <c r="U813" t="n">
        <v>0.74</v>
      </c>
      <c r="V813" t="n">
        <v>0.87</v>
      </c>
      <c r="W813" t="n">
        <v>3.01</v>
      </c>
      <c r="X813" t="n">
        <v>0.34</v>
      </c>
      <c r="Y813" t="n">
        <v>1</v>
      </c>
      <c r="Z813" t="n">
        <v>10</v>
      </c>
    </row>
    <row r="814">
      <c r="A814" t="n">
        <v>21</v>
      </c>
      <c r="B814" t="n">
        <v>65</v>
      </c>
      <c r="C814" t="inlineStr">
        <is>
          <t xml:space="preserve">CONCLUIDO	</t>
        </is>
      </c>
      <c r="D814" t="n">
        <v>6.3541</v>
      </c>
      <c r="E814" t="n">
        <v>15.74</v>
      </c>
      <c r="F814" t="n">
        <v>13.09</v>
      </c>
      <c r="G814" t="n">
        <v>46.22</v>
      </c>
      <c r="H814" t="n">
        <v>0.79</v>
      </c>
      <c r="I814" t="n">
        <v>17</v>
      </c>
      <c r="J814" t="n">
        <v>140.29</v>
      </c>
      <c r="K814" t="n">
        <v>46.47</v>
      </c>
      <c r="L814" t="n">
        <v>6.25</v>
      </c>
      <c r="M814" t="n">
        <v>0</v>
      </c>
      <c r="N814" t="n">
        <v>22.58</v>
      </c>
      <c r="O814" t="n">
        <v>17536.87</v>
      </c>
      <c r="P814" t="n">
        <v>112.14</v>
      </c>
      <c r="Q814" t="n">
        <v>988.36</v>
      </c>
      <c r="R814" t="n">
        <v>47.69</v>
      </c>
      <c r="S814" t="n">
        <v>35.43</v>
      </c>
      <c r="T814" t="n">
        <v>5072.69</v>
      </c>
      <c r="U814" t="n">
        <v>0.74</v>
      </c>
      <c r="V814" t="n">
        <v>0.87</v>
      </c>
      <c r="W814" t="n">
        <v>3.01</v>
      </c>
      <c r="X814" t="n">
        <v>0.34</v>
      </c>
      <c r="Y814" t="n">
        <v>1</v>
      </c>
      <c r="Z814" t="n">
        <v>10</v>
      </c>
    </row>
    <row r="815">
      <c r="A815" t="n">
        <v>0</v>
      </c>
      <c r="B815" t="n">
        <v>130</v>
      </c>
      <c r="C815" t="inlineStr">
        <is>
          <t xml:space="preserve">CONCLUIDO	</t>
        </is>
      </c>
      <c r="D815" t="n">
        <v>3.3934</v>
      </c>
      <c r="E815" t="n">
        <v>29.47</v>
      </c>
      <c r="F815" t="n">
        <v>16.89</v>
      </c>
      <c r="G815" t="n">
        <v>5.07</v>
      </c>
      <c r="H815" t="n">
        <v>0.07000000000000001</v>
      </c>
      <c r="I815" t="n">
        <v>200</v>
      </c>
      <c r="J815" t="n">
        <v>252.85</v>
      </c>
      <c r="K815" t="n">
        <v>59.19</v>
      </c>
      <c r="L815" t="n">
        <v>1</v>
      </c>
      <c r="M815" t="n">
        <v>198</v>
      </c>
      <c r="N815" t="n">
        <v>62.65</v>
      </c>
      <c r="O815" t="n">
        <v>31418.63</v>
      </c>
      <c r="P815" t="n">
        <v>277.6</v>
      </c>
      <c r="Q815" t="n">
        <v>988.97</v>
      </c>
      <c r="R815" t="n">
        <v>165.83</v>
      </c>
      <c r="S815" t="n">
        <v>35.43</v>
      </c>
      <c r="T815" t="n">
        <v>63224.01</v>
      </c>
      <c r="U815" t="n">
        <v>0.21</v>
      </c>
      <c r="V815" t="n">
        <v>0.68</v>
      </c>
      <c r="W815" t="n">
        <v>3.31</v>
      </c>
      <c r="X815" t="n">
        <v>4.12</v>
      </c>
      <c r="Y815" t="n">
        <v>1</v>
      </c>
      <c r="Z815" t="n">
        <v>10</v>
      </c>
    </row>
    <row r="816">
      <c r="A816" t="n">
        <v>1</v>
      </c>
      <c r="B816" t="n">
        <v>130</v>
      </c>
      <c r="C816" t="inlineStr">
        <is>
          <t xml:space="preserve">CONCLUIDO	</t>
        </is>
      </c>
      <c r="D816" t="n">
        <v>3.8691</v>
      </c>
      <c r="E816" t="n">
        <v>25.85</v>
      </c>
      <c r="F816" t="n">
        <v>15.76</v>
      </c>
      <c r="G816" t="n">
        <v>6.34</v>
      </c>
      <c r="H816" t="n">
        <v>0.09</v>
      </c>
      <c r="I816" t="n">
        <v>149</v>
      </c>
      <c r="J816" t="n">
        <v>253.3</v>
      </c>
      <c r="K816" t="n">
        <v>59.19</v>
      </c>
      <c r="L816" t="n">
        <v>1.25</v>
      </c>
      <c r="M816" t="n">
        <v>147</v>
      </c>
      <c r="N816" t="n">
        <v>62.86</v>
      </c>
      <c r="O816" t="n">
        <v>31474.5</v>
      </c>
      <c r="P816" t="n">
        <v>258.35</v>
      </c>
      <c r="Q816" t="n">
        <v>988.47</v>
      </c>
      <c r="R816" t="n">
        <v>131.4</v>
      </c>
      <c r="S816" t="n">
        <v>35.43</v>
      </c>
      <c r="T816" t="n">
        <v>46267.32</v>
      </c>
      <c r="U816" t="n">
        <v>0.27</v>
      </c>
      <c r="V816" t="n">
        <v>0.72</v>
      </c>
      <c r="W816" t="n">
        <v>3.2</v>
      </c>
      <c r="X816" t="n">
        <v>3</v>
      </c>
      <c r="Y816" t="n">
        <v>1</v>
      </c>
      <c r="Z816" t="n">
        <v>10</v>
      </c>
    </row>
    <row r="817">
      <c r="A817" t="n">
        <v>2</v>
      </c>
      <c r="B817" t="n">
        <v>130</v>
      </c>
      <c r="C817" t="inlineStr">
        <is>
          <t xml:space="preserve">CONCLUIDO	</t>
        </is>
      </c>
      <c r="D817" t="n">
        <v>4.1917</v>
      </c>
      <c r="E817" t="n">
        <v>23.86</v>
      </c>
      <c r="F817" t="n">
        <v>15.19</v>
      </c>
      <c r="G817" t="n">
        <v>7.59</v>
      </c>
      <c r="H817" t="n">
        <v>0.11</v>
      </c>
      <c r="I817" t="n">
        <v>120</v>
      </c>
      <c r="J817" t="n">
        <v>253.75</v>
      </c>
      <c r="K817" t="n">
        <v>59.19</v>
      </c>
      <c r="L817" t="n">
        <v>1.5</v>
      </c>
      <c r="M817" t="n">
        <v>118</v>
      </c>
      <c r="N817" t="n">
        <v>63.06</v>
      </c>
      <c r="O817" t="n">
        <v>31530.44</v>
      </c>
      <c r="P817" t="n">
        <v>248.26</v>
      </c>
      <c r="Q817" t="n">
        <v>988.6</v>
      </c>
      <c r="R817" t="n">
        <v>113.37</v>
      </c>
      <c r="S817" t="n">
        <v>35.43</v>
      </c>
      <c r="T817" t="n">
        <v>37396.24</v>
      </c>
      <c r="U817" t="n">
        <v>0.31</v>
      </c>
      <c r="V817" t="n">
        <v>0.75</v>
      </c>
      <c r="W817" t="n">
        <v>3.16</v>
      </c>
      <c r="X817" t="n">
        <v>2.43</v>
      </c>
      <c r="Y817" t="n">
        <v>1</v>
      </c>
      <c r="Z817" t="n">
        <v>10</v>
      </c>
    </row>
    <row r="818">
      <c r="A818" t="n">
        <v>3</v>
      </c>
      <c r="B818" t="n">
        <v>130</v>
      </c>
      <c r="C818" t="inlineStr">
        <is>
          <t xml:space="preserve">CONCLUIDO	</t>
        </is>
      </c>
      <c r="D818" t="n">
        <v>4.4552</v>
      </c>
      <c r="E818" t="n">
        <v>22.45</v>
      </c>
      <c r="F818" t="n">
        <v>14.75</v>
      </c>
      <c r="G818" t="n">
        <v>8.85</v>
      </c>
      <c r="H818" t="n">
        <v>0.12</v>
      </c>
      <c r="I818" t="n">
        <v>100</v>
      </c>
      <c r="J818" t="n">
        <v>254.21</v>
      </c>
      <c r="K818" t="n">
        <v>59.19</v>
      </c>
      <c r="L818" t="n">
        <v>1.75</v>
      </c>
      <c r="M818" t="n">
        <v>98</v>
      </c>
      <c r="N818" t="n">
        <v>63.26</v>
      </c>
      <c r="O818" t="n">
        <v>31586.46</v>
      </c>
      <c r="P818" t="n">
        <v>240.39</v>
      </c>
      <c r="Q818" t="n">
        <v>988.4299999999999</v>
      </c>
      <c r="R818" t="n">
        <v>99.84</v>
      </c>
      <c r="S818" t="n">
        <v>35.43</v>
      </c>
      <c r="T818" t="n">
        <v>30729.19</v>
      </c>
      <c r="U818" t="n">
        <v>0.35</v>
      </c>
      <c r="V818" t="n">
        <v>0.77</v>
      </c>
      <c r="W818" t="n">
        <v>3.12</v>
      </c>
      <c r="X818" t="n">
        <v>1.99</v>
      </c>
      <c r="Y818" t="n">
        <v>1</v>
      </c>
      <c r="Z818" t="n">
        <v>10</v>
      </c>
    </row>
    <row r="819">
      <c r="A819" t="n">
        <v>4</v>
      </c>
      <c r="B819" t="n">
        <v>130</v>
      </c>
      <c r="C819" t="inlineStr">
        <is>
          <t xml:space="preserve">CONCLUIDO	</t>
        </is>
      </c>
      <c r="D819" t="n">
        <v>4.6537</v>
      </c>
      <c r="E819" t="n">
        <v>21.49</v>
      </c>
      <c r="F819" t="n">
        <v>14.48</v>
      </c>
      <c r="G819" t="n">
        <v>10.1</v>
      </c>
      <c r="H819" t="n">
        <v>0.14</v>
      </c>
      <c r="I819" t="n">
        <v>86</v>
      </c>
      <c r="J819" t="n">
        <v>254.66</v>
      </c>
      <c r="K819" t="n">
        <v>59.19</v>
      </c>
      <c r="L819" t="n">
        <v>2</v>
      </c>
      <c r="M819" t="n">
        <v>84</v>
      </c>
      <c r="N819" t="n">
        <v>63.47</v>
      </c>
      <c r="O819" t="n">
        <v>31642.55</v>
      </c>
      <c r="P819" t="n">
        <v>235.27</v>
      </c>
      <c r="Q819" t="n">
        <v>988.1900000000001</v>
      </c>
      <c r="R819" t="n">
        <v>91.23999999999999</v>
      </c>
      <c r="S819" t="n">
        <v>35.43</v>
      </c>
      <c r="T819" t="n">
        <v>26498.94</v>
      </c>
      <c r="U819" t="n">
        <v>0.39</v>
      </c>
      <c r="V819" t="n">
        <v>0.79</v>
      </c>
      <c r="W819" t="n">
        <v>3.11</v>
      </c>
      <c r="X819" t="n">
        <v>1.72</v>
      </c>
      <c r="Y819" t="n">
        <v>1</v>
      </c>
      <c r="Z819" t="n">
        <v>10</v>
      </c>
    </row>
    <row r="820">
      <c r="A820" t="n">
        <v>5</v>
      </c>
      <c r="B820" t="n">
        <v>130</v>
      </c>
      <c r="C820" t="inlineStr">
        <is>
          <t xml:space="preserve">CONCLUIDO	</t>
        </is>
      </c>
      <c r="D820" t="n">
        <v>4.832</v>
      </c>
      <c r="E820" t="n">
        <v>20.7</v>
      </c>
      <c r="F820" t="n">
        <v>14.22</v>
      </c>
      <c r="G820" t="n">
        <v>11.38</v>
      </c>
      <c r="H820" t="n">
        <v>0.16</v>
      </c>
      <c r="I820" t="n">
        <v>75</v>
      </c>
      <c r="J820" t="n">
        <v>255.12</v>
      </c>
      <c r="K820" t="n">
        <v>59.19</v>
      </c>
      <c r="L820" t="n">
        <v>2.25</v>
      </c>
      <c r="M820" t="n">
        <v>73</v>
      </c>
      <c r="N820" t="n">
        <v>63.67</v>
      </c>
      <c r="O820" t="n">
        <v>31698.72</v>
      </c>
      <c r="P820" t="n">
        <v>230.35</v>
      </c>
      <c r="Q820" t="n">
        <v>988.17</v>
      </c>
      <c r="R820" t="n">
        <v>83.45</v>
      </c>
      <c r="S820" t="n">
        <v>35.43</v>
      </c>
      <c r="T820" t="n">
        <v>22659.35</v>
      </c>
      <c r="U820" t="n">
        <v>0.42</v>
      </c>
      <c r="V820" t="n">
        <v>0.8</v>
      </c>
      <c r="W820" t="n">
        <v>3.08</v>
      </c>
      <c r="X820" t="n">
        <v>1.47</v>
      </c>
      <c r="Y820" t="n">
        <v>1</v>
      </c>
      <c r="Z820" t="n">
        <v>10</v>
      </c>
    </row>
    <row r="821">
      <c r="A821" t="n">
        <v>6</v>
      </c>
      <c r="B821" t="n">
        <v>130</v>
      </c>
      <c r="C821" t="inlineStr">
        <is>
          <t xml:space="preserve">CONCLUIDO	</t>
        </is>
      </c>
      <c r="D821" t="n">
        <v>4.9781</v>
      </c>
      <c r="E821" t="n">
        <v>20.09</v>
      </c>
      <c r="F821" t="n">
        <v>14.06</v>
      </c>
      <c r="G821" t="n">
        <v>12.78</v>
      </c>
      <c r="H821" t="n">
        <v>0.17</v>
      </c>
      <c r="I821" t="n">
        <v>66</v>
      </c>
      <c r="J821" t="n">
        <v>255.57</v>
      </c>
      <c r="K821" t="n">
        <v>59.19</v>
      </c>
      <c r="L821" t="n">
        <v>2.5</v>
      </c>
      <c r="M821" t="n">
        <v>64</v>
      </c>
      <c r="N821" t="n">
        <v>63.88</v>
      </c>
      <c r="O821" t="n">
        <v>31754.97</v>
      </c>
      <c r="P821" t="n">
        <v>227.06</v>
      </c>
      <c r="Q821" t="n">
        <v>988.45</v>
      </c>
      <c r="R821" t="n">
        <v>78.09999999999999</v>
      </c>
      <c r="S821" t="n">
        <v>35.43</v>
      </c>
      <c r="T821" t="n">
        <v>20032.01</v>
      </c>
      <c r="U821" t="n">
        <v>0.45</v>
      </c>
      <c r="V821" t="n">
        <v>0.8100000000000001</v>
      </c>
      <c r="W821" t="n">
        <v>3.07</v>
      </c>
      <c r="X821" t="n">
        <v>1.3</v>
      </c>
      <c r="Y821" t="n">
        <v>1</v>
      </c>
      <c r="Z821" t="n">
        <v>10</v>
      </c>
    </row>
    <row r="822">
      <c r="A822" t="n">
        <v>7</v>
      </c>
      <c r="B822" t="n">
        <v>130</v>
      </c>
      <c r="C822" t="inlineStr">
        <is>
          <t xml:space="preserve">CONCLUIDO	</t>
        </is>
      </c>
      <c r="D822" t="n">
        <v>5.0784</v>
      </c>
      <c r="E822" t="n">
        <v>19.69</v>
      </c>
      <c r="F822" t="n">
        <v>13.95</v>
      </c>
      <c r="G822" t="n">
        <v>13.95</v>
      </c>
      <c r="H822" t="n">
        <v>0.19</v>
      </c>
      <c r="I822" t="n">
        <v>60</v>
      </c>
      <c r="J822" t="n">
        <v>256.03</v>
      </c>
      <c r="K822" t="n">
        <v>59.19</v>
      </c>
      <c r="L822" t="n">
        <v>2.75</v>
      </c>
      <c r="M822" t="n">
        <v>58</v>
      </c>
      <c r="N822" t="n">
        <v>64.09</v>
      </c>
      <c r="O822" t="n">
        <v>31811.29</v>
      </c>
      <c r="P822" t="n">
        <v>224.67</v>
      </c>
      <c r="Q822" t="n">
        <v>988.4400000000001</v>
      </c>
      <c r="R822" t="n">
        <v>75.02</v>
      </c>
      <c r="S822" t="n">
        <v>35.43</v>
      </c>
      <c r="T822" t="n">
        <v>18523.51</v>
      </c>
      <c r="U822" t="n">
        <v>0.47</v>
      </c>
      <c r="V822" t="n">
        <v>0.82</v>
      </c>
      <c r="W822" t="n">
        <v>3.06</v>
      </c>
      <c r="X822" t="n">
        <v>1.2</v>
      </c>
      <c r="Y822" t="n">
        <v>1</v>
      </c>
      <c r="Z822" t="n">
        <v>10</v>
      </c>
    </row>
    <row r="823">
      <c r="A823" t="n">
        <v>8</v>
      </c>
      <c r="B823" t="n">
        <v>130</v>
      </c>
      <c r="C823" t="inlineStr">
        <is>
          <t xml:space="preserve">CONCLUIDO	</t>
        </is>
      </c>
      <c r="D823" t="n">
        <v>5.1902</v>
      </c>
      <c r="E823" t="n">
        <v>19.27</v>
      </c>
      <c r="F823" t="n">
        <v>13.82</v>
      </c>
      <c r="G823" t="n">
        <v>15.36</v>
      </c>
      <c r="H823" t="n">
        <v>0.21</v>
      </c>
      <c r="I823" t="n">
        <v>54</v>
      </c>
      <c r="J823" t="n">
        <v>256.49</v>
      </c>
      <c r="K823" t="n">
        <v>59.19</v>
      </c>
      <c r="L823" t="n">
        <v>3</v>
      </c>
      <c r="M823" t="n">
        <v>52</v>
      </c>
      <c r="N823" t="n">
        <v>64.29000000000001</v>
      </c>
      <c r="O823" t="n">
        <v>31867.69</v>
      </c>
      <c r="P823" t="n">
        <v>221.89</v>
      </c>
      <c r="Q823" t="n">
        <v>988.16</v>
      </c>
      <c r="R823" t="n">
        <v>70.53</v>
      </c>
      <c r="S823" t="n">
        <v>35.43</v>
      </c>
      <c r="T823" t="n">
        <v>16303.59</v>
      </c>
      <c r="U823" t="n">
        <v>0.5</v>
      </c>
      <c r="V823" t="n">
        <v>0.82</v>
      </c>
      <c r="W823" t="n">
        <v>3.06</v>
      </c>
      <c r="X823" t="n">
        <v>1.07</v>
      </c>
      <c r="Y823" t="n">
        <v>1</v>
      </c>
      <c r="Z823" t="n">
        <v>10</v>
      </c>
    </row>
    <row r="824">
      <c r="A824" t="n">
        <v>9</v>
      </c>
      <c r="B824" t="n">
        <v>130</v>
      </c>
      <c r="C824" t="inlineStr">
        <is>
          <t xml:space="preserve">CONCLUIDO	</t>
        </is>
      </c>
      <c r="D824" t="n">
        <v>5.2639</v>
      </c>
      <c r="E824" t="n">
        <v>19</v>
      </c>
      <c r="F824" t="n">
        <v>13.75</v>
      </c>
      <c r="G824" t="n">
        <v>16.5</v>
      </c>
      <c r="H824" t="n">
        <v>0.23</v>
      </c>
      <c r="I824" t="n">
        <v>50</v>
      </c>
      <c r="J824" t="n">
        <v>256.95</v>
      </c>
      <c r="K824" t="n">
        <v>59.19</v>
      </c>
      <c r="L824" t="n">
        <v>3.25</v>
      </c>
      <c r="M824" t="n">
        <v>48</v>
      </c>
      <c r="N824" t="n">
        <v>64.5</v>
      </c>
      <c r="O824" t="n">
        <v>31924.29</v>
      </c>
      <c r="P824" t="n">
        <v>220.08</v>
      </c>
      <c r="Q824" t="n">
        <v>988.28</v>
      </c>
      <c r="R824" t="n">
        <v>68.81999999999999</v>
      </c>
      <c r="S824" t="n">
        <v>35.43</v>
      </c>
      <c r="T824" t="n">
        <v>15470.76</v>
      </c>
      <c r="U824" t="n">
        <v>0.51</v>
      </c>
      <c r="V824" t="n">
        <v>0.83</v>
      </c>
      <c r="W824" t="n">
        <v>3.04</v>
      </c>
      <c r="X824" t="n">
        <v>0.99</v>
      </c>
      <c r="Y824" t="n">
        <v>1</v>
      </c>
      <c r="Z824" t="n">
        <v>10</v>
      </c>
    </row>
    <row r="825">
      <c r="A825" t="n">
        <v>10</v>
      </c>
      <c r="B825" t="n">
        <v>130</v>
      </c>
      <c r="C825" t="inlineStr">
        <is>
          <t xml:space="preserve">CONCLUIDO	</t>
        </is>
      </c>
      <c r="D825" t="n">
        <v>5.3459</v>
      </c>
      <c r="E825" t="n">
        <v>18.71</v>
      </c>
      <c r="F825" t="n">
        <v>13.65</v>
      </c>
      <c r="G825" t="n">
        <v>17.81</v>
      </c>
      <c r="H825" t="n">
        <v>0.24</v>
      </c>
      <c r="I825" t="n">
        <v>46</v>
      </c>
      <c r="J825" t="n">
        <v>257.41</v>
      </c>
      <c r="K825" t="n">
        <v>59.19</v>
      </c>
      <c r="L825" t="n">
        <v>3.5</v>
      </c>
      <c r="M825" t="n">
        <v>44</v>
      </c>
      <c r="N825" t="n">
        <v>64.70999999999999</v>
      </c>
      <c r="O825" t="n">
        <v>31980.84</v>
      </c>
      <c r="P825" t="n">
        <v>217.71</v>
      </c>
      <c r="Q825" t="n">
        <v>988.09</v>
      </c>
      <c r="R825" t="n">
        <v>65.31999999999999</v>
      </c>
      <c r="S825" t="n">
        <v>35.43</v>
      </c>
      <c r="T825" t="n">
        <v>13743.12</v>
      </c>
      <c r="U825" t="n">
        <v>0.54</v>
      </c>
      <c r="V825" t="n">
        <v>0.83</v>
      </c>
      <c r="W825" t="n">
        <v>3.05</v>
      </c>
      <c r="X825" t="n">
        <v>0.9</v>
      </c>
      <c r="Y825" t="n">
        <v>1</v>
      </c>
      <c r="Z825" t="n">
        <v>10</v>
      </c>
    </row>
    <row r="826">
      <c r="A826" t="n">
        <v>11</v>
      </c>
      <c r="B826" t="n">
        <v>130</v>
      </c>
      <c r="C826" t="inlineStr">
        <is>
          <t xml:space="preserve">CONCLUIDO	</t>
        </is>
      </c>
      <c r="D826" t="n">
        <v>5.4043</v>
      </c>
      <c r="E826" t="n">
        <v>18.5</v>
      </c>
      <c r="F826" t="n">
        <v>13.6</v>
      </c>
      <c r="G826" t="n">
        <v>18.97</v>
      </c>
      <c r="H826" t="n">
        <v>0.26</v>
      </c>
      <c r="I826" t="n">
        <v>43</v>
      </c>
      <c r="J826" t="n">
        <v>257.86</v>
      </c>
      <c r="K826" t="n">
        <v>59.19</v>
      </c>
      <c r="L826" t="n">
        <v>3.75</v>
      </c>
      <c r="M826" t="n">
        <v>41</v>
      </c>
      <c r="N826" t="n">
        <v>64.92</v>
      </c>
      <c r="O826" t="n">
        <v>32037.48</v>
      </c>
      <c r="P826" t="n">
        <v>216.28</v>
      </c>
      <c r="Q826" t="n">
        <v>988.1900000000001</v>
      </c>
      <c r="R826" t="n">
        <v>64.01000000000001</v>
      </c>
      <c r="S826" t="n">
        <v>35.43</v>
      </c>
      <c r="T826" t="n">
        <v>13102.87</v>
      </c>
      <c r="U826" t="n">
        <v>0.55</v>
      </c>
      <c r="V826" t="n">
        <v>0.84</v>
      </c>
      <c r="W826" t="n">
        <v>3.03</v>
      </c>
      <c r="X826" t="n">
        <v>0.84</v>
      </c>
      <c r="Y826" t="n">
        <v>1</v>
      </c>
      <c r="Z826" t="n">
        <v>10</v>
      </c>
    </row>
    <row r="827">
      <c r="A827" t="n">
        <v>12</v>
      </c>
      <c r="B827" t="n">
        <v>130</v>
      </c>
      <c r="C827" t="inlineStr">
        <is>
          <t xml:space="preserve">CONCLUIDO	</t>
        </is>
      </c>
      <c r="D827" t="n">
        <v>5.4707</v>
      </c>
      <c r="E827" t="n">
        <v>18.28</v>
      </c>
      <c r="F827" t="n">
        <v>13.52</v>
      </c>
      <c r="G827" t="n">
        <v>20.28</v>
      </c>
      <c r="H827" t="n">
        <v>0.28</v>
      </c>
      <c r="I827" t="n">
        <v>40</v>
      </c>
      <c r="J827" t="n">
        <v>258.32</v>
      </c>
      <c r="K827" t="n">
        <v>59.19</v>
      </c>
      <c r="L827" t="n">
        <v>4</v>
      </c>
      <c r="M827" t="n">
        <v>38</v>
      </c>
      <c r="N827" t="n">
        <v>65.13</v>
      </c>
      <c r="O827" t="n">
        <v>32094.19</v>
      </c>
      <c r="P827" t="n">
        <v>214.3</v>
      </c>
      <c r="Q827" t="n">
        <v>988.2</v>
      </c>
      <c r="R827" t="n">
        <v>61.62</v>
      </c>
      <c r="S827" t="n">
        <v>35.43</v>
      </c>
      <c r="T827" t="n">
        <v>11921.32</v>
      </c>
      <c r="U827" t="n">
        <v>0.58</v>
      </c>
      <c r="V827" t="n">
        <v>0.84</v>
      </c>
      <c r="W827" t="n">
        <v>3.02</v>
      </c>
      <c r="X827" t="n">
        <v>0.76</v>
      </c>
      <c r="Y827" t="n">
        <v>1</v>
      </c>
      <c r="Z827" t="n">
        <v>10</v>
      </c>
    </row>
    <row r="828">
      <c r="A828" t="n">
        <v>13</v>
      </c>
      <c r="B828" t="n">
        <v>130</v>
      </c>
      <c r="C828" t="inlineStr">
        <is>
          <t xml:space="preserve">CONCLUIDO	</t>
        </is>
      </c>
      <c r="D828" t="n">
        <v>5.5279</v>
      </c>
      <c r="E828" t="n">
        <v>18.09</v>
      </c>
      <c r="F828" t="n">
        <v>13.48</v>
      </c>
      <c r="G828" t="n">
        <v>21.85</v>
      </c>
      <c r="H828" t="n">
        <v>0.29</v>
      </c>
      <c r="I828" t="n">
        <v>37</v>
      </c>
      <c r="J828" t="n">
        <v>258.78</v>
      </c>
      <c r="K828" t="n">
        <v>59.19</v>
      </c>
      <c r="L828" t="n">
        <v>4.25</v>
      </c>
      <c r="M828" t="n">
        <v>35</v>
      </c>
      <c r="N828" t="n">
        <v>65.34</v>
      </c>
      <c r="O828" t="n">
        <v>32150.98</v>
      </c>
      <c r="P828" t="n">
        <v>212.93</v>
      </c>
      <c r="Q828" t="n">
        <v>988.3</v>
      </c>
      <c r="R828" t="n">
        <v>60.2</v>
      </c>
      <c r="S828" t="n">
        <v>35.43</v>
      </c>
      <c r="T828" t="n">
        <v>11224.72</v>
      </c>
      <c r="U828" t="n">
        <v>0.59</v>
      </c>
      <c r="V828" t="n">
        <v>0.85</v>
      </c>
      <c r="W828" t="n">
        <v>3.02</v>
      </c>
      <c r="X828" t="n">
        <v>0.72</v>
      </c>
      <c r="Y828" t="n">
        <v>1</v>
      </c>
      <c r="Z828" t="n">
        <v>10</v>
      </c>
    </row>
    <row r="829">
      <c r="A829" t="n">
        <v>14</v>
      </c>
      <c r="B829" t="n">
        <v>130</v>
      </c>
      <c r="C829" t="inlineStr">
        <is>
          <t xml:space="preserve">CONCLUIDO	</t>
        </is>
      </c>
      <c r="D829" t="n">
        <v>5.5699</v>
      </c>
      <c r="E829" t="n">
        <v>17.95</v>
      </c>
      <c r="F829" t="n">
        <v>13.44</v>
      </c>
      <c r="G829" t="n">
        <v>23.04</v>
      </c>
      <c r="H829" t="n">
        <v>0.31</v>
      </c>
      <c r="I829" t="n">
        <v>35</v>
      </c>
      <c r="J829" t="n">
        <v>259.25</v>
      </c>
      <c r="K829" t="n">
        <v>59.19</v>
      </c>
      <c r="L829" t="n">
        <v>4.5</v>
      </c>
      <c r="M829" t="n">
        <v>33</v>
      </c>
      <c r="N829" t="n">
        <v>65.55</v>
      </c>
      <c r="O829" t="n">
        <v>32207.85</v>
      </c>
      <c r="P829" t="n">
        <v>211.75</v>
      </c>
      <c r="Q829" t="n">
        <v>988.23</v>
      </c>
      <c r="R829" t="n">
        <v>58.76</v>
      </c>
      <c r="S829" t="n">
        <v>35.43</v>
      </c>
      <c r="T829" t="n">
        <v>10516.09</v>
      </c>
      <c r="U829" t="n">
        <v>0.6</v>
      </c>
      <c r="V829" t="n">
        <v>0.85</v>
      </c>
      <c r="W829" t="n">
        <v>3.03</v>
      </c>
      <c r="X829" t="n">
        <v>0.68</v>
      </c>
      <c r="Y829" t="n">
        <v>1</v>
      </c>
      <c r="Z829" t="n">
        <v>10</v>
      </c>
    </row>
    <row r="830">
      <c r="A830" t="n">
        <v>15</v>
      </c>
      <c r="B830" t="n">
        <v>130</v>
      </c>
      <c r="C830" t="inlineStr">
        <is>
          <t xml:space="preserve">CONCLUIDO	</t>
        </is>
      </c>
      <c r="D830" t="n">
        <v>5.6108</v>
      </c>
      <c r="E830" t="n">
        <v>17.82</v>
      </c>
      <c r="F830" t="n">
        <v>13.4</v>
      </c>
      <c r="G830" t="n">
        <v>24.37</v>
      </c>
      <c r="H830" t="n">
        <v>0.33</v>
      </c>
      <c r="I830" t="n">
        <v>33</v>
      </c>
      <c r="J830" t="n">
        <v>259.71</v>
      </c>
      <c r="K830" t="n">
        <v>59.19</v>
      </c>
      <c r="L830" t="n">
        <v>4.75</v>
      </c>
      <c r="M830" t="n">
        <v>31</v>
      </c>
      <c r="N830" t="n">
        <v>65.76000000000001</v>
      </c>
      <c r="O830" t="n">
        <v>32264.79</v>
      </c>
      <c r="P830" t="n">
        <v>210.26</v>
      </c>
      <c r="Q830" t="n">
        <v>988.16</v>
      </c>
      <c r="R830" t="n">
        <v>57.73</v>
      </c>
      <c r="S830" t="n">
        <v>35.43</v>
      </c>
      <c r="T830" t="n">
        <v>10012.42</v>
      </c>
      <c r="U830" t="n">
        <v>0.61</v>
      </c>
      <c r="V830" t="n">
        <v>0.85</v>
      </c>
      <c r="W830" t="n">
        <v>3.03</v>
      </c>
      <c r="X830" t="n">
        <v>0.65</v>
      </c>
      <c r="Y830" t="n">
        <v>1</v>
      </c>
      <c r="Z830" t="n">
        <v>10</v>
      </c>
    </row>
    <row r="831">
      <c r="A831" t="n">
        <v>16</v>
      </c>
      <c r="B831" t="n">
        <v>130</v>
      </c>
      <c r="C831" t="inlineStr">
        <is>
          <t xml:space="preserve">CONCLUIDO	</t>
        </is>
      </c>
      <c r="D831" t="n">
        <v>5.6542</v>
      </c>
      <c r="E831" t="n">
        <v>17.69</v>
      </c>
      <c r="F831" t="n">
        <v>13.37</v>
      </c>
      <c r="G831" t="n">
        <v>25.87</v>
      </c>
      <c r="H831" t="n">
        <v>0.34</v>
      </c>
      <c r="I831" t="n">
        <v>31</v>
      </c>
      <c r="J831" t="n">
        <v>260.17</v>
      </c>
      <c r="K831" t="n">
        <v>59.19</v>
      </c>
      <c r="L831" t="n">
        <v>5</v>
      </c>
      <c r="M831" t="n">
        <v>29</v>
      </c>
      <c r="N831" t="n">
        <v>65.98</v>
      </c>
      <c r="O831" t="n">
        <v>32321.82</v>
      </c>
      <c r="P831" t="n">
        <v>209.12</v>
      </c>
      <c r="Q831" t="n">
        <v>988.12</v>
      </c>
      <c r="R831" t="n">
        <v>56.75</v>
      </c>
      <c r="S831" t="n">
        <v>35.43</v>
      </c>
      <c r="T831" t="n">
        <v>9531.959999999999</v>
      </c>
      <c r="U831" t="n">
        <v>0.62</v>
      </c>
      <c r="V831" t="n">
        <v>0.85</v>
      </c>
      <c r="W831" t="n">
        <v>3.02</v>
      </c>
      <c r="X831" t="n">
        <v>0.61</v>
      </c>
      <c r="Y831" t="n">
        <v>1</v>
      </c>
      <c r="Z831" t="n">
        <v>10</v>
      </c>
    </row>
    <row r="832">
      <c r="A832" t="n">
        <v>17</v>
      </c>
      <c r="B832" t="n">
        <v>130</v>
      </c>
      <c r="C832" t="inlineStr">
        <is>
          <t xml:space="preserve">CONCLUIDO	</t>
        </is>
      </c>
      <c r="D832" t="n">
        <v>5.6833</v>
      </c>
      <c r="E832" t="n">
        <v>17.6</v>
      </c>
      <c r="F832" t="n">
        <v>13.32</v>
      </c>
      <c r="G832" t="n">
        <v>26.65</v>
      </c>
      <c r="H832" t="n">
        <v>0.36</v>
      </c>
      <c r="I832" t="n">
        <v>30</v>
      </c>
      <c r="J832" t="n">
        <v>260.63</v>
      </c>
      <c r="K832" t="n">
        <v>59.19</v>
      </c>
      <c r="L832" t="n">
        <v>5.25</v>
      </c>
      <c r="M832" t="n">
        <v>28</v>
      </c>
      <c r="N832" t="n">
        <v>66.19</v>
      </c>
      <c r="O832" t="n">
        <v>32378.93</v>
      </c>
      <c r="P832" t="n">
        <v>207.94</v>
      </c>
      <c r="Q832" t="n">
        <v>988.14</v>
      </c>
      <c r="R832" t="n">
        <v>55.5</v>
      </c>
      <c r="S832" t="n">
        <v>35.43</v>
      </c>
      <c r="T832" t="n">
        <v>8913.08</v>
      </c>
      <c r="U832" t="n">
        <v>0.64</v>
      </c>
      <c r="V832" t="n">
        <v>0.86</v>
      </c>
      <c r="W832" t="n">
        <v>3.01</v>
      </c>
      <c r="X832" t="n">
        <v>0.57</v>
      </c>
      <c r="Y832" t="n">
        <v>1</v>
      </c>
      <c r="Z832" t="n">
        <v>10</v>
      </c>
    </row>
    <row r="833">
      <c r="A833" t="n">
        <v>18</v>
      </c>
      <c r="B833" t="n">
        <v>130</v>
      </c>
      <c r="C833" t="inlineStr">
        <is>
          <t xml:space="preserve">CONCLUIDO	</t>
        </is>
      </c>
      <c r="D833" t="n">
        <v>5.7211</v>
      </c>
      <c r="E833" t="n">
        <v>17.48</v>
      </c>
      <c r="F833" t="n">
        <v>13.31</v>
      </c>
      <c r="G833" t="n">
        <v>28.51</v>
      </c>
      <c r="H833" t="n">
        <v>0.37</v>
      </c>
      <c r="I833" t="n">
        <v>28</v>
      </c>
      <c r="J833" t="n">
        <v>261.1</v>
      </c>
      <c r="K833" t="n">
        <v>59.19</v>
      </c>
      <c r="L833" t="n">
        <v>5.5</v>
      </c>
      <c r="M833" t="n">
        <v>26</v>
      </c>
      <c r="N833" t="n">
        <v>66.40000000000001</v>
      </c>
      <c r="O833" t="n">
        <v>32436.11</v>
      </c>
      <c r="P833" t="n">
        <v>206.63</v>
      </c>
      <c r="Q833" t="n">
        <v>988.15</v>
      </c>
      <c r="R833" t="n">
        <v>55</v>
      </c>
      <c r="S833" t="n">
        <v>35.43</v>
      </c>
      <c r="T833" t="n">
        <v>8669.4</v>
      </c>
      <c r="U833" t="n">
        <v>0.64</v>
      </c>
      <c r="V833" t="n">
        <v>0.86</v>
      </c>
      <c r="W833" t="n">
        <v>3.01</v>
      </c>
      <c r="X833" t="n">
        <v>0.55</v>
      </c>
      <c r="Y833" t="n">
        <v>1</v>
      </c>
      <c r="Z833" t="n">
        <v>10</v>
      </c>
    </row>
    <row r="834">
      <c r="A834" t="n">
        <v>19</v>
      </c>
      <c r="B834" t="n">
        <v>130</v>
      </c>
      <c r="C834" t="inlineStr">
        <is>
          <t xml:space="preserve">CONCLUIDO	</t>
        </is>
      </c>
      <c r="D834" t="n">
        <v>5.75</v>
      </c>
      <c r="E834" t="n">
        <v>17.39</v>
      </c>
      <c r="F834" t="n">
        <v>13.27</v>
      </c>
      <c r="G834" t="n">
        <v>29.48</v>
      </c>
      <c r="H834" t="n">
        <v>0.39</v>
      </c>
      <c r="I834" t="n">
        <v>27</v>
      </c>
      <c r="J834" t="n">
        <v>261.56</v>
      </c>
      <c r="K834" t="n">
        <v>59.19</v>
      </c>
      <c r="L834" t="n">
        <v>5.75</v>
      </c>
      <c r="M834" t="n">
        <v>25</v>
      </c>
      <c r="N834" t="n">
        <v>66.62</v>
      </c>
      <c r="O834" t="n">
        <v>32493.38</v>
      </c>
      <c r="P834" t="n">
        <v>205.34</v>
      </c>
      <c r="Q834" t="n">
        <v>988.14</v>
      </c>
      <c r="R834" t="n">
        <v>53.87</v>
      </c>
      <c r="S834" t="n">
        <v>35.43</v>
      </c>
      <c r="T834" t="n">
        <v>8112.4</v>
      </c>
      <c r="U834" t="n">
        <v>0.66</v>
      </c>
      <c r="V834" t="n">
        <v>0.86</v>
      </c>
      <c r="W834" t="n">
        <v>3</v>
      </c>
      <c r="X834" t="n">
        <v>0.51</v>
      </c>
      <c r="Y834" t="n">
        <v>1</v>
      </c>
      <c r="Z834" t="n">
        <v>10</v>
      </c>
    </row>
    <row r="835">
      <c r="A835" t="n">
        <v>20</v>
      </c>
      <c r="B835" t="n">
        <v>130</v>
      </c>
      <c r="C835" t="inlineStr">
        <is>
          <t xml:space="preserve">CONCLUIDO	</t>
        </is>
      </c>
      <c r="D835" t="n">
        <v>5.7733</v>
      </c>
      <c r="E835" t="n">
        <v>17.32</v>
      </c>
      <c r="F835" t="n">
        <v>13.24</v>
      </c>
      <c r="G835" t="n">
        <v>30.57</v>
      </c>
      <c r="H835" t="n">
        <v>0.41</v>
      </c>
      <c r="I835" t="n">
        <v>26</v>
      </c>
      <c r="J835" t="n">
        <v>262.03</v>
      </c>
      <c r="K835" t="n">
        <v>59.19</v>
      </c>
      <c r="L835" t="n">
        <v>6</v>
      </c>
      <c r="M835" t="n">
        <v>24</v>
      </c>
      <c r="N835" t="n">
        <v>66.83</v>
      </c>
      <c r="O835" t="n">
        <v>32550.72</v>
      </c>
      <c r="P835" t="n">
        <v>204.52</v>
      </c>
      <c r="Q835" t="n">
        <v>988.16</v>
      </c>
      <c r="R835" t="n">
        <v>53.03</v>
      </c>
      <c r="S835" t="n">
        <v>35.43</v>
      </c>
      <c r="T835" t="n">
        <v>7693.88</v>
      </c>
      <c r="U835" t="n">
        <v>0.67</v>
      </c>
      <c r="V835" t="n">
        <v>0.86</v>
      </c>
      <c r="W835" t="n">
        <v>3.01</v>
      </c>
      <c r="X835" t="n">
        <v>0.49</v>
      </c>
      <c r="Y835" t="n">
        <v>1</v>
      </c>
      <c r="Z835" t="n">
        <v>10</v>
      </c>
    </row>
    <row r="836">
      <c r="A836" t="n">
        <v>21</v>
      </c>
      <c r="B836" t="n">
        <v>130</v>
      </c>
      <c r="C836" t="inlineStr">
        <is>
          <t xml:space="preserve">CONCLUIDO	</t>
        </is>
      </c>
      <c r="D836" t="n">
        <v>5.7916</v>
      </c>
      <c r="E836" t="n">
        <v>17.27</v>
      </c>
      <c r="F836" t="n">
        <v>13.24</v>
      </c>
      <c r="G836" t="n">
        <v>31.77</v>
      </c>
      <c r="H836" t="n">
        <v>0.42</v>
      </c>
      <c r="I836" t="n">
        <v>25</v>
      </c>
      <c r="J836" t="n">
        <v>262.49</v>
      </c>
      <c r="K836" t="n">
        <v>59.19</v>
      </c>
      <c r="L836" t="n">
        <v>6.25</v>
      </c>
      <c r="M836" t="n">
        <v>23</v>
      </c>
      <c r="N836" t="n">
        <v>67.05</v>
      </c>
      <c r="O836" t="n">
        <v>32608.15</v>
      </c>
      <c r="P836" t="n">
        <v>203.61</v>
      </c>
      <c r="Q836" t="n">
        <v>988.28</v>
      </c>
      <c r="R836" t="n">
        <v>52.85</v>
      </c>
      <c r="S836" t="n">
        <v>35.43</v>
      </c>
      <c r="T836" t="n">
        <v>7609.98</v>
      </c>
      <c r="U836" t="n">
        <v>0.67</v>
      </c>
      <c r="V836" t="n">
        <v>0.86</v>
      </c>
      <c r="W836" t="n">
        <v>3.01</v>
      </c>
      <c r="X836" t="n">
        <v>0.48</v>
      </c>
      <c r="Y836" t="n">
        <v>1</v>
      </c>
      <c r="Z836" t="n">
        <v>10</v>
      </c>
    </row>
    <row r="837">
      <c r="A837" t="n">
        <v>22</v>
      </c>
      <c r="B837" t="n">
        <v>130</v>
      </c>
      <c r="C837" t="inlineStr">
        <is>
          <t xml:space="preserve">CONCLUIDO	</t>
        </is>
      </c>
      <c r="D837" t="n">
        <v>5.8231</v>
      </c>
      <c r="E837" t="n">
        <v>17.17</v>
      </c>
      <c r="F837" t="n">
        <v>13.19</v>
      </c>
      <c r="G837" t="n">
        <v>32.99</v>
      </c>
      <c r="H837" t="n">
        <v>0.44</v>
      </c>
      <c r="I837" t="n">
        <v>24</v>
      </c>
      <c r="J837" t="n">
        <v>262.96</v>
      </c>
      <c r="K837" t="n">
        <v>59.19</v>
      </c>
      <c r="L837" t="n">
        <v>6.5</v>
      </c>
      <c r="M837" t="n">
        <v>22</v>
      </c>
      <c r="N837" t="n">
        <v>67.26000000000001</v>
      </c>
      <c r="O837" t="n">
        <v>32665.66</v>
      </c>
      <c r="P837" t="n">
        <v>202.1</v>
      </c>
      <c r="Q837" t="n">
        <v>988.17</v>
      </c>
      <c r="R837" t="n">
        <v>51.5</v>
      </c>
      <c r="S837" t="n">
        <v>35.43</v>
      </c>
      <c r="T837" t="n">
        <v>6943.43</v>
      </c>
      <c r="U837" t="n">
        <v>0.6899999999999999</v>
      </c>
      <c r="V837" t="n">
        <v>0.86</v>
      </c>
      <c r="W837" t="n">
        <v>3</v>
      </c>
      <c r="X837" t="n">
        <v>0.44</v>
      </c>
      <c r="Y837" t="n">
        <v>1</v>
      </c>
      <c r="Z837" t="n">
        <v>10</v>
      </c>
    </row>
    <row r="838">
      <c r="A838" t="n">
        <v>23</v>
      </c>
      <c r="B838" t="n">
        <v>130</v>
      </c>
      <c r="C838" t="inlineStr">
        <is>
          <t xml:space="preserve">CONCLUIDO	</t>
        </is>
      </c>
      <c r="D838" t="n">
        <v>5.8402</v>
      </c>
      <c r="E838" t="n">
        <v>17.12</v>
      </c>
      <c r="F838" t="n">
        <v>13.19</v>
      </c>
      <c r="G838" t="n">
        <v>34.42</v>
      </c>
      <c r="H838" t="n">
        <v>0.46</v>
      </c>
      <c r="I838" t="n">
        <v>23</v>
      </c>
      <c r="J838" t="n">
        <v>263.42</v>
      </c>
      <c r="K838" t="n">
        <v>59.19</v>
      </c>
      <c r="L838" t="n">
        <v>6.75</v>
      </c>
      <c r="M838" t="n">
        <v>21</v>
      </c>
      <c r="N838" t="n">
        <v>67.48</v>
      </c>
      <c r="O838" t="n">
        <v>32723.25</v>
      </c>
      <c r="P838" t="n">
        <v>201.75</v>
      </c>
      <c r="Q838" t="n">
        <v>988.21</v>
      </c>
      <c r="R838" t="n">
        <v>51.4</v>
      </c>
      <c r="S838" t="n">
        <v>35.43</v>
      </c>
      <c r="T838" t="n">
        <v>6894.33</v>
      </c>
      <c r="U838" t="n">
        <v>0.6899999999999999</v>
      </c>
      <c r="V838" t="n">
        <v>0.86</v>
      </c>
      <c r="W838" t="n">
        <v>3</v>
      </c>
      <c r="X838" t="n">
        <v>0.44</v>
      </c>
      <c r="Y838" t="n">
        <v>1</v>
      </c>
      <c r="Z838" t="n">
        <v>10</v>
      </c>
    </row>
    <row r="839">
      <c r="A839" t="n">
        <v>24</v>
      </c>
      <c r="B839" t="n">
        <v>130</v>
      </c>
      <c r="C839" t="inlineStr">
        <is>
          <t xml:space="preserve">CONCLUIDO	</t>
        </is>
      </c>
      <c r="D839" t="n">
        <v>5.8664</v>
      </c>
      <c r="E839" t="n">
        <v>17.05</v>
      </c>
      <c r="F839" t="n">
        <v>13.17</v>
      </c>
      <c r="G839" t="n">
        <v>35.91</v>
      </c>
      <c r="H839" t="n">
        <v>0.47</v>
      </c>
      <c r="I839" t="n">
        <v>22</v>
      </c>
      <c r="J839" t="n">
        <v>263.89</v>
      </c>
      <c r="K839" t="n">
        <v>59.19</v>
      </c>
      <c r="L839" t="n">
        <v>7</v>
      </c>
      <c r="M839" t="n">
        <v>20</v>
      </c>
      <c r="N839" t="n">
        <v>67.7</v>
      </c>
      <c r="O839" t="n">
        <v>32780.92</v>
      </c>
      <c r="P839" t="n">
        <v>200.6</v>
      </c>
      <c r="Q839" t="n">
        <v>988.11</v>
      </c>
      <c r="R839" t="n">
        <v>50.49</v>
      </c>
      <c r="S839" t="n">
        <v>35.43</v>
      </c>
      <c r="T839" t="n">
        <v>6448.48</v>
      </c>
      <c r="U839" t="n">
        <v>0.7</v>
      </c>
      <c r="V839" t="n">
        <v>0.87</v>
      </c>
      <c r="W839" t="n">
        <v>3</v>
      </c>
      <c r="X839" t="n">
        <v>0.41</v>
      </c>
      <c r="Y839" t="n">
        <v>1</v>
      </c>
      <c r="Z839" t="n">
        <v>10</v>
      </c>
    </row>
    <row r="840">
      <c r="A840" t="n">
        <v>25</v>
      </c>
      <c r="B840" t="n">
        <v>130</v>
      </c>
      <c r="C840" t="inlineStr">
        <is>
          <t xml:space="preserve">CONCLUIDO	</t>
        </is>
      </c>
      <c r="D840" t="n">
        <v>5.8856</v>
      </c>
      <c r="E840" t="n">
        <v>16.99</v>
      </c>
      <c r="F840" t="n">
        <v>13.16</v>
      </c>
      <c r="G840" t="n">
        <v>37.6</v>
      </c>
      <c r="H840" t="n">
        <v>0.49</v>
      </c>
      <c r="I840" t="n">
        <v>21</v>
      </c>
      <c r="J840" t="n">
        <v>264.36</v>
      </c>
      <c r="K840" t="n">
        <v>59.19</v>
      </c>
      <c r="L840" t="n">
        <v>7.25</v>
      </c>
      <c r="M840" t="n">
        <v>19</v>
      </c>
      <c r="N840" t="n">
        <v>67.92</v>
      </c>
      <c r="O840" t="n">
        <v>32838.68</v>
      </c>
      <c r="P840" t="n">
        <v>199.56</v>
      </c>
      <c r="Q840" t="n">
        <v>988.1799999999999</v>
      </c>
      <c r="R840" t="n">
        <v>50.45</v>
      </c>
      <c r="S840" t="n">
        <v>35.43</v>
      </c>
      <c r="T840" t="n">
        <v>6433.28</v>
      </c>
      <c r="U840" t="n">
        <v>0.7</v>
      </c>
      <c r="V840" t="n">
        <v>0.87</v>
      </c>
      <c r="W840" t="n">
        <v>3</v>
      </c>
      <c r="X840" t="n">
        <v>0.4</v>
      </c>
      <c r="Y840" t="n">
        <v>1</v>
      </c>
      <c r="Z840" t="n">
        <v>10</v>
      </c>
    </row>
    <row r="841">
      <c r="A841" t="n">
        <v>26</v>
      </c>
      <c r="B841" t="n">
        <v>130</v>
      </c>
      <c r="C841" t="inlineStr">
        <is>
          <t xml:space="preserve">CONCLUIDO	</t>
        </is>
      </c>
      <c r="D841" t="n">
        <v>5.9125</v>
      </c>
      <c r="E841" t="n">
        <v>16.91</v>
      </c>
      <c r="F841" t="n">
        <v>13.13</v>
      </c>
      <c r="G841" t="n">
        <v>39.39</v>
      </c>
      <c r="H841" t="n">
        <v>0.5</v>
      </c>
      <c r="I841" t="n">
        <v>20</v>
      </c>
      <c r="J841" t="n">
        <v>264.83</v>
      </c>
      <c r="K841" t="n">
        <v>59.19</v>
      </c>
      <c r="L841" t="n">
        <v>7.5</v>
      </c>
      <c r="M841" t="n">
        <v>18</v>
      </c>
      <c r="N841" t="n">
        <v>68.14</v>
      </c>
      <c r="O841" t="n">
        <v>32896.51</v>
      </c>
      <c r="P841" t="n">
        <v>198.44</v>
      </c>
      <c r="Q841" t="n">
        <v>988.14</v>
      </c>
      <c r="R841" t="n">
        <v>49.47</v>
      </c>
      <c r="S841" t="n">
        <v>35.43</v>
      </c>
      <c r="T841" t="n">
        <v>5948.12</v>
      </c>
      <c r="U841" t="n">
        <v>0.72</v>
      </c>
      <c r="V841" t="n">
        <v>0.87</v>
      </c>
      <c r="W841" t="n">
        <v>3</v>
      </c>
      <c r="X841" t="n">
        <v>0.38</v>
      </c>
      <c r="Y841" t="n">
        <v>1</v>
      </c>
      <c r="Z841" t="n">
        <v>10</v>
      </c>
    </row>
    <row r="842">
      <c r="A842" t="n">
        <v>27</v>
      </c>
      <c r="B842" t="n">
        <v>130</v>
      </c>
      <c r="C842" t="inlineStr">
        <is>
          <t xml:space="preserve">CONCLUIDO	</t>
        </is>
      </c>
      <c r="D842" t="n">
        <v>5.9145</v>
      </c>
      <c r="E842" t="n">
        <v>16.91</v>
      </c>
      <c r="F842" t="n">
        <v>13.12</v>
      </c>
      <c r="G842" t="n">
        <v>39.37</v>
      </c>
      <c r="H842" t="n">
        <v>0.52</v>
      </c>
      <c r="I842" t="n">
        <v>20</v>
      </c>
      <c r="J842" t="n">
        <v>265.3</v>
      </c>
      <c r="K842" t="n">
        <v>59.19</v>
      </c>
      <c r="L842" t="n">
        <v>7.75</v>
      </c>
      <c r="M842" t="n">
        <v>18</v>
      </c>
      <c r="N842" t="n">
        <v>68.36</v>
      </c>
      <c r="O842" t="n">
        <v>32954.43</v>
      </c>
      <c r="P842" t="n">
        <v>197.87</v>
      </c>
      <c r="Q842" t="n">
        <v>988.1799999999999</v>
      </c>
      <c r="R842" t="n">
        <v>49.03</v>
      </c>
      <c r="S842" t="n">
        <v>35.43</v>
      </c>
      <c r="T842" t="n">
        <v>5725.67</v>
      </c>
      <c r="U842" t="n">
        <v>0.72</v>
      </c>
      <c r="V842" t="n">
        <v>0.87</v>
      </c>
      <c r="W842" t="n">
        <v>3</v>
      </c>
      <c r="X842" t="n">
        <v>0.37</v>
      </c>
      <c r="Y842" t="n">
        <v>1</v>
      </c>
      <c r="Z842" t="n">
        <v>10</v>
      </c>
    </row>
    <row r="843">
      <c r="A843" t="n">
        <v>28</v>
      </c>
      <c r="B843" t="n">
        <v>130</v>
      </c>
      <c r="C843" t="inlineStr">
        <is>
          <t xml:space="preserve">CONCLUIDO	</t>
        </is>
      </c>
      <c r="D843" t="n">
        <v>5.9374</v>
      </c>
      <c r="E843" t="n">
        <v>16.84</v>
      </c>
      <c r="F843" t="n">
        <v>13.11</v>
      </c>
      <c r="G843" t="n">
        <v>41.4</v>
      </c>
      <c r="H843" t="n">
        <v>0.54</v>
      </c>
      <c r="I843" t="n">
        <v>19</v>
      </c>
      <c r="J843" t="n">
        <v>265.77</v>
      </c>
      <c r="K843" t="n">
        <v>59.19</v>
      </c>
      <c r="L843" t="n">
        <v>8</v>
      </c>
      <c r="M843" t="n">
        <v>17</v>
      </c>
      <c r="N843" t="n">
        <v>68.58</v>
      </c>
      <c r="O843" t="n">
        <v>33012.44</v>
      </c>
      <c r="P843" t="n">
        <v>196.83</v>
      </c>
      <c r="Q843" t="n">
        <v>988.13</v>
      </c>
      <c r="R843" t="n">
        <v>48.85</v>
      </c>
      <c r="S843" t="n">
        <v>35.43</v>
      </c>
      <c r="T843" t="n">
        <v>5639.25</v>
      </c>
      <c r="U843" t="n">
        <v>0.73</v>
      </c>
      <c r="V843" t="n">
        <v>0.87</v>
      </c>
      <c r="W843" t="n">
        <v>2.99</v>
      </c>
      <c r="X843" t="n">
        <v>0.35</v>
      </c>
      <c r="Y843" t="n">
        <v>1</v>
      </c>
      <c r="Z843" t="n">
        <v>10</v>
      </c>
    </row>
    <row r="844">
      <c r="A844" t="n">
        <v>29</v>
      </c>
      <c r="B844" t="n">
        <v>130</v>
      </c>
      <c r="C844" t="inlineStr">
        <is>
          <t xml:space="preserve">CONCLUIDO	</t>
        </is>
      </c>
      <c r="D844" t="n">
        <v>5.9588</v>
      </c>
      <c r="E844" t="n">
        <v>16.78</v>
      </c>
      <c r="F844" t="n">
        <v>13.1</v>
      </c>
      <c r="G844" t="n">
        <v>43.66</v>
      </c>
      <c r="H844" t="n">
        <v>0.55</v>
      </c>
      <c r="I844" t="n">
        <v>18</v>
      </c>
      <c r="J844" t="n">
        <v>266.24</v>
      </c>
      <c r="K844" t="n">
        <v>59.19</v>
      </c>
      <c r="L844" t="n">
        <v>8.25</v>
      </c>
      <c r="M844" t="n">
        <v>16</v>
      </c>
      <c r="N844" t="n">
        <v>68.8</v>
      </c>
      <c r="O844" t="n">
        <v>33070.52</v>
      </c>
      <c r="P844" t="n">
        <v>195.52</v>
      </c>
      <c r="Q844" t="n">
        <v>988.1</v>
      </c>
      <c r="R844" t="n">
        <v>48.38</v>
      </c>
      <c r="S844" t="n">
        <v>35.43</v>
      </c>
      <c r="T844" t="n">
        <v>5410.16</v>
      </c>
      <c r="U844" t="n">
        <v>0.73</v>
      </c>
      <c r="V844" t="n">
        <v>0.87</v>
      </c>
      <c r="W844" t="n">
        <v>2.99</v>
      </c>
      <c r="X844" t="n">
        <v>0.34</v>
      </c>
      <c r="Y844" t="n">
        <v>1</v>
      </c>
      <c r="Z844" t="n">
        <v>10</v>
      </c>
    </row>
    <row r="845">
      <c r="A845" t="n">
        <v>30</v>
      </c>
      <c r="B845" t="n">
        <v>130</v>
      </c>
      <c r="C845" t="inlineStr">
        <is>
          <t xml:space="preserve">CONCLUIDO	</t>
        </is>
      </c>
      <c r="D845" t="n">
        <v>5.959</v>
      </c>
      <c r="E845" t="n">
        <v>16.78</v>
      </c>
      <c r="F845" t="n">
        <v>13.1</v>
      </c>
      <c r="G845" t="n">
        <v>43.65</v>
      </c>
      <c r="H845" t="n">
        <v>0.57</v>
      </c>
      <c r="I845" t="n">
        <v>18</v>
      </c>
      <c r="J845" t="n">
        <v>266.71</v>
      </c>
      <c r="K845" t="n">
        <v>59.19</v>
      </c>
      <c r="L845" t="n">
        <v>8.5</v>
      </c>
      <c r="M845" t="n">
        <v>16</v>
      </c>
      <c r="N845" t="n">
        <v>69.02</v>
      </c>
      <c r="O845" t="n">
        <v>33128.7</v>
      </c>
      <c r="P845" t="n">
        <v>195.03</v>
      </c>
      <c r="Q845" t="n">
        <v>988.17</v>
      </c>
      <c r="R845" t="n">
        <v>48.41</v>
      </c>
      <c r="S845" t="n">
        <v>35.43</v>
      </c>
      <c r="T845" t="n">
        <v>5426.58</v>
      </c>
      <c r="U845" t="n">
        <v>0.73</v>
      </c>
      <c r="V845" t="n">
        <v>0.87</v>
      </c>
      <c r="W845" t="n">
        <v>2.99</v>
      </c>
      <c r="X845" t="n">
        <v>0.34</v>
      </c>
      <c r="Y845" t="n">
        <v>1</v>
      </c>
      <c r="Z845" t="n">
        <v>10</v>
      </c>
    </row>
    <row r="846">
      <c r="A846" t="n">
        <v>31</v>
      </c>
      <c r="B846" t="n">
        <v>130</v>
      </c>
      <c r="C846" t="inlineStr">
        <is>
          <t xml:space="preserve">CONCLUIDO	</t>
        </is>
      </c>
      <c r="D846" t="n">
        <v>5.9853</v>
      </c>
      <c r="E846" t="n">
        <v>16.71</v>
      </c>
      <c r="F846" t="n">
        <v>13.07</v>
      </c>
      <c r="G846" t="n">
        <v>46.13</v>
      </c>
      <c r="H846" t="n">
        <v>0.58</v>
      </c>
      <c r="I846" t="n">
        <v>17</v>
      </c>
      <c r="J846" t="n">
        <v>267.18</v>
      </c>
      <c r="K846" t="n">
        <v>59.19</v>
      </c>
      <c r="L846" t="n">
        <v>8.75</v>
      </c>
      <c r="M846" t="n">
        <v>15</v>
      </c>
      <c r="N846" t="n">
        <v>69.23999999999999</v>
      </c>
      <c r="O846" t="n">
        <v>33186.95</v>
      </c>
      <c r="P846" t="n">
        <v>192.96</v>
      </c>
      <c r="Q846" t="n">
        <v>988.09</v>
      </c>
      <c r="R846" t="n">
        <v>47.67</v>
      </c>
      <c r="S846" t="n">
        <v>35.43</v>
      </c>
      <c r="T846" t="n">
        <v>5058.62</v>
      </c>
      <c r="U846" t="n">
        <v>0.74</v>
      </c>
      <c r="V846" t="n">
        <v>0.87</v>
      </c>
      <c r="W846" t="n">
        <v>2.99</v>
      </c>
      <c r="X846" t="n">
        <v>0.32</v>
      </c>
      <c r="Y846" t="n">
        <v>1</v>
      </c>
      <c r="Z846" t="n">
        <v>10</v>
      </c>
    </row>
    <row r="847">
      <c r="A847" t="n">
        <v>32</v>
      </c>
      <c r="B847" t="n">
        <v>130</v>
      </c>
      <c r="C847" t="inlineStr">
        <is>
          <t xml:space="preserve">CONCLUIDO	</t>
        </is>
      </c>
      <c r="D847" t="n">
        <v>5.9839</v>
      </c>
      <c r="E847" t="n">
        <v>16.71</v>
      </c>
      <c r="F847" t="n">
        <v>13.08</v>
      </c>
      <c r="G847" t="n">
        <v>46.15</v>
      </c>
      <c r="H847" t="n">
        <v>0.6</v>
      </c>
      <c r="I847" t="n">
        <v>17</v>
      </c>
      <c r="J847" t="n">
        <v>267.66</v>
      </c>
      <c r="K847" t="n">
        <v>59.19</v>
      </c>
      <c r="L847" t="n">
        <v>9</v>
      </c>
      <c r="M847" t="n">
        <v>15</v>
      </c>
      <c r="N847" t="n">
        <v>69.45999999999999</v>
      </c>
      <c r="O847" t="n">
        <v>33245.29</v>
      </c>
      <c r="P847" t="n">
        <v>192.56</v>
      </c>
      <c r="Q847" t="n">
        <v>988.13</v>
      </c>
      <c r="R847" t="n">
        <v>47.67</v>
      </c>
      <c r="S847" t="n">
        <v>35.43</v>
      </c>
      <c r="T847" t="n">
        <v>5062.83</v>
      </c>
      <c r="U847" t="n">
        <v>0.74</v>
      </c>
      <c r="V847" t="n">
        <v>0.87</v>
      </c>
      <c r="W847" t="n">
        <v>2.99</v>
      </c>
      <c r="X847" t="n">
        <v>0.32</v>
      </c>
      <c r="Y847" t="n">
        <v>1</v>
      </c>
      <c r="Z847" t="n">
        <v>10</v>
      </c>
    </row>
    <row r="848">
      <c r="A848" t="n">
        <v>33</v>
      </c>
      <c r="B848" t="n">
        <v>130</v>
      </c>
      <c r="C848" t="inlineStr">
        <is>
          <t xml:space="preserve">CONCLUIDO	</t>
        </is>
      </c>
      <c r="D848" t="n">
        <v>6.0113</v>
      </c>
      <c r="E848" t="n">
        <v>16.64</v>
      </c>
      <c r="F848" t="n">
        <v>13.05</v>
      </c>
      <c r="G848" t="n">
        <v>48.93</v>
      </c>
      <c r="H848" t="n">
        <v>0.61</v>
      </c>
      <c r="I848" t="n">
        <v>16</v>
      </c>
      <c r="J848" t="n">
        <v>268.13</v>
      </c>
      <c r="K848" t="n">
        <v>59.19</v>
      </c>
      <c r="L848" t="n">
        <v>9.25</v>
      </c>
      <c r="M848" t="n">
        <v>14</v>
      </c>
      <c r="N848" t="n">
        <v>69.69</v>
      </c>
      <c r="O848" t="n">
        <v>33303.72</v>
      </c>
      <c r="P848" t="n">
        <v>191.73</v>
      </c>
      <c r="Q848" t="n">
        <v>988.1</v>
      </c>
      <c r="R848" t="n">
        <v>46.77</v>
      </c>
      <c r="S848" t="n">
        <v>35.43</v>
      </c>
      <c r="T848" t="n">
        <v>4614</v>
      </c>
      <c r="U848" t="n">
        <v>0.76</v>
      </c>
      <c r="V848" t="n">
        <v>0.87</v>
      </c>
      <c r="W848" t="n">
        <v>2.99</v>
      </c>
      <c r="X848" t="n">
        <v>0.29</v>
      </c>
      <c r="Y848" t="n">
        <v>1</v>
      </c>
      <c r="Z848" t="n">
        <v>10</v>
      </c>
    </row>
    <row r="849">
      <c r="A849" t="n">
        <v>34</v>
      </c>
      <c r="B849" t="n">
        <v>130</v>
      </c>
      <c r="C849" t="inlineStr">
        <is>
          <t xml:space="preserve">CONCLUIDO	</t>
        </is>
      </c>
      <c r="D849" t="n">
        <v>6.0102</v>
      </c>
      <c r="E849" t="n">
        <v>16.64</v>
      </c>
      <c r="F849" t="n">
        <v>13.05</v>
      </c>
      <c r="G849" t="n">
        <v>48.94</v>
      </c>
      <c r="H849" t="n">
        <v>0.63</v>
      </c>
      <c r="I849" t="n">
        <v>16</v>
      </c>
      <c r="J849" t="n">
        <v>268.61</v>
      </c>
      <c r="K849" t="n">
        <v>59.19</v>
      </c>
      <c r="L849" t="n">
        <v>9.5</v>
      </c>
      <c r="M849" t="n">
        <v>14</v>
      </c>
      <c r="N849" t="n">
        <v>69.91</v>
      </c>
      <c r="O849" t="n">
        <v>33362.23</v>
      </c>
      <c r="P849" t="n">
        <v>191.35</v>
      </c>
      <c r="Q849" t="n">
        <v>988.08</v>
      </c>
      <c r="R849" t="n">
        <v>47.13</v>
      </c>
      <c r="S849" t="n">
        <v>35.43</v>
      </c>
      <c r="T849" t="n">
        <v>4794.72</v>
      </c>
      <c r="U849" t="n">
        <v>0.75</v>
      </c>
      <c r="V849" t="n">
        <v>0.87</v>
      </c>
      <c r="W849" t="n">
        <v>2.99</v>
      </c>
      <c r="X849" t="n">
        <v>0.3</v>
      </c>
      <c r="Y849" t="n">
        <v>1</v>
      </c>
      <c r="Z849" t="n">
        <v>10</v>
      </c>
    </row>
    <row r="850">
      <c r="A850" t="n">
        <v>35</v>
      </c>
      <c r="B850" t="n">
        <v>130</v>
      </c>
      <c r="C850" t="inlineStr">
        <is>
          <t xml:space="preserve">CONCLUIDO	</t>
        </is>
      </c>
      <c r="D850" t="n">
        <v>6.0329</v>
      </c>
      <c r="E850" t="n">
        <v>16.58</v>
      </c>
      <c r="F850" t="n">
        <v>13.04</v>
      </c>
      <c r="G850" t="n">
        <v>52.15</v>
      </c>
      <c r="H850" t="n">
        <v>0.64</v>
      </c>
      <c r="I850" t="n">
        <v>15</v>
      </c>
      <c r="J850" t="n">
        <v>269.08</v>
      </c>
      <c r="K850" t="n">
        <v>59.19</v>
      </c>
      <c r="L850" t="n">
        <v>9.75</v>
      </c>
      <c r="M850" t="n">
        <v>13</v>
      </c>
      <c r="N850" t="n">
        <v>70.14</v>
      </c>
      <c r="O850" t="n">
        <v>33420.83</v>
      </c>
      <c r="P850" t="n">
        <v>189.98</v>
      </c>
      <c r="Q850" t="n">
        <v>988.12</v>
      </c>
      <c r="R850" t="n">
        <v>46.68</v>
      </c>
      <c r="S850" t="n">
        <v>35.43</v>
      </c>
      <c r="T850" t="n">
        <v>4578.09</v>
      </c>
      <c r="U850" t="n">
        <v>0.76</v>
      </c>
      <c r="V850" t="n">
        <v>0.87</v>
      </c>
      <c r="W850" t="n">
        <v>2.99</v>
      </c>
      <c r="X850" t="n">
        <v>0.28</v>
      </c>
      <c r="Y850" t="n">
        <v>1</v>
      </c>
      <c r="Z850" t="n">
        <v>10</v>
      </c>
    </row>
    <row r="851">
      <c r="A851" t="n">
        <v>36</v>
      </c>
      <c r="B851" t="n">
        <v>130</v>
      </c>
      <c r="C851" t="inlineStr">
        <is>
          <t xml:space="preserve">CONCLUIDO	</t>
        </is>
      </c>
      <c r="D851" t="n">
        <v>6.0345</v>
      </c>
      <c r="E851" t="n">
        <v>16.57</v>
      </c>
      <c r="F851" t="n">
        <v>13.03</v>
      </c>
      <c r="G851" t="n">
        <v>52.13</v>
      </c>
      <c r="H851" t="n">
        <v>0.66</v>
      </c>
      <c r="I851" t="n">
        <v>15</v>
      </c>
      <c r="J851" t="n">
        <v>269.56</v>
      </c>
      <c r="K851" t="n">
        <v>59.19</v>
      </c>
      <c r="L851" t="n">
        <v>10</v>
      </c>
      <c r="M851" t="n">
        <v>13</v>
      </c>
      <c r="N851" t="n">
        <v>70.36</v>
      </c>
      <c r="O851" t="n">
        <v>33479.51</v>
      </c>
      <c r="P851" t="n">
        <v>189.43</v>
      </c>
      <c r="Q851" t="n">
        <v>988.13</v>
      </c>
      <c r="R851" t="n">
        <v>46.5</v>
      </c>
      <c r="S851" t="n">
        <v>35.43</v>
      </c>
      <c r="T851" t="n">
        <v>4486.85</v>
      </c>
      <c r="U851" t="n">
        <v>0.76</v>
      </c>
      <c r="V851" t="n">
        <v>0.87</v>
      </c>
      <c r="W851" t="n">
        <v>2.99</v>
      </c>
      <c r="X851" t="n">
        <v>0.28</v>
      </c>
      <c r="Y851" t="n">
        <v>1</v>
      </c>
      <c r="Z851" t="n">
        <v>10</v>
      </c>
    </row>
    <row r="852">
      <c r="A852" t="n">
        <v>37</v>
      </c>
      <c r="B852" t="n">
        <v>130</v>
      </c>
      <c r="C852" t="inlineStr">
        <is>
          <t xml:space="preserve">CONCLUIDO	</t>
        </is>
      </c>
      <c r="D852" t="n">
        <v>6.032</v>
      </c>
      <c r="E852" t="n">
        <v>16.58</v>
      </c>
      <c r="F852" t="n">
        <v>13.04</v>
      </c>
      <c r="G852" t="n">
        <v>52.16</v>
      </c>
      <c r="H852" t="n">
        <v>0.68</v>
      </c>
      <c r="I852" t="n">
        <v>15</v>
      </c>
      <c r="J852" t="n">
        <v>270.03</v>
      </c>
      <c r="K852" t="n">
        <v>59.19</v>
      </c>
      <c r="L852" t="n">
        <v>10.25</v>
      </c>
      <c r="M852" t="n">
        <v>13</v>
      </c>
      <c r="N852" t="n">
        <v>70.59</v>
      </c>
      <c r="O852" t="n">
        <v>33538.28</v>
      </c>
      <c r="P852" t="n">
        <v>188.73</v>
      </c>
      <c r="Q852" t="n">
        <v>988.1</v>
      </c>
      <c r="R852" t="n">
        <v>46.54</v>
      </c>
      <c r="S852" t="n">
        <v>35.43</v>
      </c>
      <c r="T852" t="n">
        <v>4505.04</v>
      </c>
      <c r="U852" t="n">
        <v>0.76</v>
      </c>
      <c r="V852" t="n">
        <v>0.87</v>
      </c>
      <c r="W852" t="n">
        <v>2.99</v>
      </c>
      <c r="X852" t="n">
        <v>0.29</v>
      </c>
      <c r="Y852" t="n">
        <v>1</v>
      </c>
      <c r="Z852" t="n">
        <v>10</v>
      </c>
    </row>
    <row r="853">
      <c r="A853" t="n">
        <v>38</v>
      </c>
      <c r="B853" t="n">
        <v>130</v>
      </c>
      <c r="C853" t="inlineStr">
        <is>
          <t xml:space="preserve">CONCLUIDO	</t>
        </is>
      </c>
      <c r="D853" t="n">
        <v>6.0608</v>
      </c>
      <c r="E853" t="n">
        <v>16.5</v>
      </c>
      <c r="F853" t="n">
        <v>13.01</v>
      </c>
      <c r="G853" t="n">
        <v>55.76</v>
      </c>
      <c r="H853" t="n">
        <v>0.6899999999999999</v>
      </c>
      <c r="I853" t="n">
        <v>14</v>
      </c>
      <c r="J853" t="n">
        <v>270.51</v>
      </c>
      <c r="K853" t="n">
        <v>59.19</v>
      </c>
      <c r="L853" t="n">
        <v>10.5</v>
      </c>
      <c r="M853" t="n">
        <v>12</v>
      </c>
      <c r="N853" t="n">
        <v>70.81999999999999</v>
      </c>
      <c r="O853" t="n">
        <v>33597.14</v>
      </c>
      <c r="P853" t="n">
        <v>187.53</v>
      </c>
      <c r="Q853" t="n">
        <v>988.16</v>
      </c>
      <c r="R853" t="n">
        <v>45.59</v>
      </c>
      <c r="S853" t="n">
        <v>35.43</v>
      </c>
      <c r="T853" t="n">
        <v>4036.03</v>
      </c>
      <c r="U853" t="n">
        <v>0.78</v>
      </c>
      <c r="V853" t="n">
        <v>0.88</v>
      </c>
      <c r="W853" t="n">
        <v>2.99</v>
      </c>
      <c r="X853" t="n">
        <v>0.26</v>
      </c>
      <c r="Y853" t="n">
        <v>1</v>
      </c>
      <c r="Z853" t="n">
        <v>10</v>
      </c>
    </row>
    <row r="854">
      <c r="A854" t="n">
        <v>39</v>
      </c>
      <c r="B854" t="n">
        <v>130</v>
      </c>
      <c r="C854" t="inlineStr">
        <is>
          <t xml:space="preserve">CONCLUIDO	</t>
        </is>
      </c>
      <c r="D854" t="n">
        <v>6.0624</v>
      </c>
      <c r="E854" t="n">
        <v>16.5</v>
      </c>
      <c r="F854" t="n">
        <v>13.01</v>
      </c>
      <c r="G854" t="n">
        <v>55.74</v>
      </c>
      <c r="H854" t="n">
        <v>0.71</v>
      </c>
      <c r="I854" t="n">
        <v>14</v>
      </c>
      <c r="J854" t="n">
        <v>270.99</v>
      </c>
      <c r="K854" t="n">
        <v>59.19</v>
      </c>
      <c r="L854" t="n">
        <v>10.75</v>
      </c>
      <c r="M854" t="n">
        <v>12</v>
      </c>
      <c r="N854" t="n">
        <v>71.04000000000001</v>
      </c>
      <c r="O854" t="n">
        <v>33656.08</v>
      </c>
      <c r="P854" t="n">
        <v>187.06</v>
      </c>
      <c r="Q854" t="n">
        <v>988.15</v>
      </c>
      <c r="R854" t="n">
        <v>45.57</v>
      </c>
      <c r="S854" t="n">
        <v>35.43</v>
      </c>
      <c r="T854" t="n">
        <v>4027.18</v>
      </c>
      <c r="U854" t="n">
        <v>0.78</v>
      </c>
      <c r="V854" t="n">
        <v>0.88</v>
      </c>
      <c r="W854" t="n">
        <v>2.99</v>
      </c>
      <c r="X854" t="n">
        <v>0.25</v>
      </c>
      <c r="Y854" t="n">
        <v>1</v>
      </c>
      <c r="Z854" t="n">
        <v>10</v>
      </c>
    </row>
    <row r="855">
      <c r="A855" t="n">
        <v>40</v>
      </c>
      <c r="B855" t="n">
        <v>130</v>
      </c>
      <c r="C855" t="inlineStr">
        <is>
          <t xml:space="preserve">CONCLUIDO	</t>
        </is>
      </c>
      <c r="D855" t="n">
        <v>6.0657</v>
      </c>
      <c r="E855" t="n">
        <v>16.49</v>
      </c>
      <c r="F855" t="n">
        <v>13</v>
      </c>
      <c r="G855" t="n">
        <v>55.7</v>
      </c>
      <c r="H855" t="n">
        <v>0.72</v>
      </c>
      <c r="I855" t="n">
        <v>14</v>
      </c>
      <c r="J855" t="n">
        <v>271.47</v>
      </c>
      <c r="K855" t="n">
        <v>59.19</v>
      </c>
      <c r="L855" t="n">
        <v>11</v>
      </c>
      <c r="M855" t="n">
        <v>12</v>
      </c>
      <c r="N855" t="n">
        <v>71.27</v>
      </c>
      <c r="O855" t="n">
        <v>33715.11</v>
      </c>
      <c r="P855" t="n">
        <v>185.02</v>
      </c>
      <c r="Q855" t="n">
        <v>988.09</v>
      </c>
      <c r="R855" t="n">
        <v>45.44</v>
      </c>
      <c r="S855" t="n">
        <v>35.43</v>
      </c>
      <c r="T855" t="n">
        <v>3962.15</v>
      </c>
      <c r="U855" t="n">
        <v>0.78</v>
      </c>
      <c r="V855" t="n">
        <v>0.88</v>
      </c>
      <c r="W855" t="n">
        <v>2.98</v>
      </c>
      <c r="X855" t="n">
        <v>0.24</v>
      </c>
      <c r="Y855" t="n">
        <v>1</v>
      </c>
      <c r="Z855" t="n">
        <v>10</v>
      </c>
    </row>
    <row r="856">
      <c r="A856" t="n">
        <v>41</v>
      </c>
      <c r="B856" t="n">
        <v>130</v>
      </c>
      <c r="C856" t="inlineStr">
        <is>
          <t xml:space="preserve">CONCLUIDO	</t>
        </is>
      </c>
      <c r="D856" t="n">
        <v>6.0839</v>
      </c>
      <c r="E856" t="n">
        <v>16.44</v>
      </c>
      <c r="F856" t="n">
        <v>13</v>
      </c>
      <c r="G856" t="n">
        <v>59.98</v>
      </c>
      <c r="H856" t="n">
        <v>0.74</v>
      </c>
      <c r="I856" t="n">
        <v>13</v>
      </c>
      <c r="J856" t="n">
        <v>271.95</v>
      </c>
      <c r="K856" t="n">
        <v>59.19</v>
      </c>
      <c r="L856" t="n">
        <v>11.25</v>
      </c>
      <c r="M856" t="n">
        <v>11</v>
      </c>
      <c r="N856" t="n">
        <v>71.5</v>
      </c>
      <c r="O856" t="n">
        <v>33774.23</v>
      </c>
      <c r="P856" t="n">
        <v>184.81</v>
      </c>
      <c r="Q856" t="n">
        <v>988.08</v>
      </c>
      <c r="R856" t="n">
        <v>45.26</v>
      </c>
      <c r="S856" t="n">
        <v>35.43</v>
      </c>
      <c r="T856" t="n">
        <v>3876.26</v>
      </c>
      <c r="U856" t="n">
        <v>0.78</v>
      </c>
      <c r="V856" t="n">
        <v>0.88</v>
      </c>
      <c r="W856" t="n">
        <v>2.99</v>
      </c>
      <c r="X856" t="n">
        <v>0.24</v>
      </c>
      <c r="Y856" t="n">
        <v>1</v>
      </c>
      <c r="Z856" t="n">
        <v>10</v>
      </c>
    </row>
    <row r="857">
      <c r="A857" t="n">
        <v>42</v>
      </c>
      <c r="B857" t="n">
        <v>130</v>
      </c>
      <c r="C857" t="inlineStr">
        <is>
          <t xml:space="preserve">CONCLUIDO	</t>
        </is>
      </c>
      <c r="D857" t="n">
        <v>6.0853</v>
      </c>
      <c r="E857" t="n">
        <v>16.43</v>
      </c>
      <c r="F857" t="n">
        <v>12.99</v>
      </c>
      <c r="G857" t="n">
        <v>59.97</v>
      </c>
      <c r="H857" t="n">
        <v>0.75</v>
      </c>
      <c r="I857" t="n">
        <v>13</v>
      </c>
      <c r="J857" t="n">
        <v>272.43</v>
      </c>
      <c r="K857" t="n">
        <v>59.19</v>
      </c>
      <c r="L857" t="n">
        <v>11.5</v>
      </c>
      <c r="M857" t="n">
        <v>11</v>
      </c>
      <c r="N857" t="n">
        <v>71.73</v>
      </c>
      <c r="O857" t="n">
        <v>33833.57</v>
      </c>
      <c r="P857" t="n">
        <v>184.21</v>
      </c>
      <c r="Q857" t="n">
        <v>988.09</v>
      </c>
      <c r="R857" t="n">
        <v>45.13</v>
      </c>
      <c r="S857" t="n">
        <v>35.43</v>
      </c>
      <c r="T857" t="n">
        <v>3812.7</v>
      </c>
      <c r="U857" t="n">
        <v>0.79</v>
      </c>
      <c r="V857" t="n">
        <v>0.88</v>
      </c>
      <c r="W857" t="n">
        <v>2.99</v>
      </c>
      <c r="X857" t="n">
        <v>0.24</v>
      </c>
      <c r="Y857" t="n">
        <v>1</v>
      </c>
      <c r="Z857" t="n">
        <v>10</v>
      </c>
    </row>
    <row r="858">
      <c r="A858" t="n">
        <v>43</v>
      </c>
      <c r="B858" t="n">
        <v>130</v>
      </c>
      <c r="C858" t="inlineStr">
        <is>
          <t xml:space="preserve">CONCLUIDO	</t>
        </is>
      </c>
      <c r="D858" t="n">
        <v>6.0877</v>
      </c>
      <c r="E858" t="n">
        <v>16.43</v>
      </c>
      <c r="F858" t="n">
        <v>12.99</v>
      </c>
      <c r="G858" t="n">
        <v>59.94</v>
      </c>
      <c r="H858" t="n">
        <v>0.77</v>
      </c>
      <c r="I858" t="n">
        <v>13</v>
      </c>
      <c r="J858" t="n">
        <v>272.91</v>
      </c>
      <c r="K858" t="n">
        <v>59.19</v>
      </c>
      <c r="L858" t="n">
        <v>11.75</v>
      </c>
      <c r="M858" t="n">
        <v>11</v>
      </c>
      <c r="N858" t="n">
        <v>71.95999999999999</v>
      </c>
      <c r="O858" t="n">
        <v>33892.87</v>
      </c>
      <c r="P858" t="n">
        <v>182.78</v>
      </c>
      <c r="Q858" t="n">
        <v>988.1</v>
      </c>
      <c r="R858" t="n">
        <v>44.84</v>
      </c>
      <c r="S858" t="n">
        <v>35.43</v>
      </c>
      <c r="T858" t="n">
        <v>3664.47</v>
      </c>
      <c r="U858" t="n">
        <v>0.79</v>
      </c>
      <c r="V858" t="n">
        <v>0.88</v>
      </c>
      <c r="W858" t="n">
        <v>2.99</v>
      </c>
      <c r="X858" t="n">
        <v>0.23</v>
      </c>
      <c r="Y858" t="n">
        <v>1</v>
      </c>
      <c r="Z858" t="n">
        <v>10</v>
      </c>
    </row>
    <row r="859">
      <c r="A859" t="n">
        <v>44</v>
      </c>
      <c r="B859" t="n">
        <v>130</v>
      </c>
      <c r="C859" t="inlineStr">
        <is>
          <t xml:space="preserve">CONCLUIDO	</t>
        </is>
      </c>
      <c r="D859" t="n">
        <v>6.1117</v>
      </c>
      <c r="E859" t="n">
        <v>16.36</v>
      </c>
      <c r="F859" t="n">
        <v>12.97</v>
      </c>
      <c r="G859" t="n">
        <v>64.84999999999999</v>
      </c>
      <c r="H859" t="n">
        <v>0.78</v>
      </c>
      <c r="I859" t="n">
        <v>12</v>
      </c>
      <c r="J859" t="n">
        <v>273.39</v>
      </c>
      <c r="K859" t="n">
        <v>59.19</v>
      </c>
      <c r="L859" t="n">
        <v>12</v>
      </c>
      <c r="M859" t="n">
        <v>10</v>
      </c>
      <c r="N859" t="n">
        <v>72.2</v>
      </c>
      <c r="O859" t="n">
        <v>33952.26</v>
      </c>
      <c r="P859" t="n">
        <v>181.55</v>
      </c>
      <c r="Q859" t="n">
        <v>988.16</v>
      </c>
      <c r="R859" t="n">
        <v>44.35</v>
      </c>
      <c r="S859" t="n">
        <v>35.43</v>
      </c>
      <c r="T859" t="n">
        <v>3427.84</v>
      </c>
      <c r="U859" t="n">
        <v>0.8</v>
      </c>
      <c r="V859" t="n">
        <v>0.88</v>
      </c>
      <c r="W859" t="n">
        <v>2.99</v>
      </c>
      <c r="X859" t="n">
        <v>0.22</v>
      </c>
      <c r="Y859" t="n">
        <v>1</v>
      </c>
      <c r="Z859" t="n">
        <v>10</v>
      </c>
    </row>
    <row r="860">
      <c r="A860" t="n">
        <v>45</v>
      </c>
      <c r="B860" t="n">
        <v>130</v>
      </c>
      <c r="C860" t="inlineStr">
        <is>
          <t xml:space="preserve">CONCLUIDO	</t>
        </is>
      </c>
      <c r="D860" t="n">
        <v>6.1113</v>
      </c>
      <c r="E860" t="n">
        <v>16.36</v>
      </c>
      <c r="F860" t="n">
        <v>12.97</v>
      </c>
      <c r="G860" t="n">
        <v>64.86</v>
      </c>
      <c r="H860" t="n">
        <v>0.8</v>
      </c>
      <c r="I860" t="n">
        <v>12</v>
      </c>
      <c r="J860" t="n">
        <v>273.87</v>
      </c>
      <c r="K860" t="n">
        <v>59.19</v>
      </c>
      <c r="L860" t="n">
        <v>12.25</v>
      </c>
      <c r="M860" t="n">
        <v>10</v>
      </c>
      <c r="N860" t="n">
        <v>72.43000000000001</v>
      </c>
      <c r="O860" t="n">
        <v>34011.74</v>
      </c>
      <c r="P860" t="n">
        <v>181.09</v>
      </c>
      <c r="Q860" t="n">
        <v>988.09</v>
      </c>
      <c r="R860" t="n">
        <v>44.61</v>
      </c>
      <c r="S860" t="n">
        <v>35.43</v>
      </c>
      <c r="T860" t="n">
        <v>3555.8</v>
      </c>
      <c r="U860" t="n">
        <v>0.79</v>
      </c>
      <c r="V860" t="n">
        <v>0.88</v>
      </c>
      <c r="W860" t="n">
        <v>2.98</v>
      </c>
      <c r="X860" t="n">
        <v>0.22</v>
      </c>
      <c r="Y860" t="n">
        <v>1</v>
      </c>
      <c r="Z860" t="n">
        <v>10</v>
      </c>
    </row>
    <row r="861">
      <c r="A861" t="n">
        <v>46</v>
      </c>
      <c r="B861" t="n">
        <v>130</v>
      </c>
      <c r="C861" t="inlineStr">
        <is>
          <t xml:space="preserve">CONCLUIDO	</t>
        </is>
      </c>
      <c r="D861" t="n">
        <v>6.1151</v>
      </c>
      <c r="E861" t="n">
        <v>16.35</v>
      </c>
      <c r="F861" t="n">
        <v>12.96</v>
      </c>
      <c r="G861" t="n">
        <v>64.81</v>
      </c>
      <c r="H861" t="n">
        <v>0.8100000000000001</v>
      </c>
      <c r="I861" t="n">
        <v>12</v>
      </c>
      <c r="J861" t="n">
        <v>274.35</v>
      </c>
      <c r="K861" t="n">
        <v>59.19</v>
      </c>
      <c r="L861" t="n">
        <v>12.5</v>
      </c>
      <c r="M861" t="n">
        <v>10</v>
      </c>
      <c r="N861" t="n">
        <v>72.66</v>
      </c>
      <c r="O861" t="n">
        <v>34071.31</v>
      </c>
      <c r="P861" t="n">
        <v>180.33</v>
      </c>
      <c r="Q861" t="n">
        <v>988.08</v>
      </c>
      <c r="R861" t="n">
        <v>44.17</v>
      </c>
      <c r="S861" t="n">
        <v>35.43</v>
      </c>
      <c r="T861" t="n">
        <v>3335.73</v>
      </c>
      <c r="U861" t="n">
        <v>0.8</v>
      </c>
      <c r="V861" t="n">
        <v>0.88</v>
      </c>
      <c r="W861" t="n">
        <v>2.98</v>
      </c>
      <c r="X861" t="n">
        <v>0.21</v>
      </c>
      <c r="Y861" t="n">
        <v>1</v>
      </c>
      <c r="Z861" t="n">
        <v>10</v>
      </c>
    </row>
    <row r="862">
      <c r="A862" t="n">
        <v>47</v>
      </c>
      <c r="B862" t="n">
        <v>130</v>
      </c>
      <c r="C862" t="inlineStr">
        <is>
          <t xml:space="preserve">CONCLUIDO	</t>
        </is>
      </c>
      <c r="D862" t="n">
        <v>6.1131</v>
      </c>
      <c r="E862" t="n">
        <v>16.36</v>
      </c>
      <c r="F862" t="n">
        <v>12.97</v>
      </c>
      <c r="G862" t="n">
        <v>64.83</v>
      </c>
      <c r="H862" t="n">
        <v>0.83</v>
      </c>
      <c r="I862" t="n">
        <v>12</v>
      </c>
      <c r="J862" t="n">
        <v>274.84</v>
      </c>
      <c r="K862" t="n">
        <v>59.19</v>
      </c>
      <c r="L862" t="n">
        <v>12.75</v>
      </c>
      <c r="M862" t="n">
        <v>10</v>
      </c>
      <c r="N862" t="n">
        <v>72.89</v>
      </c>
      <c r="O862" t="n">
        <v>34130.98</v>
      </c>
      <c r="P862" t="n">
        <v>179.41</v>
      </c>
      <c r="Q862" t="n">
        <v>988.26</v>
      </c>
      <c r="R862" t="n">
        <v>44.31</v>
      </c>
      <c r="S862" t="n">
        <v>35.43</v>
      </c>
      <c r="T862" t="n">
        <v>3403.59</v>
      </c>
      <c r="U862" t="n">
        <v>0.8</v>
      </c>
      <c r="V862" t="n">
        <v>0.88</v>
      </c>
      <c r="W862" t="n">
        <v>2.98</v>
      </c>
      <c r="X862" t="n">
        <v>0.21</v>
      </c>
      <c r="Y862" t="n">
        <v>1</v>
      </c>
      <c r="Z862" t="n">
        <v>10</v>
      </c>
    </row>
    <row r="863">
      <c r="A863" t="n">
        <v>48</v>
      </c>
      <c r="B863" t="n">
        <v>130</v>
      </c>
      <c r="C863" t="inlineStr">
        <is>
          <t xml:space="preserve">CONCLUIDO	</t>
        </is>
      </c>
      <c r="D863" t="n">
        <v>6.1349</v>
      </c>
      <c r="E863" t="n">
        <v>16.3</v>
      </c>
      <c r="F863" t="n">
        <v>12.96</v>
      </c>
      <c r="G863" t="n">
        <v>70.68000000000001</v>
      </c>
      <c r="H863" t="n">
        <v>0.84</v>
      </c>
      <c r="I863" t="n">
        <v>11</v>
      </c>
      <c r="J863" t="n">
        <v>275.32</v>
      </c>
      <c r="K863" t="n">
        <v>59.19</v>
      </c>
      <c r="L863" t="n">
        <v>13</v>
      </c>
      <c r="M863" t="n">
        <v>9</v>
      </c>
      <c r="N863" t="n">
        <v>73.13</v>
      </c>
      <c r="O863" t="n">
        <v>34190.73</v>
      </c>
      <c r="P863" t="n">
        <v>178.59</v>
      </c>
      <c r="Q863" t="n">
        <v>988.08</v>
      </c>
      <c r="R863" t="n">
        <v>44.19</v>
      </c>
      <c r="S863" t="n">
        <v>35.43</v>
      </c>
      <c r="T863" t="n">
        <v>3350.37</v>
      </c>
      <c r="U863" t="n">
        <v>0.8</v>
      </c>
      <c r="V863" t="n">
        <v>0.88</v>
      </c>
      <c r="W863" t="n">
        <v>2.98</v>
      </c>
      <c r="X863" t="n">
        <v>0.2</v>
      </c>
      <c r="Y863" t="n">
        <v>1</v>
      </c>
      <c r="Z863" t="n">
        <v>10</v>
      </c>
    </row>
    <row r="864">
      <c r="A864" t="n">
        <v>49</v>
      </c>
      <c r="B864" t="n">
        <v>130</v>
      </c>
      <c r="C864" t="inlineStr">
        <is>
          <t xml:space="preserve">CONCLUIDO	</t>
        </is>
      </c>
      <c r="D864" t="n">
        <v>6.1375</v>
      </c>
      <c r="E864" t="n">
        <v>16.29</v>
      </c>
      <c r="F864" t="n">
        <v>12.95</v>
      </c>
      <c r="G864" t="n">
        <v>70.64</v>
      </c>
      <c r="H864" t="n">
        <v>0.86</v>
      </c>
      <c r="I864" t="n">
        <v>11</v>
      </c>
      <c r="J864" t="n">
        <v>275.81</v>
      </c>
      <c r="K864" t="n">
        <v>59.19</v>
      </c>
      <c r="L864" t="n">
        <v>13.25</v>
      </c>
      <c r="M864" t="n">
        <v>9</v>
      </c>
      <c r="N864" t="n">
        <v>73.36</v>
      </c>
      <c r="O864" t="n">
        <v>34250.57</v>
      </c>
      <c r="P864" t="n">
        <v>178.01</v>
      </c>
      <c r="Q864" t="n">
        <v>988.15</v>
      </c>
      <c r="R864" t="n">
        <v>43.78</v>
      </c>
      <c r="S864" t="n">
        <v>35.43</v>
      </c>
      <c r="T864" t="n">
        <v>3148.05</v>
      </c>
      <c r="U864" t="n">
        <v>0.8100000000000001</v>
      </c>
      <c r="V864" t="n">
        <v>0.88</v>
      </c>
      <c r="W864" t="n">
        <v>2.98</v>
      </c>
      <c r="X864" t="n">
        <v>0.2</v>
      </c>
      <c r="Y864" t="n">
        <v>1</v>
      </c>
      <c r="Z864" t="n">
        <v>10</v>
      </c>
    </row>
    <row r="865">
      <c r="A865" t="n">
        <v>50</v>
      </c>
      <c r="B865" t="n">
        <v>130</v>
      </c>
      <c r="C865" t="inlineStr">
        <is>
          <t xml:space="preserve">CONCLUIDO	</t>
        </is>
      </c>
      <c r="D865" t="n">
        <v>6.136</v>
      </c>
      <c r="E865" t="n">
        <v>16.3</v>
      </c>
      <c r="F865" t="n">
        <v>12.95</v>
      </c>
      <c r="G865" t="n">
        <v>70.66</v>
      </c>
      <c r="H865" t="n">
        <v>0.87</v>
      </c>
      <c r="I865" t="n">
        <v>11</v>
      </c>
      <c r="J865" t="n">
        <v>276.29</v>
      </c>
      <c r="K865" t="n">
        <v>59.19</v>
      </c>
      <c r="L865" t="n">
        <v>13.5</v>
      </c>
      <c r="M865" t="n">
        <v>9</v>
      </c>
      <c r="N865" t="n">
        <v>73.59999999999999</v>
      </c>
      <c r="O865" t="n">
        <v>34310.51</v>
      </c>
      <c r="P865" t="n">
        <v>177.06</v>
      </c>
      <c r="Q865" t="n">
        <v>988.1900000000001</v>
      </c>
      <c r="R865" t="n">
        <v>43.92</v>
      </c>
      <c r="S865" t="n">
        <v>35.43</v>
      </c>
      <c r="T865" t="n">
        <v>3217.15</v>
      </c>
      <c r="U865" t="n">
        <v>0.8100000000000001</v>
      </c>
      <c r="V865" t="n">
        <v>0.88</v>
      </c>
      <c r="W865" t="n">
        <v>2.98</v>
      </c>
      <c r="X865" t="n">
        <v>0.2</v>
      </c>
      <c r="Y865" t="n">
        <v>1</v>
      </c>
      <c r="Z865" t="n">
        <v>10</v>
      </c>
    </row>
    <row r="866">
      <c r="A866" t="n">
        <v>51</v>
      </c>
      <c r="B866" t="n">
        <v>130</v>
      </c>
      <c r="C866" t="inlineStr">
        <is>
          <t xml:space="preserve">CONCLUIDO	</t>
        </is>
      </c>
      <c r="D866" t="n">
        <v>6.1394</v>
      </c>
      <c r="E866" t="n">
        <v>16.29</v>
      </c>
      <c r="F866" t="n">
        <v>12.95</v>
      </c>
      <c r="G866" t="n">
        <v>70.61</v>
      </c>
      <c r="H866" t="n">
        <v>0.88</v>
      </c>
      <c r="I866" t="n">
        <v>11</v>
      </c>
      <c r="J866" t="n">
        <v>276.78</v>
      </c>
      <c r="K866" t="n">
        <v>59.19</v>
      </c>
      <c r="L866" t="n">
        <v>13.75</v>
      </c>
      <c r="M866" t="n">
        <v>9</v>
      </c>
      <c r="N866" t="n">
        <v>73.84</v>
      </c>
      <c r="O866" t="n">
        <v>34370.54</v>
      </c>
      <c r="P866" t="n">
        <v>174.85</v>
      </c>
      <c r="Q866" t="n">
        <v>988.1</v>
      </c>
      <c r="R866" t="n">
        <v>43.82</v>
      </c>
      <c r="S866" t="n">
        <v>35.43</v>
      </c>
      <c r="T866" t="n">
        <v>3164.2</v>
      </c>
      <c r="U866" t="n">
        <v>0.8100000000000001</v>
      </c>
      <c r="V866" t="n">
        <v>0.88</v>
      </c>
      <c r="W866" t="n">
        <v>2.98</v>
      </c>
      <c r="X866" t="n">
        <v>0.19</v>
      </c>
      <c r="Y866" t="n">
        <v>1</v>
      </c>
      <c r="Z866" t="n">
        <v>10</v>
      </c>
    </row>
    <row r="867">
      <c r="A867" t="n">
        <v>52</v>
      </c>
      <c r="B867" t="n">
        <v>130</v>
      </c>
      <c r="C867" t="inlineStr">
        <is>
          <t xml:space="preserve">CONCLUIDO	</t>
        </is>
      </c>
      <c r="D867" t="n">
        <v>6.1647</v>
      </c>
      <c r="E867" t="n">
        <v>16.22</v>
      </c>
      <c r="F867" t="n">
        <v>12.93</v>
      </c>
      <c r="G867" t="n">
        <v>77.56</v>
      </c>
      <c r="H867" t="n">
        <v>0.9</v>
      </c>
      <c r="I867" t="n">
        <v>10</v>
      </c>
      <c r="J867" t="n">
        <v>277.27</v>
      </c>
      <c r="K867" t="n">
        <v>59.19</v>
      </c>
      <c r="L867" t="n">
        <v>14</v>
      </c>
      <c r="M867" t="n">
        <v>8</v>
      </c>
      <c r="N867" t="n">
        <v>74.06999999999999</v>
      </c>
      <c r="O867" t="n">
        <v>34430.66</v>
      </c>
      <c r="P867" t="n">
        <v>173.84</v>
      </c>
      <c r="Q867" t="n">
        <v>988.08</v>
      </c>
      <c r="R867" t="n">
        <v>43.09</v>
      </c>
      <c r="S867" t="n">
        <v>35.43</v>
      </c>
      <c r="T867" t="n">
        <v>2808.03</v>
      </c>
      <c r="U867" t="n">
        <v>0.82</v>
      </c>
      <c r="V867" t="n">
        <v>0.88</v>
      </c>
      <c r="W867" t="n">
        <v>2.98</v>
      </c>
      <c r="X867" t="n">
        <v>0.17</v>
      </c>
      <c r="Y867" t="n">
        <v>1</v>
      </c>
      <c r="Z867" t="n">
        <v>10</v>
      </c>
    </row>
    <row r="868">
      <c r="A868" t="n">
        <v>53</v>
      </c>
      <c r="B868" t="n">
        <v>130</v>
      </c>
      <c r="C868" t="inlineStr">
        <is>
          <t xml:space="preserve">CONCLUIDO	</t>
        </is>
      </c>
      <c r="D868" t="n">
        <v>6.1653</v>
      </c>
      <c r="E868" t="n">
        <v>16.22</v>
      </c>
      <c r="F868" t="n">
        <v>12.93</v>
      </c>
      <c r="G868" t="n">
        <v>77.56</v>
      </c>
      <c r="H868" t="n">
        <v>0.91</v>
      </c>
      <c r="I868" t="n">
        <v>10</v>
      </c>
      <c r="J868" t="n">
        <v>277.76</v>
      </c>
      <c r="K868" t="n">
        <v>59.19</v>
      </c>
      <c r="L868" t="n">
        <v>14.25</v>
      </c>
      <c r="M868" t="n">
        <v>8</v>
      </c>
      <c r="N868" t="n">
        <v>74.31</v>
      </c>
      <c r="O868" t="n">
        <v>34490.87</v>
      </c>
      <c r="P868" t="n">
        <v>172.63</v>
      </c>
      <c r="Q868" t="n">
        <v>988.08</v>
      </c>
      <c r="R868" t="n">
        <v>43.04</v>
      </c>
      <c r="S868" t="n">
        <v>35.43</v>
      </c>
      <c r="T868" t="n">
        <v>2780.88</v>
      </c>
      <c r="U868" t="n">
        <v>0.82</v>
      </c>
      <c r="V868" t="n">
        <v>0.88</v>
      </c>
      <c r="W868" t="n">
        <v>2.98</v>
      </c>
      <c r="X868" t="n">
        <v>0.17</v>
      </c>
      <c r="Y868" t="n">
        <v>1</v>
      </c>
      <c r="Z868" t="n">
        <v>10</v>
      </c>
    </row>
    <row r="869">
      <c r="A869" t="n">
        <v>54</v>
      </c>
      <c r="B869" t="n">
        <v>130</v>
      </c>
      <c r="C869" t="inlineStr">
        <is>
          <t xml:space="preserve">CONCLUIDO	</t>
        </is>
      </c>
      <c r="D869" t="n">
        <v>6.1616</v>
      </c>
      <c r="E869" t="n">
        <v>16.23</v>
      </c>
      <c r="F869" t="n">
        <v>12.94</v>
      </c>
      <c r="G869" t="n">
        <v>77.61</v>
      </c>
      <c r="H869" t="n">
        <v>0.93</v>
      </c>
      <c r="I869" t="n">
        <v>10</v>
      </c>
      <c r="J869" t="n">
        <v>278.25</v>
      </c>
      <c r="K869" t="n">
        <v>59.19</v>
      </c>
      <c r="L869" t="n">
        <v>14.5</v>
      </c>
      <c r="M869" t="n">
        <v>8</v>
      </c>
      <c r="N869" t="n">
        <v>74.55</v>
      </c>
      <c r="O869" t="n">
        <v>34551.18</v>
      </c>
      <c r="P869" t="n">
        <v>172.3</v>
      </c>
      <c r="Q869" t="n">
        <v>988.08</v>
      </c>
      <c r="R869" t="n">
        <v>43.36</v>
      </c>
      <c r="S869" t="n">
        <v>35.43</v>
      </c>
      <c r="T869" t="n">
        <v>2941.41</v>
      </c>
      <c r="U869" t="n">
        <v>0.82</v>
      </c>
      <c r="V869" t="n">
        <v>0.88</v>
      </c>
      <c r="W869" t="n">
        <v>2.98</v>
      </c>
      <c r="X869" t="n">
        <v>0.18</v>
      </c>
      <c r="Y869" t="n">
        <v>1</v>
      </c>
      <c r="Z869" t="n">
        <v>10</v>
      </c>
    </row>
    <row r="870">
      <c r="A870" t="n">
        <v>55</v>
      </c>
      <c r="B870" t="n">
        <v>130</v>
      </c>
      <c r="C870" t="inlineStr">
        <is>
          <t xml:space="preserve">CONCLUIDO	</t>
        </is>
      </c>
      <c r="D870" t="n">
        <v>6.1634</v>
      </c>
      <c r="E870" t="n">
        <v>16.22</v>
      </c>
      <c r="F870" t="n">
        <v>12.93</v>
      </c>
      <c r="G870" t="n">
        <v>77.59</v>
      </c>
      <c r="H870" t="n">
        <v>0.9399999999999999</v>
      </c>
      <c r="I870" t="n">
        <v>10</v>
      </c>
      <c r="J870" t="n">
        <v>278.74</v>
      </c>
      <c r="K870" t="n">
        <v>59.19</v>
      </c>
      <c r="L870" t="n">
        <v>14.75</v>
      </c>
      <c r="M870" t="n">
        <v>8</v>
      </c>
      <c r="N870" t="n">
        <v>74.79000000000001</v>
      </c>
      <c r="O870" t="n">
        <v>34611.59</v>
      </c>
      <c r="P870" t="n">
        <v>171.46</v>
      </c>
      <c r="Q870" t="n">
        <v>988.12</v>
      </c>
      <c r="R870" t="n">
        <v>43.23</v>
      </c>
      <c r="S870" t="n">
        <v>35.43</v>
      </c>
      <c r="T870" t="n">
        <v>2874.64</v>
      </c>
      <c r="U870" t="n">
        <v>0.82</v>
      </c>
      <c r="V870" t="n">
        <v>0.88</v>
      </c>
      <c r="W870" t="n">
        <v>2.98</v>
      </c>
      <c r="X870" t="n">
        <v>0.18</v>
      </c>
      <c r="Y870" t="n">
        <v>1</v>
      </c>
      <c r="Z870" t="n">
        <v>10</v>
      </c>
    </row>
    <row r="871">
      <c r="A871" t="n">
        <v>56</v>
      </c>
      <c r="B871" t="n">
        <v>130</v>
      </c>
      <c r="C871" t="inlineStr">
        <is>
          <t xml:space="preserve">CONCLUIDO	</t>
        </is>
      </c>
      <c r="D871" t="n">
        <v>6.1641</v>
      </c>
      <c r="E871" t="n">
        <v>16.22</v>
      </c>
      <c r="F871" t="n">
        <v>12.93</v>
      </c>
      <c r="G871" t="n">
        <v>77.58</v>
      </c>
      <c r="H871" t="n">
        <v>0.96</v>
      </c>
      <c r="I871" t="n">
        <v>10</v>
      </c>
      <c r="J871" t="n">
        <v>279.23</v>
      </c>
      <c r="K871" t="n">
        <v>59.19</v>
      </c>
      <c r="L871" t="n">
        <v>15</v>
      </c>
      <c r="M871" t="n">
        <v>6</v>
      </c>
      <c r="N871" t="n">
        <v>75.03</v>
      </c>
      <c r="O871" t="n">
        <v>34672.08</v>
      </c>
      <c r="P871" t="n">
        <v>170.64</v>
      </c>
      <c r="Q871" t="n">
        <v>988.08</v>
      </c>
      <c r="R871" t="n">
        <v>43.14</v>
      </c>
      <c r="S871" t="n">
        <v>35.43</v>
      </c>
      <c r="T871" t="n">
        <v>2833.23</v>
      </c>
      <c r="U871" t="n">
        <v>0.82</v>
      </c>
      <c r="V871" t="n">
        <v>0.88</v>
      </c>
      <c r="W871" t="n">
        <v>2.98</v>
      </c>
      <c r="X871" t="n">
        <v>0.18</v>
      </c>
      <c r="Y871" t="n">
        <v>1</v>
      </c>
      <c r="Z871" t="n">
        <v>10</v>
      </c>
    </row>
    <row r="872">
      <c r="A872" t="n">
        <v>57</v>
      </c>
      <c r="B872" t="n">
        <v>130</v>
      </c>
      <c r="C872" t="inlineStr">
        <is>
          <t xml:space="preserve">CONCLUIDO	</t>
        </is>
      </c>
      <c r="D872" t="n">
        <v>6.1858</v>
      </c>
      <c r="E872" t="n">
        <v>16.17</v>
      </c>
      <c r="F872" t="n">
        <v>12.92</v>
      </c>
      <c r="G872" t="n">
        <v>86.14</v>
      </c>
      <c r="H872" t="n">
        <v>0.97</v>
      </c>
      <c r="I872" t="n">
        <v>9</v>
      </c>
      <c r="J872" t="n">
        <v>279.72</v>
      </c>
      <c r="K872" t="n">
        <v>59.19</v>
      </c>
      <c r="L872" t="n">
        <v>15.25</v>
      </c>
      <c r="M872" t="n">
        <v>4</v>
      </c>
      <c r="N872" t="n">
        <v>75.27</v>
      </c>
      <c r="O872" t="n">
        <v>34732.68</v>
      </c>
      <c r="P872" t="n">
        <v>169</v>
      </c>
      <c r="Q872" t="n">
        <v>988.11</v>
      </c>
      <c r="R872" t="n">
        <v>42.82</v>
      </c>
      <c r="S872" t="n">
        <v>35.43</v>
      </c>
      <c r="T872" t="n">
        <v>2674.97</v>
      </c>
      <c r="U872" t="n">
        <v>0.83</v>
      </c>
      <c r="V872" t="n">
        <v>0.88</v>
      </c>
      <c r="W872" t="n">
        <v>2.98</v>
      </c>
      <c r="X872" t="n">
        <v>0.17</v>
      </c>
      <c r="Y872" t="n">
        <v>1</v>
      </c>
      <c r="Z872" t="n">
        <v>10</v>
      </c>
    </row>
    <row r="873">
      <c r="A873" t="n">
        <v>58</v>
      </c>
      <c r="B873" t="n">
        <v>130</v>
      </c>
      <c r="C873" t="inlineStr">
        <is>
          <t xml:space="preserve">CONCLUIDO	</t>
        </is>
      </c>
      <c r="D873" t="n">
        <v>6.1865</v>
      </c>
      <c r="E873" t="n">
        <v>16.16</v>
      </c>
      <c r="F873" t="n">
        <v>12.92</v>
      </c>
      <c r="G873" t="n">
        <v>86.13</v>
      </c>
      <c r="H873" t="n">
        <v>0.98</v>
      </c>
      <c r="I873" t="n">
        <v>9</v>
      </c>
      <c r="J873" t="n">
        <v>280.21</v>
      </c>
      <c r="K873" t="n">
        <v>59.19</v>
      </c>
      <c r="L873" t="n">
        <v>15.5</v>
      </c>
      <c r="M873" t="n">
        <v>4</v>
      </c>
      <c r="N873" t="n">
        <v>75.52</v>
      </c>
      <c r="O873" t="n">
        <v>34793.36</v>
      </c>
      <c r="P873" t="n">
        <v>169.34</v>
      </c>
      <c r="Q873" t="n">
        <v>988.1799999999999</v>
      </c>
      <c r="R873" t="n">
        <v>42.78</v>
      </c>
      <c r="S873" t="n">
        <v>35.43</v>
      </c>
      <c r="T873" t="n">
        <v>2657.37</v>
      </c>
      <c r="U873" t="n">
        <v>0.83</v>
      </c>
      <c r="V873" t="n">
        <v>0.88</v>
      </c>
      <c r="W873" t="n">
        <v>2.98</v>
      </c>
      <c r="X873" t="n">
        <v>0.17</v>
      </c>
      <c r="Y873" t="n">
        <v>1</v>
      </c>
      <c r="Z873" t="n">
        <v>10</v>
      </c>
    </row>
    <row r="874">
      <c r="A874" t="n">
        <v>59</v>
      </c>
      <c r="B874" t="n">
        <v>130</v>
      </c>
      <c r="C874" t="inlineStr">
        <is>
          <t xml:space="preserve">CONCLUIDO	</t>
        </is>
      </c>
      <c r="D874" t="n">
        <v>6.1874</v>
      </c>
      <c r="E874" t="n">
        <v>16.16</v>
      </c>
      <c r="F874" t="n">
        <v>12.92</v>
      </c>
      <c r="G874" t="n">
        <v>86.11</v>
      </c>
      <c r="H874" t="n">
        <v>1</v>
      </c>
      <c r="I874" t="n">
        <v>9</v>
      </c>
      <c r="J874" t="n">
        <v>280.7</v>
      </c>
      <c r="K874" t="n">
        <v>59.19</v>
      </c>
      <c r="L874" t="n">
        <v>15.75</v>
      </c>
      <c r="M874" t="n">
        <v>3</v>
      </c>
      <c r="N874" t="n">
        <v>75.76000000000001</v>
      </c>
      <c r="O874" t="n">
        <v>34854.15</v>
      </c>
      <c r="P874" t="n">
        <v>169.65</v>
      </c>
      <c r="Q874" t="n">
        <v>988.1</v>
      </c>
      <c r="R874" t="n">
        <v>42.67</v>
      </c>
      <c r="S874" t="n">
        <v>35.43</v>
      </c>
      <c r="T874" t="n">
        <v>2602.59</v>
      </c>
      <c r="U874" t="n">
        <v>0.83</v>
      </c>
      <c r="V874" t="n">
        <v>0.88</v>
      </c>
      <c r="W874" t="n">
        <v>2.98</v>
      </c>
      <c r="X874" t="n">
        <v>0.16</v>
      </c>
      <c r="Y874" t="n">
        <v>1</v>
      </c>
      <c r="Z874" t="n">
        <v>10</v>
      </c>
    </row>
    <row r="875">
      <c r="A875" t="n">
        <v>60</v>
      </c>
      <c r="B875" t="n">
        <v>130</v>
      </c>
      <c r="C875" t="inlineStr">
        <is>
          <t xml:space="preserve">CONCLUIDO	</t>
        </is>
      </c>
      <c r="D875" t="n">
        <v>6.1862</v>
      </c>
      <c r="E875" t="n">
        <v>16.16</v>
      </c>
      <c r="F875" t="n">
        <v>12.92</v>
      </c>
      <c r="G875" t="n">
        <v>86.13</v>
      </c>
      <c r="H875" t="n">
        <v>1.01</v>
      </c>
      <c r="I875" t="n">
        <v>9</v>
      </c>
      <c r="J875" t="n">
        <v>281.2</v>
      </c>
      <c r="K875" t="n">
        <v>59.19</v>
      </c>
      <c r="L875" t="n">
        <v>16</v>
      </c>
      <c r="M875" t="n">
        <v>1</v>
      </c>
      <c r="N875" t="n">
        <v>76</v>
      </c>
      <c r="O875" t="n">
        <v>34915.03</v>
      </c>
      <c r="P875" t="n">
        <v>169.71</v>
      </c>
      <c r="Q875" t="n">
        <v>988.09</v>
      </c>
      <c r="R875" t="n">
        <v>42.78</v>
      </c>
      <c r="S875" t="n">
        <v>35.43</v>
      </c>
      <c r="T875" t="n">
        <v>2657.19</v>
      </c>
      <c r="U875" t="n">
        <v>0.83</v>
      </c>
      <c r="V875" t="n">
        <v>0.88</v>
      </c>
      <c r="W875" t="n">
        <v>2.98</v>
      </c>
      <c r="X875" t="n">
        <v>0.17</v>
      </c>
      <c r="Y875" t="n">
        <v>1</v>
      </c>
      <c r="Z875" t="n">
        <v>10</v>
      </c>
    </row>
    <row r="876">
      <c r="A876" t="n">
        <v>61</v>
      </c>
      <c r="B876" t="n">
        <v>130</v>
      </c>
      <c r="C876" t="inlineStr">
        <is>
          <t xml:space="preserve">CONCLUIDO	</t>
        </is>
      </c>
      <c r="D876" t="n">
        <v>6.1865</v>
      </c>
      <c r="E876" t="n">
        <v>16.16</v>
      </c>
      <c r="F876" t="n">
        <v>12.92</v>
      </c>
      <c r="G876" t="n">
        <v>86.13</v>
      </c>
      <c r="H876" t="n">
        <v>1.03</v>
      </c>
      <c r="I876" t="n">
        <v>9</v>
      </c>
      <c r="J876" t="n">
        <v>281.69</v>
      </c>
      <c r="K876" t="n">
        <v>59.19</v>
      </c>
      <c r="L876" t="n">
        <v>16.25</v>
      </c>
      <c r="M876" t="n">
        <v>0</v>
      </c>
      <c r="N876" t="n">
        <v>76.25</v>
      </c>
      <c r="O876" t="n">
        <v>34976</v>
      </c>
      <c r="P876" t="n">
        <v>170.01</v>
      </c>
      <c r="Q876" t="n">
        <v>988.13</v>
      </c>
      <c r="R876" t="n">
        <v>42.68</v>
      </c>
      <c r="S876" t="n">
        <v>35.43</v>
      </c>
      <c r="T876" t="n">
        <v>2606.52</v>
      </c>
      <c r="U876" t="n">
        <v>0.83</v>
      </c>
      <c r="V876" t="n">
        <v>0.88</v>
      </c>
      <c r="W876" t="n">
        <v>2.99</v>
      </c>
      <c r="X876" t="n">
        <v>0.17</v>
      </c>
      <c r="Y876" t="n">
        <v>1</v>
      </c>
      <c r="Z876" t="n">
        <v>10</v>
      </c>
    </row>
    <row r="877">
      <c r="A877" t="n">
        <v>0</v>
      </c>
      <c r="B877" t="n">
        <v>75</v>
      </c>
      <c r="C877" t="inlineStr">
        <is>
          <t xml:space="preserve">CONCLUIDO	</t>
        </is>
      </c>
      <c r="D877" t="n">
        <v>4.6223</v>
      </c>
      <c r="E877" t="n">
        <v>21.63</v>
      </c>
      <c r="F877" t="n">
        <v>15.39</v>
      </c>
      <c r="G877" t="n">
        <v>7.1</v>
      </c>
      <c r="H877" t="n">
        <v>0.12</v>
      </c>
      <c r="I877" t="n">
        <v>130</v>
      </c>
      <c r="J877" t="n">
        <v>150.44</v>
      </c>
      <c r="K877" t="n">
        <v>49.1</v>
      </c>
      <c r="L877" t="n">
        <v>1</v>
      </c>
      <c r="M877" t="n">
        <v>128</v>
      </c>
      <c r="N877" t="n">
        <v>25.34</v>
      </c>
      <c r="O877" t="n">
        <v>18787.76</v>
      </c>
      <c r="P877" t="n">
        <v>179.37</v>
      </c>
      <c r="Q877" t="n">
        <v>988.3</v>
      </c>
      <c r="R877" t="n">
        <v>119.69</v>
      </c>
      <c r="S877" t="n">
        <v>35.43</v>
      </c>
      <c r="T877" t="n">
        <v>40504.54</v>
      </c>
      <c r="U877" t="n">
        <v>0.3</v>
      </c>
      <c r="V877" t="n">
        <v>0.74</v>
      </c>
      <c r="W877" t="n">
        <v>3.18</v>
      </c>
      <c r="X877" t="n">
        <v>2.63</v>
      </c>
      <c r="Y877" t="n">
        <v>1</v>
      </c>
      <c r="Z877" t="n">
        <v>10</v>
      </c>
    </row>
    <row r="878">
      <c r="A878" t="n">
        <v>1</v>
      </c>
      <c r="B878" t="n">
        <v>75</v>
      </c>
      <c r="C878" t="inlineStr">
        <is>
          <t xml:space="preserve">CONCLUIDO	</t>
        </is>
      </c>
      <c r="D878" t="n">
        <v>4.9904</v>
      </c>
      <c r="E878" t="n">
        <v>20.04</v>
      </c>
      <c r="F878" t="n">
        <v>14.74</v>
      </c>
      <c r="G878" t="n">
        <v>8.93</v>
      </c>
      <c r="H878" t="n">
        <v>0.15</v>
      </c>
      <c r="I878" t="n">
        <v>99</v>
      </c>
      <c r="J878" t="n">
        <v>150.78</v>
      </c>
      <c r="K878" t="n">
        <v>49.1</v>
      </c>
      <c r="L878" t="n">
        <v>1.25</v>
      </c>
      <c r="M878" t="n">
        <v>97</v>
      </c>
      <c r="N878" t="n">
        <v>25.44</v>
      </c>
      <c r="O878" t="n">
        <v>18830.65</v>
      </c>
      <c r="P878" t="n">
        <v>170.53</v>
      </c>
      <c r="Q878" t="n">
        <v>988.22</v>
      </c>
      <c r="R878" t="n">
        <v>99.36</v>
      </c>
      <c r="S878" t="n">
        <v>35.43</v>
      </c>
      <c r="T878" t="n">
        <v>30495.58</v>
      </c>
      <c r="U878" t="n">
        <v>0.36</v>
      </c>
      <c r="V878" t="n">
        <v>0.77</v>
      </c>
      <c r="W878" t="n">
        <v>3.13</v>
      </c>
      <c r="X878" t="n">
        <v>1.98</v>
      </c>
      <c r="Y878" t="n">
        <v>1</v>
      </c>
      <c r="Z878" t="n">
        <v>10</v>
      </c>
    </row>
    <row r="879">
      <c r="A879" t="n">
        <v>2</v>
      </c>
      <c r="B879" t="n">
        <v>75</v>
      </c>
      <c r="C879" t="inlineStr">
        <is>
          <t xml:space="preserve">CONCLUIDO	</t>
        </is>
      </c>
      <c r="D879" t="n">
        <v>5.2483</v>
      </c>
      <c r="E879" t="n">
        <v>19.05</v>
      </c>
      <c r="F879" t="n">
        <v>14.33</v>
      </c>
      <c r="G879" t="n">
        <v>10.75</v>
      </c>
      <c r="H879" t="n">
        <v>0.18</v>
      </c>
      <c r="I879" t="n">
        <v>80</v>
      </c>
      <c r="J879" t="n">
        <v>151.13</v>
      </c>
      <c r="K879" t="n">
        <v>49.1</v>
      </c>
      <c r="L879" t="n">
        <v>1.5</v>
      </c>
      <c r="M879" t="n">
        <v>78</v>
      </c>
      <c r="N879" t="n">
        <v>25.54</v>
      </c>
      <c r="O879" t="n">
        <v>18873.58</v>
      </c>
      <c r="P879" t="n">
        <v>164.5</v>
      </c>
      <c r="Q879" t="n">
        <v>988.3099999999999</v>
      </c>
      <c r="R879" t="n">
        <v>87.08</v>
      </c>
      <c r="S879" t="n">
        <v>35.43</v>
      </c>
      <c r="T879" t="n">
        <v>24450.68</v>
      </c>
      <c r="U879" t="n">
        <v>0.41</v>
      </c>
      <c r="V879" t="n">
        <v>0.8</v>
      </c>
      <c r="W879" t="n">
        <v>3.09</v>
      </c>
      <c r="X879" t="n">
        <v>1.58</v>
      </c>
      <c r="Y879" t="n">
        <v>1</v>
      </c>
      <c r="Z879" t="n">
        <v>10</v>
      </c>
    </row>
    <row r="880">
      <c r="A880" t="n">
        <v>3</v>
      </c>
      <c r="B880" t="n">
        <v>75</v>
      </c>
      <c r="C880" t="inlineStr">
        <is>
          <t xml:space="preserve">CONCLUIDO	</t>
        </is>
      </c>
      <c r="D880" t="n">
        <v>5.4278</v>
      </c>
      <c r="E880" t="n">
        <v>18.42</v>
      </c>
      <c r="F880" t="n">
        <v>14.1</v>
      </c>
      <c r="G880" t="n">
        <v>12.63</v>
      </c>
      <c r="H880" t="n">
        <v>0.2</v>
      </c>
      <c r="I880" t="n">
        <v>67</v>
      </c>
      <c r="J880" t="n">
        <v>151.48</v>
      </c>
      <c r="K880" t="n">
        <v>49.1</v>
      </c>
      <c r="L880" t="n">
        <v>1.75</v>
      </c>
      <c r="M880" t="n">
        <v>65</v>
      </c>
      <c r="N880" t="n">
        <v>25.64</v>
      </c>
      <c r="O880" t="n">
        <v>18916.54</v>
      </c>
      <c r="P880" t="n">
        <v>160.51</v>
      </c>
      <c r="Q880" t="n">
        <v>988.46</v>
      </c>
      <c r="R880" t="n">
        <v>79.28</v>
      </c>
      <c r="S880" t="n">
        <v>35.43</v>
      </c>
      <c r="T880" t="n">
        <v>20614.67</v>
      </c>
      <c r="U880" t="n">
        <v>0.45</v>
      </c>
      <c r="V880" t="n">
        <v>0.8100000000000001</v>
      </c>
      <c r="W880" t="n">
        <v>3.08</v>
      </c>
      <c r="X880" t="n">
        <v>1.34</v>
      </c>
      <c r="Y880" t="n">
        <v>1</v>
      </c>
      <c r="Z880" t="n">
        <v>10</v>
      </c>
    </row>
    <row r="881">
      <c r="A881" t="n">
        <v>4</v>
      </c>
      <c r="B881" t="n">
        <v>75</v>
      </c>
      <c r="C881" t="inlineStr">
        <is>
          <t xml:space="preserve">CONCLUIDO	</t>
        </is>
      </c>
      <c r="D881" t="n">
        <v>5.5697</v>
      </c>
      <c r="E881" t="n">
        <v>17.95</v>
      </c>
      <c r="F881" t="n">
        <v>13.91</v>
      </c>
      <c r="G881" t="n">
        <v>14.39</v>
      </c>
      <c r="H881" t="n">
        <v>0.23</v>
      </c>
      <c r="I881" t="n">
        <v>58</v>
      </c>
      <c r="J881" t="n">
        <v>151.83</v>
      </c>
      <c r="K881" t="n">
        <v>49.1</v>
      </c>
      <c r="L881" t="n">
        <v>2</v>
      </c>
      <c r="M881" t="n">
        <v>56</v>
      </c>
      <c r="N881" t="n">
        <v>25.73</v>
      </c>
      <c r="O881" t="n">
        <v>18959.54</v>
      </c>
      <c r="P881" t="n">
        <v>156.9</v>
      </c>
      <c r="Q881" t="n">
        <v>988.3</v>
      </c>
      <c r="R881" t="n">
        <v>73.41</v>
      </c>
      <c r="S881" t="n">
        <v>35.43</v>
      </c>
      <c r="T881" t="n">
        <v>17725.89</v>
      </c>
      <c r="U881" t="n">
        <v>0.48</v>
      </c>
      <c r="V881" t="n">
        <v>0.82</v>
      </c>
      <c r="W881" t="n">
        <v>3.06</v>
      </c>
      <c r="X881" t="n">
        <v>1.15</v>
      </c>
      <c r="Y881" t="n">
        <v>1</v>
      </c>
      <c r="Z881" t="n">
        <v>10</v>
      </c>
    </row>
    <row r="882">
      <c r="A882" t="n">
        <v>5</v>
      </c>
      <c r="B882" t="n">
        <v>75</v>
      </c>
      <c r="C882" t="inlineStr">
        <is>
          <t xml:space="preserve">CONCLUIDO	</t>
        </is>
      </c>
      <c r="D882" t="n">
        <v>5.6918</v>
      </c>
      <c r="E882" t="n">
        <v>17.57</v>
      </c>
      <c r="F882" t="n">
        <v>13.77</v>
      </c>
      <c r="G882" t="n">
        <v>16.52</v>
      </c>
      <c r="H882" t="n">
        <v>0.26</v>
      </c>
      <c r="I882" t="n">
        <v>50</v>
      </c>
      <c r="J882" t="n">
        <v>152.18</v>
      </c>
      <c r="K882" t="n">
        <v>49.1</v>
      </c>
      <c r="L882" t="n">
        <v>2.25</v>
      </c>
      <c r="M882" t="n">
        <v>48</v>
      </c>
      <c r="N882" t="n">
        <v>25.83</v>
      </c>
      <c r="O882" t="n">
        <v>19002.56</v>
      </c>
      <c r="P882" t="n">
        <v>154.03</v>
      </c>
      <c r="Q882" t="n">
        <v>988.3</v>
      </c>
      <c r="R882" t="n">
        <v>68.90000000000001</v>
      </c>
      <c r="S882" t="n">
        <v>35.43</v>
      </c>
      <c r="T882" t="n">
        <v>15513.45</v>
      </c>
      <c r="U882" t="n">
        <v>0.51</v>
      </c>
      <c r="V882" t="n">
        <v>0.83</v>
      </c>
      <c r="W882" t="n">
        <v>3.06</v>
      </c>
      <c r="X882" t="n">
        <v>1.01</v>
      </c>
      <c r="Y882" t="n">
        <v>1</v>
      </c>
      <c r="Z882" t="n">
        <v>10</v>
      </c>
    </row>
    <row r="883">
      <c r="A883" t="n">
        <v>6</v>
      </c>
      <c r="B883" t="n">
        <v>75</v>
      </c>
      <c r="C883" t="inlineStr">
        <is>
          <t xml:space="preserve">CONCLUIDO	</t>
        </is>
      </c>
      <c r="D883" t="n">
        <v>5.785</v>
      </c>
      <c r="E883" t="n">
        <v>17.29</v>
      </c>
      <c r="F883" t="n">
        <v>13.63</v>
      </c>
      <c r="G883" t="n">
        <v>18.18</v>
      </c>
      <c r="H883" t="n">
        <v>0.29</v>
      </c>
      <c r="I883" t="n">
        <v>45</v>
      </c>
      <c r="J883" t="n">
        <v>152.53</v>
      </c>
      <c r="K883" t="n">
        <v>49.1</v>
      </c>
      <c r="L883" t="n">
        <v>2.5</v>
      </c>
      <c r="M883" t="n">
        <v>43</v>
      </c>
      <c r="N883" t="n">
        <v>25.93</v>
      </c>
      <c r="O883" t="n">
        <v>19045.63</v>
      </c>
      <c r="P883" t="n">
        <v>151.11</v>
      </c>
      <c r="Q883" t="n">
        <v>988.12</v>
      </c>
      <c r="R883" t="n">
        <v>65.13</v>
      </c>
      <c r="S883" t="n">
        <v>35.43</v>
      </c>
      <c r="T883" t="n">
        <v>13652.51</v>
      </c>
      <c r="U883" t="n">
        <v>0.54</v>
      </c>
      <c r="V883" t="n">
        <v>0.84</v>
      </c>
      <c r="W883" t="n">
        <v>3.04</v>
      </c>
      <c r="X883" t="n">
        <v>0.88</v>
      </c>
      <c r="Y883" t="n">
        <v>1</v>
      </c>
      <c r="Z883" t="n">
        <v>10</v>
      </c>
    </row>
    <row r="884">
      <c r="A884" t="n">
        <v>7</v>
      </c>
      <c r="B884" t="n">
        <v>75</v>
      </c>
      <c r="C884" t="inlineStr">
        <is>
          <t xml:space="preserve">CONCLUIDO	</t>
        </is>
      </c>
      <c r="D884" t="n">
        <v>5.8729</v>
      </c>
      <c r="E884" t="n">
        <v>17.03</v>
      </c>
      <c r="F884" t="n">
        <v>13.53</v>
      </c>
      <c r="G884" t="n">
        <v>20.29</v>
      </c>
      <c r="H884" t="n">
        <v>0.32</v>
      </c>
      <c r="I884" t="n">
        <v>40</v>
      </c>
      <c r="J884" t="n">
        <v>152.88</v>
      </c>
      <c r="K884" t="n">
        <v>49.1</v>
      </c>
      <c r="L884" t="n">
        <v>2.75</v>
      </c>
      <c r="M884" t="n">
        <v>38</v>
      </c>
      <c r="N884" t="n">
        <v>26.03</v>
      </c>
      <c r="O884" t="n">
        <v>19088.72</v>
      </c>
      <c r="P884" t="n">
        <v>148.61</v>
      </c>
      <c r="Q884" t="n">
        <v>988.2</v>
      </c>
      <c r="R884" t="n">
        <v>61.76</v>
      </c>
      <c r="S884" t="n">
        <v>35.43</v>
      </c>
      <c r="T884" t="n">
        <v>11989.68</v>
      </c>
      <c r="U884" t="n">
        <v>0.57</v>
      </c>
      <c r="V884" t="n">
        <v>0.84</v>
      </c>
      <c r="W884" t="n">
        <v>3.03</v>
      </c>
      <c r="X884" t="n">
        <v>0.77</v>
      </c>
      <c r="Y884" t="n">
        <v>1</v>
      </c>
      <c r="Z884" t="n">
        <v>10</v>
      </c>
    </row>
    <row r="885">
      <c r="A885" t="n">
        <v>8</v>
      </c>
      <c r="B885" t="n">
        <v>75</v>
      </c>
      <c r="C885" t="inlineStr">
        <is>
          <t xml:space="preserve">CONCLUIDO	</t>
        </is>
      </c>
      <c r="D885" t="n">
        <v>5.9426</v>
      </c>
      <c r="E885" t="n">
        <v>16.83</v>
      </c>
      <c r="F885" t="n">
        <v>13.45</v>
      </c>
      <c r="G885" t="n">
        <v>22.42</v>
      </c>
      <c r="H885" t="n">
        <v>0.35</v>
      </c>
      <c r="I885" t="n">
        <v>36</v>
      </c>
      <c r="J885" t="n">
        <v>153.23</v>
      </c>
      <c r="K885" t="n">
        <v>49.1</v>
      </c>
      <c r="L885" t="n">
        <v>3</v>
      </c>
      <c r="M885" t="n">
        <v>34</v>
      </c>
      <c r="N885" t="n">
        <v>26.13</v>
      </c>
      <c r="O885" t="n">
        <v>19131.85</v>
      </c>
      <c r="P885" t="n">
        <v>146.19</v>
      </c>
      <c r="Q885" t="n">
        <v>988.26</v>
      </c>
      <c r="R885" t="n">
        <v>59.49</v>
      </c>
      <c r="S885" t="n">
        <v>35.43</v>
      </c>
      <c r="T885" t="n">
        <v>10875.53</v>
      </c>
      <c r="U885" t="n">
        <v>0.6</v>
      </c>
      <c r="V885" t="n">
        <v>0.85</v>
      </c>
      <c r="W885" t="n">
        <v>3.02</v>
      </c>
      <c r="X885" t="n">
        <v>0.7</v>
      </c>
      <c r="Y885" t="n">
        <v>1</v>
      </c>
      <c r="Z885" t="n">
        <v>10</v>
      </c>
    </row>
    <row r="886">
      <c r="A886" t="n">
        <v>9</v>
      </c>
      <c r="B886" t="n">
        <v>75</v>
      </c>
      <c r="C886" t="inlineStr">
        <is>
          <t xml:space="preserve">CONCLUIDO	</t>
        </is>
      </c>
      <c r="D886" t="n">
        <v>5.9948</v>
      </c>
      <c r="E886" t="n">
        <v>16.68</v>
      </c>
      <c r="F886" t="n">
        <v>13.4</v>
      </c>
      <c r="G886" t="n">
        <v>24.36</v>
      </c>
      <c r="H886" t="n">
        <v>0.37</v>
      </c>
      <c r="I886" t="n">
        <v>33</v>
      </c>
      <c r="J886" t="n">
        <v>153.58</v>
      </c>
      <c r="K886" t="n">
        <v>49.1</v>
      </c>
      <c r="L886" t="n">
        <v>3.25</v>
      </c>
      <c r="M886" t="n">
        <v>31</v>
      </c>
      <c r="N886" t="n">
        <v>26.23</v>
      </c>
      <c r="O886" t="n">
        <v>19175.02</v>
      </c>
      <c r="P886" t="n">
        <v>144.03</v>
      </c>
      <c r="Q886" t="n">
        <v>988.14</v>
      </c>
      <c r="R886" t="n">
        <v>57.62</v>
      </c>
      <c r="S886" t="n">
        <v>35.43</v>
      </c>
      <c r="T886" t="n">
        <v>9958.540000000001</v>
      </c>
      <c r="U886" t="n">
        <v>0.61</v>
      </c>
      <c r="V886" t="n">
        <v>0.85</v>
      </c>
      <c r="W886" t="n">
        <v>3.02</v>
      </c>
      <c r="X886" t="n">
        <v>0.64</v>
      </c>
      <c r="Y886" t="n">
        <v>1</v>
      </c>
      <c r="Z886" t="n">
        <v>10</v>
      </c>
    </row>
    <row r="887">
      <c r="A887" t="n">
        <v>10</v>
      </c>
      <c r="B887" t="n">
        <v>75</v>
      </c>
      <c r="C887" t="inlineStr">
        <is>
          <t xml:space="preserve">CONCLUIDO	</t>
        </is>
      </c>
      <c r="D887" t="n">
        <v>6.0315</v>
      </c>
      <c r="E887" t="n">
        <v>16.58</v>
      </c>
      <c r="F887" t="n">
        <v>13.36</v>
      </c>
      <c r="G887" t="n">
        <v>25.85</v>
      </c>
      <c r="H887" t="n">
        <v>0.4</v>
      </c>
      <c r="I887" t="n">
        <v>31</v>
      </c>
      <c r="J887" t="n">
        <v>153.93</v>
      </c>
      <c r="K887" t="n">
        <v>49.1</v>
      </c>
      <c r="L887" t="n">
        <v>3.5</v>
      </c>
      <c r="M887" t="n">
        <v>29</v>
      </c>
      <c r="N887" t="n">
        <v>26.33</v>
      </c>
      <c r="O887" t="n">
        <v>19218.22</v>
      </c>
      <c r="P887" t="n">
        <v>142.47</v>
      </c>
      <c r="Q887" t="n">
        <v>988.21</v>
      </c>
      <c r="R887" t="n">
        <v>56.43</v>
      </c>
      <c r="S887" t="n">
        <v>35.43</v>
      </c>
      <c r="T887" t="n">
        <v>9369.219999999999</v>
      </c>
      <c r="U887" t="n">
        <v>0.63</v>
      </c>
      <c r="V887" t="n">
        <v>0.85</v>
      </c>
      <c r="W887" t="n">
        <v>3.02</v>
      </c>
      <c r="X887" t="n">
        <v>0.6</v>
      </c>
      <c r="Y887" t="n">
        <v>1</v>
      </c>
      <c r="Z887" t="n">
        <v>10</v>
      </c>
    </row>
    <row r="888">
      <c r="A888" t="n">
        <v>11</v>
      </c>
      <c r="B888" t="n">
        <v>75</v>
      </c>
      <c r="C888" t="inlineStr">
        <is>
          <t xml:space="preserve">CONCLUIDO	</t>
        </is>
      </c>
      <c r="D888" t="n">
        <v>6.089</v>
      </c>
      <c r="E888" t="n">
        <v>16.42</v>
      </c>
      <c r="F888" t="n">
        <v>13.29</v>
      </c>
      <c r="G888" t="n">
        <v>28.48</v>
      </c>
      <c r="H888" t="n">
        <v>0.43</v>
      </c>
      <c r="I888" t="n">
        <v>28</v>
      </c>
      <c r="J888" t="n">
        <v>154.28</v>
      </c>
      <c r="K888" t="n">
        <v>49.1</v>
      </c>
      <c r="L888" t="n">
        <v>3.75</v>
      </c>
      <c r="M888" t="n">
        <v>26</v>
      </c>
      <c r="N888" t="n">
        <v>26.43</v>
      </c>
      <c r="O888" t="n">
        <v>19261.45</v>
      </c>
      <c r="P888" t="n">
        <v>140.1</v>
      </c>
      <c r="Q888" t="n">
        <v>988.16</v>
      </c>
      <c r="R888" t="n">
        <v>54.47</v>
      </c>
      <c r="S888" t="n">
        <v>35.43</v>
      </c>
      <c r="T888" t="n">
        <v>8408.190000000001</v>
      </c>
      <c r="U888" t="n">
        <v>0.65</v>
      </c>
      <c r="V888" t="n">
        <v>0.86</v>
      </c>
      <c r="W888" t="n">
        <v>3.01</v>
      </c>
      <c r="X888" t="n">
        <v>0.54</v>
      </c>
      <c r="Y888" t="n">
        <v>1</v>
      </c>
      <c r="Z888" t="n">
        <v>10</v>
      </c>
    </row>
    <row r="889">
      <c r="A889" t="n">
        <v>12</v>
      </c>
      <c r="B889" t="n">
        <v>75</v>
      </c>
      <c r="C889" t="inlineStr">
        <is>
          <t xml:space="preserve">CONCLUIDO	</t>
        </is>
      </c>
      <c r="D889" t="n">
        <v>6.1265</v>
      </c>
      <c r="E889" t="n">
        <v>16.32</v>
      </c>
      <c r="F889" t="n">
        <v>13.25</v>
      </c>
      <c r="G889" t="n">
        <v>30.58</v>
      </c>
      <c r="H889" t="n">
        <v>0.46</v>
      </c>
      <c r="I889" t="n">
        <v>26</v>
      </c>
      <c r="J889" t="n">
        <v>154.63</v>
      </c>
      <c r="K889" t="n">
        <v>49.1</v>
      </c>
      <c r="L889" t="n">
        <v>4</v>
      </c>
      <c r="M889" t="n">
        <v>24</v>
      </c>
      <c r="N889" t="n">
        <v>26.53</v>
      </c>
      <c r="O889" t="n">
        <v>19304.72</v>
      </c>
      <c r="P889" t="n">
        <v>138.45</v>
      </c>
      <c r="Q889" t="n">
        <v>988.22</v>
      </c>
      <c r="R889" t="n">
        <v>53.06</v>
      </c>
      <c r="S889" t="n">
        <v>35.43</v>
      </c>
      <c r="T889" t="n">
        <v>7713.38</v>
      </c>
      <c r="U889" t="n">
        <v>0.67</v>
      </c>
      <c r="V889" t="n">
        <v>0.86</v>
      </c>
      <c r="W889" t="n">
        <v>3.01</v>
      </c>
      <c r="X889" t="n">
        <v>0.5</v>
      </c>
      <c r="Y889" t="n">
        <v>1</v>
      </c>
      <c r="Z889" t="n">
        <v>10</v>
      </c>
    </row>
    <row r="890">
      <c r="A890" t="n">
        <v>13</v>
      </c>
      <c r="B890" t="n">
        <v>75</v>
      </c>
      <c r="C890" t="inlineStr">
        <is>
          <t xml:space="preserve">CONCLUIDO	</t>
        </is>
      </c>
      <c r="D890" t="n">
        <v>6.1689</v>
      </c>
      <c r="E890" t="n">
        <v>16.21</v>
      </c>
      <c r="F890" t="n">
        <v>13.2</v>
      </c>
      <c r="G890" t="n">
        <v>33</v>
      </c>
      <c r="H890" t="n">
        <v>0.49</v>
      </c>
      <c r="I890" t="n">
        <v>24</v>
      </c>
      <c r="J890" t="n">
        <v>154.98</v>
      </c>
      <c r="K890" t="n">
        <v>49.1</v>
      </c>
      <c r="L890" t="n">
        <v>4.25</v>
      </c>
      <c r="M890" t="n">
        <v>22</v>
      </c>
      <c r="N890" t="n">
        <v>26.63</v>
      </c>
      <c r="O890" t="n">
        <v>19348.03</v>
      </c>
      <c r="P890" t="n">
        <v>136.02</v>
      </c>
      <c r="Q890" t="n">
        <v>988.15</v>
      </c>
      <c r="R890" t="n">
        <v>51.7</v>
      </c>
      <c r="S890" t="n">
        <v>35.43</v>
      </c>
      <c r="T890" t="n">
        <v>7038.62</v>
      </c>
      <c r="U890" t="n">
        <v>0.6899999999999999</v>
      </c>
      <c r="V890" t="n">
        <v>0.86</v>
      </c>
      <c r="W890" t="n">
        <v>3</v>
      </c>
      <c r="X890" t="n">
        <v>0.45</v>
      </c>
      <c r="Y890" t="n">
        <v>1</v>
      </c>
      <c r="Z890" t="n">
        <v>10</v>
      </c>
    </row>
    <row r="891">
      <c r="A891" t="n">
        <v>14</v>
      </c>
      <c r="B891" t="n">
        <v>75</v>
      </c>
      <c r="C891" t="inlineStr">
        <is>
          <t xml:space="preserve">CONCLUIDO	</t>
        </is>
      </c>
      <c r="D891" t="n">
        <v>6.1826</v>
      </c>
      <c r="E891" t="n">
        <v>16.17</v>
      </c>
      <c r="F891" t="n">
        <v>13.2</v>
      </c>
      <c r="G891" t="n">
        <v>34.42</v>
      </c>
      <c r="H891" t="n">
        <v>0.51</v>
      </c>
      <c r="I891" t="n">
        <v>23</v>
      </c>
      <c r="J891" t="n">
        <v>155.33</v>
      </c>
      <c r="K891" t="n">
        <v>49.1</v>
      </c>
      <c r="L891" t="n">
        <v>4.5</v>
      </c>
      <c r="M891" t="n">
        <v>21</v>
      </c>
      <c r="N891" t="n">
        <v>26.74</v>
      </c>
      <c r="O891" t="n">
        <v>19391.36</v>
      </c>
      <c r="P891" t="n">
        <v>134.9</v>
      </c>
      <c r="Q891" t="n">
        <v>988.26</v>
      </c>
      <c r="R891" t="n">
        <v>51.35</v>
      </c>
      <c r="S891" t="n">
        <v>35.43</v>
      </c>
      <c r="T891" t="n">
        <v>6869.46</v>
      </c>
      <c r="U891" t="n">
        <v>0.6899999999999999</v>
      </c>
      <c r="V891" t="n">
        <v>0.86</v>
      </c>
      <c r="W891" t="n">
        <v>3</v>
      </c>
      <c r="X891" t="n">
        <v>0.44</v>
      </c>
      <c r="Y891" t="n">
        <v>1</v>
      </c>
      <c r="Z891" t="n">
        <v>10</v>
      </c>
    </row>
    <row r="892">
      <c r="A892" t="n">
        <v>15</v>
      </c>
      <c r="B892" t="n">
        <v>75</v>
      </c>
      <c r="C892" t="inlineStr">
        <is>
          <t xml:space="preserve">CONCLUIDO	</t>
        </is>
      </c>
      <c r="D892" t="n">
        <v>6.2201</v>
      </c>
      <c r="E892" t="n">
        <v>16.08</v>
      </c>
      <c r="F892" t="n">
        <v>13.16</v>
      </c>
      <c r="G892" t="n">
        <v>37.6</v>
      </c>
      <c r="H892" t="n">
        <v>0.54</v>
      </c>
      <c r="I892" t="n">
        <v>21</v>
      </c>
      <c r="J892" t="n">
        <v>155.68</v>
      </c>
      <c r="K892" t="n">
        <v>49.1</v>
      </c>
      <c r="L892" t="n">
        <v>4.75</v>
      </c>
      <c r="M892" t="n">
        <v>19</v>
      </c>
      <c r="N892" t="n">
        <v>26.84</v>
      </c>
      <c r="O892" t="n">
        <v>19434.74</v>
      </c>
      <c r="P892" t="n">
        <v>132.74</v>
      </c>
      <c r="Q892" t="n">
        <v>988.11</v>
      </c>
      <c r="R892" t="n">
        <v>50.3</v>
      </c>
      <c r="S892" t="n">
        <v>35.43</v>
      </c>
      <c r="T892" t="n">
        <v>6357.46</v>
      </c>
      <c r="U892" t="n">
        <v>0.7</v>
      </c>
      <c r="V892" t="n">
        <v>0.87</v>
      </c>
      <c r="W892" t="n">
        <v>3</v>
      </c>
      <c r="X892" t="n">
        <v>0.41</v>
      </c>
      <c r="Y892" t="n">
        <v>1</v>
      </c>
      <c r="Z892" t="n">
        <v>10</v>
      </c>
    </row>
    <row r="893">
      <c r="A893" t="n">
        <v>16</v>
      </c>
      <c r="B893" t="n">
        <v>75</v>
      </c>
      <c r="C893" t="inlineStr">
        <is>
          <t xml:space="preserve">CONCLUIDO	</t>
        </is>
      </c>
      <c r="D893" t="n">
        <v>6.2493</v>
      </c>
      <c r="E893" t="n">
        <v>16</v>
      </c>
      <c r="F893" t="n">
        <v>13.11</v>
      </c>
      <c r="G893" t="n">
        <v>39.34</v>
      </c>
      <c r="H893" t="n">
        <v>0.57</v>
      </c>
      <c r="I893" t="n">
        <v>20</v>
      </c>
      <c r="J893" t="n">
        <v>156.03</v>
      </c>
      <c r="K893" t="n">
        <v>49.1</v>
      </c>
      <c r="L893" t="n">
        <v>5</v>
      </c>
      <c r="M893" t="n">
        <v>18</v>
      </c>
      <c r="N893" t="n">
        <v>26.94</v>
      </c>
      <c r="O893" t="n">
        <v>19478.15</v>
      </c>
      <c r="P893" t="n">
        <v>131.05</v>
      </c>
      <c r="Q893" t="n">
        <v>988.11</v>
      </c>
      <c r="R893" t="n">
        <v>49.06</v>
      </c>
      <c r="S893" t="n">
        <v>35.43</v>
      </c>
      <c r="T893" t="n">
        <v>5741.23</v>
      </c>
      <c r="U893" t="n">
        <v>0.72</v>
      </c>
      <c r="V893" t="n">
        <v>0.87</v>
      </c>
      <c r="W893" t="n">
        <v>2.99</v>
      </c>
      <c r="X893" t="n">
        <v>0.36</v>
      </c>
      <c r="Y893" t="n">
        <v>1</v>
      </c>
      <c r="Z893" t="n">
        <v>10</v>
      </c>
    </row>
    <row r="894">
      <c r="A894" t="n">
        <v>17</v>
      </c>
      <c r="B894" t="n">
        <v>75</v>
      </c>
      <c r="C894" t="inlineStr">
        <is>
          <t xml:space="preserve">CONCLUIDO	</t>
        </is>
      </c>
      <c r="D894" t="n">
        <v>6.2602</v>
      </c>
      <c r="E894" t="n">
        <v>15.97</v>
      </c>
      <c r="F894" t="n">
        <v>13.12</v>
      </c>
      <c r="G894" t="n">
        <v>41.42</v>
      </c>
      <c r="H894" t="n">
        <v>0.59</v>
      </c>
      <c r="I894" t="n">
        <v>19</v>
      </c>
      <c r="J894" t="n">
        <v>156.39</v>
      </c>
      <c r="K894" t="n">
        <v>49.1</v>
      </c>
      <c r="L894" t="n">
        <v>5.25</v>
      </c>
      <c r="M894" t="n">
        <v>17</v>
      </c>
      <c r="N894" t="n">
        <v>27.04</v>
      </c>
      <c r="O894" t="n">
        <v>19521.59</v>
      </c>
      <c r="P894" t="n">
        <v>128.53</v>
      </c>
      <c r="Q894" t="n">
        <v>988.12</v>
      </c>
      <c r="R894" t="n">
        <v>49.07</v>
      </c>
      <c r="S894" t="n">
        <v>35.43</v>
      </c>
      <c r="T894" t="n">
        <v>5752.57</v>
      </c>
      <c r="U894" t="n">
        <v>0.72</v>
      </c>
      <c r="V894" t="n">
        <v>0.87</v>
      </c>
      <c r="W894" t="n">
        <v>3</v>
      </c>
      <c r="X894" t="n">
        <v>0.36</v>
      </c>
      <c r="Y894" t="n">
        <v>1</v>
      </c>
      <c r="Z894" t="n">
        <v>10</v>
      </c>
    </row>
    <row r="895">
      <c r="A895" t="n">
        <v>18</v>
      </c>
      <c r="B895" t="n">
        <v>75</v>
      </c>
      <c r="C895" t="inlineStr">
        <is>
          <t xml:space="preserve">CONCLUIDO	</t>
        </is>
      </c>
      <c r="D895" t="n">
        <v>6.2795</v>
      </c>
      <c r="E895" t="n">
        <v>15.92</v>
      </c>
      <c r="F895" t="n">
        <v>13.1</v>
      </c>
      <c r="G895" t="n">
        <v>43.66</v>
      </c>
      <c r="H895" t="n">
        <v>0.62</v>
      </c>
      <c r="I895" t="n">
        <v>18</v>
      </c>
      <c r="J895" t="n">
        <v>156.74</v>
      </c>
      <c r="K895" t="n">
        <v>49.1</v>
      </c>
      <c r="L895" t="n">
        <v>5.5</v>
      </c>
      <c r="M895" t="n">
        <v>16</v>
      </c>
      <c r="N895" t="n">
        <v>27.14</v>
      </c>
      <c r="O895" t="n">
        <v>19565.07</v>
      </c>
      <c r="P895" t="n">
        <v>127.3</v>
      </c>
      <c r="Q895" t="n">
        <v>988.08</v>
      </c>
      <c r="R895" t="n">
        <v>48.55</v>
      </c>
      <c r="S895" t="n">
        <v>35.43</v>
      </c>
      <c r="T895" t="n">
        <v>5494.62</v>
      </c>
      <c r="U895" t="n">
        <v>0.73</v>
      </c>
      <c r="V895" t="n">
        <v>0.87</v>
      </c>
      <c r="W895" t="n">
        <v>2.99</v>
      </c>
      <c r="X895" t="n">
        <v>0.34</v>
      </c>
      <c r="Y895" t="n">
        <v>1</v>
      </c>
      <c r="Z895" t="n">
        <v>10</v>
      </c>
    </row>
    <row r="896">
      <c r="A896" t="n">
        <v>19</v>
      </c>
      <c r="B896" t="n">
        <v>75</v>
      </c>
      <c r="C896" t="inlineStr">
        <is>
          <t xml:space="preserve">CONCLUIDO	</t>
        </is>
      </c>
      <c r="D896" t="n">
        <v>6.3009</v>
      </c>
      <c r="E896" t="n">
        <v>15.87</v>
      </c>
      <c r="F896" t="n">
        <v>13.07</v>
      </c>
      <c r="G896" t="n">
        <v>46.15</v>
      </c>
      <c r="H896" t="n">
        <v>0.65</v>
      </c>
      <c r="I896" t="n">
        <v>17</v>
      </c>
      <c r="J896" t="n">
        <v>157.09</v>
      </c>
      <c r="K896" t="n">
        <v>49.1</v>
      </c>
      <c r="L896" t="n">
        <v>5.75</v>
      </c>
      <c r="M896" t="n">
        <v>15</v>
      </c>
      <c r="N896" t="n">
        <v>27.25</v>
      </c>
      <c r="O896" t="n">
        <v>19608.58</v>
      </c>
      <c r="P896" t="n">
        <v>124.35</v>
      </c>
      <c r="Q896" t="n">
        <v>988.12</v>
      </c>
      <c r="R896" t="n">
        <v>47.78</v>
      </c>
      <c r="S896" t="n">
        <v>35.43</v>
      </c>
      <c r="T896" t="n">
        <v>5116.99</v>
      </c>
      <c r="U896" t="n">
        <v>0.74</v>
      </c>
      <c r="V896" t="n">
        <v>0.87</v>
      </c>
      <c r="W896" t="n">
        <v>2.99</v>
      </c>
      <c r="X896" t="n">
        <v>0.32</v>
      </c>
      <c r="Y896" t="n">
        <v>1</v>
      </c>
      <c r="Z896" t="n">
        <v>10</v>
      </c>
    </row>
    <row r="897">
      <c r="A897" t="n">
        <v>20</v>
      </c>
      <c r="B897" t="n">
        <v>75</v>
      </c>
      <c r="C897" t="inlineStr">
        <is>
          <t xml:space="preserve">CONCLUIDO	</t>
        </is>
      </c>
      <c r="D897" t="n">
        <v>6.3213</v>
      </c>
      <c r="E897" t="n">
        <v>15.82</v>
      </c>
      <c r="F897" t="n">
        <v>13.05</v>
      </c>
      <c r="G897" t="n">
        <v>48.95</v>
      </c>
      <c r="H897" t="n">
        <v>0.67</v>
      </c>
      <c r="I897" t="n">
        <v>16</v>
      </c>
      <c r="J897" t="n">
        <v>157.44</v>
      </c>
      <c r="K897" t="n">
        <v>49.1</v>
      </c>
      <c r="L897" t="n">
        <v>6</v>
      </c>
      <c r="M897" t="n">
        <v>12</v>
      </c>
      <c r="N897" t="n">
        <v>27.35</v>
      </c>
      <c r="O897" t="n">
        <v>19652.13</v>
      </c>
      <c r="P897" t="n">
        <v>123.57</v>
      </c>
      <c r="Q897" t="n">
        <v>988.14</v>
      </c>
      <c r="R897" t="n">
        <v>47</v>
      </c>
      <c r="S897" t="n">
        <v>35.43</v>
      </c>
      <c r="T897" t="n">
        <v>4731.64</v>
      </c>
      <c r="U897" t="n">
        <v>0.75</v>
      </c>
      <c r="V897" t="n">
        <v>0.87</v>
      </c>
      <c r="W897" t="n">
        <v>2.99</v>
      </c>
      <c r="X897" t="n">
        <v>0.3</v>
      </c>
      <c r="Y897" t="n">
        <v>1</v>
      </c>
      <c r="Z897" t="n">
        <v>10</v>
      </c>
    </row>
    <row r="898">
      <c r="A898" t="n">
        <v>21</v>
      </c>
      <c r="B898" t="n">
        <v>75</v>
      </c>
      <c r="C898" t="inlineStr">
        <is>
          <t xml:space="preserve">CONCLUIDO	</t>
        </is>
      </c>
      <c r="D898" t="n">
        <v>6.339</v>
      </c>
      <c r="E898" t="n">
        <v>15.78</v>
      </c>
      <c r="F898" t="n">
        <v>13.04</v>
      </c>
      <c r="G898" t="n">
        <v>52.16</v>
      </c>
      <c r="H898" t="n">
        <v>0.7</v>
      </c>
      <c r="I898" t="n">
        <v>15</v>
      </c>
      <c r="J898" t="n">
        <v>157.8</v>
      </c>
      <c r="K898" t="n">
        <v>49.1</v>
      </c>
      <c r="L898" t="n">
        <v>6.25</v>
      </c>
      <c r="M898" t="n">
        <v>9</v>
      </c>
      <c r="N898" t="n">
        <v>27.45</v>
      </c>
      <c r="O898" t="n">
        <v>19695.71</v>
      </c>
      <c r="P898" t="n">
        <v>120.91</v>
      </c>
      <c r="Q898" t="n">
        <v>988.16</v>
      </c>
      <c r="R898" t="n">
        <v>46.62</v>
      </c>
      <c r="S898" t="n">
        <v>35.43</v>
      </c>
      <c r="T898" t="n">
        <v>4547.91</v>
      </c>
      <c r="U898" t="n">
        <v>0.76</v>
      </c>
      <c r="V898" t="n">
        <v>0.87</v>
      </c>
      <c r="W898" t="n">
        <v>2.99</v>
      </c>
      <c r="X898" t="n">
        <v>0.29</v>
      </c>
      <c r="Y898" t="n">
        <v>1</v>
      </c>
      <c r="Z898" t="n">
        <v>10</v>
      </c>
    </row>
    <row r="899">
      <c r="A899" t="n">
        <v>22</v>
      </c>
      <c r="B899" t="n">
        <v>75</v>
      </c>
      <c r="C899" t="inlineStr">
        <is>
          <t xml:space="preserve">CONCLUIDO	</t>
        </is>
      </c>
      <c r="D899" t="n">
        <v>6.3367</v>
      </c>
      <c r="E899" t="n">
        <v>15.78</v>
      </c>
      <c r="F899" t="n">
        <v>13.05</v>
      </c>
      <c r="G899" t="n">
        <v>52.19</v>
      </c>
      <c r="H899" t="n">
        <v>0.73</v>
      </c>
      <c r="I899" t="n">
        <v>15</v>
      </c>
      <c r="J899" t="n">
        <v>158.15</v>
      </c>
      <c r="K899" t="n">
        <v>49.1</v>
      </c>
      <c r="L899" t="n">
        <v>6.5</v>
      </c>
      <c r="M899" t="n">
        <v>5</v>
      </c>
      <c r="N899" t="n">
        <v>27.56</v>
      </c>
      <c r="O899" t="n">
        <v>19739.33</v>
      </c>
      <c r="P899" t="n">
        <v>120.57</v>
      </c>
      <c r="Q899" t="n">
        <v>988.21</v>
      </c>
      <c r="R899" t="n">
        <v>46.52</v>
      </c>
      <c r="S899" t="n">
        <v>35.43</v>
      </c>
      <c r="T899" t="n">
        <v>4497.87</v>
      </c>
      <c r="U899" t="n">
        <v>0.76</v>
      </c>
      <c r="V899" t="n">
        <v>0.87</v>
      </c>
      <c r="W899" t="n">
        <v>3</v>
      </c>
      <c r="X899" t="n">
        <v>0.29</v>
      </c>
      <c r="Y899" t="n">
        <v>1</v>
      </c>
      <c r="Z899" t="n">
        <v>10</v>
      </c>
    </row>
    <row r="900">
      <c r="A900" t="n">
        <v>23</v>
      </c>
      <c r="B900" t="n">
        <v>75</v>
      </c>
      <c r="C900" t="inlineStr">
        <is>
          <t xml:space="preserve">CONCLUIDO	</t>
        </is>
      </c>
      <c r="D900" t="n">
        <v>6.3357</v>
      </c>
      <c r="E900" t="n">
        <v>15.78</v>
      </c>
      <c r="F900" t="n">
        <v>13.05</v>
      </c>
      <c r="G900" t="n">
        <v>52.2</v>
      </c>
      <c r="H900" t="n">
        <v>0.75</v>
      </c>
      <c r="I900" t="n">
        <v>15</v>
      </c>
      <c r="J900" t="n">
        <v>158.51</v>
      </c>
      <c r="K900" t="n">
        <v>49.1</v>
      </c>
      <c r="L900" t="n">
        <v>6.75</v>
      </c>
      <c r="M900" t="n">
        <v>2</v>
      </c>
      <c r="N900" t="n">
        <v>27.66</v>
      </c>
      <c r="O900" t="n">
        <v>19782.99</v>
      </c>
      <c r="P900" t="n">
        <v>120.4</v>
      </c>
      <c r="Q900" t="n">
        <v>988.29</v>
      </c>
      <c r="R900" t="n">
        <v>46.54</v>
      </c>
      <c r="S900" t="n">
        <v>35.43</v>
      </c>
      <c r="T900" t="n">
        <v>4503.68</v>
      </c>
      <c r="U900" t="n">
        <v>0.76</v>
      </c>
      <c r="V900" t="n">
        <v>0.87</v>
      </c>
      <c r="W900" t="n">
        <v>3</v>
      </c>
      <c r="X900" t="n">
        <v>0.29</v>
      </c>
      <c r="Y900" t="n">
        <v>1</v>
      </c>
      <c r="Z900" t="n">
        <v>10</v>
      </c>
    </row>
    <row r="901">
      <c r="A901" t="n">
        <v>24</v>
      </c>
      <c r="B901" t="n">
        <v>75</v>
      </c>
      <c r="C901" t="inlineStr">
        <is>
          <t xml:space="preserve">CONCLUIDO	</t>
        </is>
      </c>
      <c r="D901" t="n">
        <v>6.3397</v>
      </c>
      <c r="E901" t="n">
        <v>15.77</v>
      </c>
      <c r="F901" t="n">
        <v>13.04</v>
      </c>
      <c r="G901" t="n">
        <v>52.16</v>
      </c>
      <c r="H901" t="n">
        <v>0.78</v>
      </c>
      <c r="I901" t="n">
        <v>15</v>
      </c>
      <c r="J901" t="n">
        <v>158.86</v>
      </c>
      <c r="K901" t="n">
        <v>49.1</v>
      </c>
      <c r="L901" t="n">
        <v>7</v>
      </c>
      <c r="M901" t="n">
        <v>1</v>
      </c>
      <c r="N901" t="n">
        <v>27.77</v>
      </c>
      <c r="O901" t="n">
        <v>19826.68</v>
      </c>
      <c r="P901" t="n">
        <v>120.38</v>
      </c>
      <c r="Q901" t="n">
        <v>988.2</v>
      </c>
      <c r="R901" t="n">
        <v>46.15</v>
      </c>
      <c r="S901" t="n">
        <v>35.43</v>
      </c>
      <c r="T901" t="n">
        <v>4310.35</v>
      </c>
      <c r="U901" t="n">
        <v>0.77</v>
      </c>
      <c r="V901" t="n">
        <v>0.87</v>
      </c>
      <c r="W901" t="n">
        <v>3</v>
      </c>
      <c r="X901" t="n">
        <v>0.28</v>
      </c>
      <c r="Y901" t="n">
        <v>1</v>
      </c>
      <c r="Z901" t="n">
        <v>10</v>
      </c>
    </row>
    <row r="902">
      <c r="A902" t="n">
        <v>25</v>
      </c>
      <c r="B902" t="n">
        <v>75</v>
      </c>
      <c r="C902" t="inlineStr">
        <is>
          <t xml:space="preserve">CONCLUIDO	</t>
        </is>
      </c>
      <c r="D902" t="n">
        <v>6.3406</v>
      </c>
      <c r="E902" t="n">
        <v>15.77</v>
      </c>
      <c r="F902" t="n">
        <v>13.04</v>
      </c>
      <c r="G902" t="n">
        <v>52.15</v>
      </c>
      <c r="H902" t="n">
        <v>0.8100000000000001</v>
      </c>
      <c r="I902" t="n">
        <v>15</v>
      </c>
      <c r="J902" t="n">
        <v>159.22</v>
      </c>
      <c r="K902" t="n">
        <v>49.1</v>
      </c>
      <c r="L902" t="n">
        <v>7.25</v>
      </c>
      <c r="M902" t="n">
        <v>1</v>
      </c>
      <c r="N902" t="n">
        <v>27.87</v>
      </c>
      <c r="O902" t="n">
        <v>19870.53</v>
      </c>
      <c r="P902" t="n">
        <v>120.38</v>
      </c>
      <c r="Q902" t="n">
        <v>988.2</v>
      </c>
      <c r="R902" t="n">
        <v>46.09</v>
      </c>
      <c r="S902" t="n">
        <v>35.43</v>
      </c>
      <c r="T902" t="n">
        <v>4281.64</v>
      </c>
      <c r="U902" t="n">
        <v>0.77</v>
      </c>
      <c r="V902" t="n">
        <v>0.87</v>
      </c>
      <c r="W902" t="n">
        <v>3</v>
      </c>
      <c r="X902" t="n">
        <v>0.28</v>
      </c>
      <c r="Y902" t="n">
        <v>1</v>
      </c>
      <c r="Z902" t="n">
        <v>10</v>
      </c>
    </row>
    <row r="903">
      <c r="A903" t="n">
        <v>26</v>
      </c>
      <c r="B903" t="n">
        <v>75</v>
      </c>
      <c r="C903" t="inlineStr">
        <is>
          <t xml:space="preserve">CONCLUIDO	</t>
        </is>
      </c>
      <c r="D903" t="n">
        <v>6.3405</v>
      </c>
      <c r="E903" t="n">
        <v>15.77</v>
      </c>
      <c r="F903" t="n">
        <v>13.04</v>
      </c>
      <c r="G903" t="n">
        <v>52.15</v>
      </c>
      <c r="H903" t="n">
        <v>0.83</v>
      </c>
      <c r="I903" t="n">
        <v>15</v>
      </c>
      <c r="J903" t="n">
        <v>159.57</v>
      </c>
      <c r="K903" t="n">
        <v>49.1</v>
      </c>
      <c r="L903" t="n">
        <v>7.5</v>
      </c>
      <c r="M903" t="n">
        <v>0</v>
      </c>
      <c r="N903" t="n">
        <v>27.98</v>
      </c>
      <c r="O903" t="n">
        <v>19914.3</v>
      </c>
      <c r="P903" t="n">
        <v>120.59</v>
      </c>
      <c r="Q903" t="n">
        <v>988.2</v>
      </c>
      <c r="R903" t="n">
        <v>46.08</v>
      </c>
      <c r="S903" t="n">
        <v>35.43</v>
      </c>
      <c r="T903" t="n">
        <v>4276.22</v>
      </c>
      <c r="U903" t="n">
        <v>0.77</v>
      </c>
      <c r="V903" t="n">
        <v>0.87</v>
      </c>
      <c r="W903" t="n">
        <v>3</v>
      </c>
      <c r="X903" t="n">
        <v>0.28</v>
      </c>
      <c r="Y903" t="n">
        <v>1</v>
      </c>
      <c r="Z903" t="n">
        <v>10</v>
      </c>
    </row>
    <row r="904">
      <c r="A904" t="n">
        <v>0</v>
      </c>
      <c r="B904" t="n">
        <v>95</v>
      </c>
      <c r="C904" t="inlineStr">
        <is>
          <t xml:space="preserve">CONCLUIDO	</t>
        </is>
      </c>
      <c r="D904" t="n">
        <v>4.1537</v>
      </c>
      <c r="E904" t="n">
        <v>24.08</v>
      </c>
      <c r="F904" t="n">
        <v>15.87</v>
      </c>
      <c r="G904" t="n">
        <v>6.18</v>
      </c>
      <c r="H904" t="n">
        <v>0.1</v>
      </c>
      <c r="I904" t="n">
        <v>154</v>
      </c>
      <c r="J904" t="n">
        <v>185.69</v>
      </c>
      <c r="K904" t="n">
        <v>53.44</v>
      </c>
      <c r="L904" t="n">
        <v>1</v>
      </c>
      <c r="M904" t="n">
        <v>152</v>
      </c>
      <c r="N904" t="n">
        <v>36.26</v>
      </c>
      <c r="O904" t="n">
        <v>23136.14</v>
      </c>
      <c r="P904" t="n">
        <v>213.46</v>
      </c>
      <c r="Q904" t="n">
        <v>988.52</v>
      </c>
      <c r="R904" t="n">
        <v>135.26</v>
      </c>
      <c r="S904" t="n">
        <v>35.43</v>
      </c>
      <c r="T904" t="n">
        <v>48169.7</v>
      </c>
      <c r="U904" t="n">
        <v>0.26</v>
      </c>
      <c r="V904" t="n">
        <v>0.72</v>
      </c>
      <c r="W904" t="n">
        <v>3.2</v>
      </c>
      <c r="X904" t="n">
        <v>3.12</v>
      </c>
      <c r="Y904" t="n">
        <v>1</v>
      </c>
      <c r="Z904" t="n">
        <v>10</v>
      </c>
    </row>
    <row r="905">
      <c r="A905" t="n">
        <v>1</v>
      </c>
      <c r="B905" t="n">
        <v>95</v>
      </c>
      <c r="C905" t="inlineStr">
        <is>
          <t xml:space="preserve">CONCLUIDO	</t>
        </is>
      </c>
      <c r="D905" t="n">
        <v>4.5616</v>
      </c>
      <c r="E905" t="n">
        <v>21.92</v>
      </c>
      <c r="F905" t="n">
        <v>15.1</v>
      </c>
      <c r="G905" t="n">
        <v>7.74</v>
      </c>
      <c r="H905" t="n">
        <v>0.12</v>
      </c>
      <c r="I905" t="n">
        <v>117</v>
      </c>
      <c r="J905" t="n">
        <v>186.07</v>
      </c>
      <c r="K905" t="n">
        <v>53.44</v>
      </c>
      <c r="L905" t="n">
        <v>1.25</v>
      </c>
      <c r="M905" t="n">
        <v>115</v>
      </c>
      <c r="N905" t="n">
        <v>36.39</v>
      </c>
      <c r="O905" t="n">
        <v>23182.76</v>
      </c>
      <c r="P905" t="n">
        <v>201.93</v>
      </c>
      <c r="Q905" t="n">
        <v>988.38</v>
      </c>
      <c r="R905" t="n">
        <v>110.56</v>
      </c>
      <c r="S905" t="n">
        <v>35.43</v>
      </c>
      <c r="T905" t="n">
        <v>36005.88</v>
      </c>
      <c r="U905" t="n">
        <v>0.32</v>
      </c>
      <c r="V905" t="n">
        <v>0.76</v>
      </c>
      <c r="W905" t="n">
        <v>3.16</v>
      </c>
      <c r="X905" t="n">
        <v>2.34</v>
      </c>
      <c r="Y905" t="n">
        <v>1</v>
      </c>
      <c r="Z905" t="n">
        <v>10</v>
      </c>
    </row>
    <row r="906">
      <c r="A906" t="n">
        <v>2</v>
      </c>
      <c r="B906" t="n">
        <v>95</v>
      </c>
      <c r="C906" t="inlineStr">
        <is>
          <t xml:space="preserve">CONCLUIDO	</t>
        </is>
      </c>
      <c r="D906" t="n">
        <v>4.8518</v>
      </c>
      <c r="E906" t="n">
        <v>20.61</v>
      </c>
      <c r="F906" t="n">
        <v>14.64</v>
      </c>
      <c r="G906" t="n">
        <v>9.35</v>
      </c>
      <c r="H906" t="n">
        <v>0.14</v>
      </c>
      <c r="I906" t="n">
        <v>94</v>
      </c>
      <c r="J906" t="n">
        <v>186.45</v>
      </c>
      <c r="K906" t="n">
        <v>53.44</v>
      </c>
      <c r="L906" t="n">
        <v>1.5</v>
      </c>
      <c r="M906" t="n">
        <v>92</v>
      </c>
      <c r="N906" t="n">
        <v>36.51</v>
      </c>
      <c r="O906" t="n">
        <v>23229.42</v>
      </c>
      <c r="P906" t="n">
        <v>194.83</v>
      </c>
      <c r="Q906" t="n">
        <v>988.77</v>
      </c>
      <c r="R906" t="n">
        <v>96.36</v>
      </c>
      <c r="S906" t="n">
        <v>35.43</v>
      </c>
      <c r="T906" t="n">
        <v>29021.66</v>
      </c>
      <c r="U906" t="n">
        <v>0.37</v>
      </c>
      <c r="V906" t="n">
        <v>0.78</v>
      </c>
      <c r="W906" t="n">
        <v>3.12</v>
      </c>
      <c r="X906" t="n">
        <v>1.88</v>
      </c>
      <c r="Y906" t="n">
        <v>1</v>
      </c>
      <c r="Z906" t="n">
        <v>10</v>
      </c>
    </row>
    <row r="907">
      <c r="A907" t="n">
        <v>3</v>
      </c>
      <c r="B907" t="n">
        <v>95</v>
      </c>
      <c r="C907" t="inlineStr">
        <is>
          <t xml:space="preserve">CONCLUIDO	</t>
        </is>
      </c>
      <c r="D907" t="n">
        <v>5.0631</v>
      </c>
      <c r="E907" t="n">
        <v>19.75</v>
      </c>
      <c r="F907" t="n">
        <v>14.34</v>
      </c>
      <c r="G907" t="n">
        <v>10.89</v>
      </c>
      <c r="H907" t="n">
        <v>0.17</v>
      </c>
      <c r="I907" t="n">
        <v>79</v>
      </c>
      <c r="J907" t="n">
        <v>186.83</v>
      </c>
      <c r="K907" t="n">
        <v>53.44</v>
      </c>
      <c r="L907" t="n">
        <v>1.75</v>
      </c>
      <c r="M907" t="n">
        <v>77</v>
      </c>
      <c r="N907" t="n">
        <v>36.64</v>
      </c>
      <c r="O907" t="n">
        <v>23276.13</v>
      </c>
      <c r="P907" t="n">
        <v>189.75</v>
      </c>
      <c r="Q907" t="n">
        <v>988.42</v>
      </c>
      <c r="R907" t="n">
        <v>86.88</v>
      </c>
      <c r="S907" t="n">
        <v>35.43</v>
      </c>
      <c r="T907" t="n">
        <v>24358.4</v>
      </c>
      <c r="U907" t="n">
        <v>0.41</v>
      </c>
      <c r="V907" t="n">
        <v>0.79</v>
      </c>
      <c r="W907" t="n">
        <v>3.1</v>
      </c>
      <c r="X907" t="n">
        <v>1.58</v>
      </c>
      <c r="Y907" t="n">
        <v>1</v>
      </c>
      <c r="Z907" t="n">
        <v>10</v>
      </c>
    </row>
    <row r="908">
      <c r="A908" t="n">
        <v>4</v>
      </c>
      <c r="B908" t="n">
        <v>95</v>
      </c>
      <c r="C908" t="inlineStr">
        <is>
          <t xml:space="preserve">CONCLUIDO	</t>
        </is>
      </c>
      <c r="D908" t="n">
        <v>5.2358</v>
      </c>
      <c r="E908" t="n">
        <v>19.1</v>
      </c>
      <c r="F908" t="n">
        <v>14.1</v>
      </c>
      <c r="G908" t="n">
        <v>12.44</v>
      </c>
      <c r="H908" t="n">
        <v>0.19</v>
      </c>
      <c r="I908" t="n">
        <v>68</v>
      </c>
      <c r="J908" t="n">
        <v>187.21</v>
      </c>
      <c r="K908" t="n">
        <v>53.44</v>
      </c>
      <c r="L908" t="n">
        <v>2</v>
      </c>
      <c r="M908" t="n">
        <v>66</v>
      </c>
      <c r="N908" t="n">
        <v>36.77</v>
      </c>
      <c r="O908" t="n">
        <v>23322.88</v>
      </c>
      <c r="P908" t="n">
        <v>185.47</v>
      </c>
      <c r="Q908" t="n">
        <v>988.45</v>
      </c>
      <c r="R908" t="n">
        <v>79.81999999999999</v>
      </c>
      <c r="S908" t="n">
        <v>35.43</v>
      </c>
      <c r="T908" t="n">
        <v>20881.25</v>
      </c>
      <c r="U908" t="n">
        <v>0.44</v>
      </c>
      <c r="V908" t="n">
        <v>0.8100000000000001</v>
      </c>
      <c r="W908" t="n">
        <v>3.07</v>
      </c>
      <c r="X908" t="n">
        <v>1.34</v>
      </c>
      <c r="Y908" t="n">
        <v>1</v>
      </c>
      <c r="Z908" t="n">
        <v>10</v>
      </c>
    </row>
    <row r="909">
      <c r="A909" t="n">
        <v>5</v>
      </c>
      <c r="B909" t="n">
        <v>95</v>
      </c>
      <c r="C909" t="inlineStr">
        <is>
          <t xml:space="preserve">CONCLUIDO	</t>
        </is>
      </c>
      <c r="D909" t="n">
        <v>5.3852</v>
      </c>
      <c r="E909" t="n">
        <v>18.57</v>
      </c>
      <c r="F909" t="n">
        <v>13.9</v>
      </c>
      <c r="G909" t="n">
        <v>14.14</v>
      </c>
      <c r="H909" t="n">
        <v>0.21</v>
      </c>
      <c r="I909" t="n">
        <v>59</v>
      </c>
      <c r="J909" t="n">
        <v>187.59</v>
      </c>
      <c r="K909" t="n">
        <v>53.44</v>
      </c>
      <c r="L909" t="n">
        <v>2.25</v>
      </c>
      <c r="M909" t="n">
        <v>57</v>
      </c>
      <c r="N909" t="n">
        <v>36.9</v>
      </c>
      <c r="O909" t="n">
        <v>23369.68</v>
      </c>
      <c r="P909" t="n">
        <v>181.97</v>
      </c>
      <c r="Q909" t="n">
        <v>988.39</v>
      </c>
      <c r="R909" t="n">
        <v>73.56999999999999</v>
      </c>
      <c r="S909" t="n">
        <v>35.43</v>
      </c>
      <c r="T909" t="n">
        <v>17800.59</v>
      </c>
      <c r="U909" t="n">
        <v>0.48</v>
      </c>
      <c r="V909" t="n">
        <v>0.82</v>
      </c>
      <c r="W909" t="n">
        <v>3.06</v>
      </c>
      <c r="X909" t="n">
        <v>1.15</v>
      </c>
      <c r="Y909" t="n">
        <v>1</v>
      </c>
      <c r="Z909" t="n">
        <v>10</v>
      </c>
    </row>
    <row r="910">
      <c r="A910" t="n">
        <v>6</v>
      </c>
      <c r="B910" t="n">
        <v>95</v>
      </c>
      <c r="C910" t="inlineStr">
        <is>
          <t xml:space="preserve">CONCLUIDO	</t>
        </is>
      </c>
      <c r="D910" t="n">
        <v>5.4799</v>
      </c>
      <c r="E910" t="n">
        <v>18.25</v>
      </c>
      <c r="F910" t="n">
        <v>13.81</v>
      </c>
      <c r="G910" t="n">
        <v>15.63</v>
      </c>
      <c r="H910" t="n">
        <v>0.24</v>
      </c>
      <c r="I910" t="n">
        <v>53</v>
      </c>
      <c r="J910" t="n">
        <v>187.97</v>
      </c>
      <c r="K910" t="n">
        <v>53.44</v>
      </c>
      <c r="L910" t="n">
        <v>2.5</v>
      </c>
      <c r="M910" t="n">
        <v>51</v>
      </c>
      <c r="N910" t="n">
        <v>37.03</v>
      </c>
      <c r="O910" t="n">
        <v>23416.52</v>
      </c>
      <c r="P910" t="n">
        <v>179.64</v>
      </c>
      <c r="Q910" t="n">
        <v>988.2</v>
      </c>
      <c r="R910" t="n">
        <v>70.36</v>
      </c>
      <c r="S910" t="n">
        <v>35.43</v>
      </c>
      <c r="T910" t="n">
        <v>16227.42</v>
      </c>
      <c r="U910" t="n">
        <v>0.5</v>
      </c>
      <c r="V910" t="n">
        <v>0.83</v>
      </c>
      <c r="W910" t="n">
        <v>3.06</v>
      </c>
      <c r="X910" t="n">
        <v>1.05</v>
      </c>
      <c r="Y910" t="n">
        <v>1</v>
      </c>
      <c r="Z910" t="n">
        <v>10</v>
      </c>
    </row>
    <row r="911">
      <c r="A911" t="n">
        <v>7</v>
      </c>
      <c r="B911" t="n">
        <v>95</v>
      </c>
      <c r="C911" t="inlineStr">
        <is>
          <t xml:space="preserve">CONCLUIDO	</t>
        </is>
      </c>
      <c r="D911" t="n">
        <v>5.5621</v>
      </c>
      <c r="E911" t="n">
        <v>17.98</v>
      </c>
      <c r="F911" t="n">
        <v>13.72</v>
      </c>
      <c r="G911" t="n">
        <v>17.15</v>
      </c>
      <c r="H911" t="n">
        <v>0.26</v>
      </c>
      <c r="I911" t="n">
        <v>48</v>
      </c>
      <c r="J911" t="n">
        <v>188.35</v>
      </c>
      <c r="K911" t="n">
        <v>53.44</v>
      </c>
      <c r="L911" t="n">
        <v>2.75</v>
      </c>
      <c r="M911" t="n">
        <v>46</v>
      </c>
      <c r="N911" t="n">
        <v>37.16</v>
      </c>
      <c r="O911" t="n">
        <v>23463.4</v>
      </c>
      <c r="P911" t="n">
        <v>177.4</v>
      </c>
      <c r="Q911" t="n">
        <v>988.1900000000001</v>
      </c>
      <c r="R911" t="n">
        <v>67.40000000000001</v>
      </c>
      <c r="S911" t="n">
        <v>35.43</v>
      </c>
      <c r="T911" t="n">
        <v>14769.8</v>
      </c>
      <c r="U911" t="n">
        <v>0.53</v>
      </c>
      <c r="V911" t="n">
        <v>0.83</v>
      </c>
      <c r="W911" t="n">
        <v>3.06</v>
      </c>
      <c r="X911" t="n">
        <v>0.97</v>
      </c>
      <c r="Y911" t="n">
        <v>1</v>
      </c>
      <c r="Z911" t="n">
        <v>10</v>
      </c>
    </row>
    <row r="912">
      <c r="A912" t="n">
        <v>8</v>
      </c>
      <c r="B912" t="n">
        <v>95</v>
      </c>
      <c r="C912" t="inlineStr">
        <is>
          <t xml:space="preserve">CONCLUIDO	</t>
        </is>
      </c>
      <c r="D912" t="n">
        <v>5.6627</v>
      </c>
      <c r="E912" t="n">
        <v>17.66</v>
      </c>
      <c r="F912" t="n">
        <v>13.59</v>
      </c>
      <c r="G912" t="n">
        <v>18.96</v>
      </c>
      <c r="H912" t="n">
        <v>0.28</v>
      </c>
      <c r="I912" t="n">
        <v>43</v>
      </c>
      <c r="J912" t="n">
        <v>188.73</v>
      </c>
      <c r="K912" t="n">
        <v>53.44</v>
      </c>
      <c r="L912" t="n">
        <v>3</v>
      </c>
      <c r="M912" t="n">
        <v>41</v>
      </c>
      <c r="N912" t="n">
        <v>37.29</v>
      </c>
      <c r="O912" t="n">
        <v>23510.33</v>
      </c>
      <c r="P912" t="n">
        <v>174.64</v>
      </c>
      <c r="Q912" t="n">
        <v>988.26</v>
      </c>
      <c r="R912" t="n">
        <v>63.74</v>
      </c>
      <c r="S912" t="n">
        <v>35.43</v>
      </c>
      <c r="T912" t="n">
        <v>12965.76</v>
      </c>
      <c r="U912" t="n">
        <v>0.5600000000000001</v>
      </c>
      <c r="V912" t="n">
        <v>0.84</v>
      </c>
      <c r="W912" t="n">
        <v>3.03</v>
      </c>
      <c r="X912" t="n">
        <v>0.83</v>
      </c>
      <c r="Y912" t="n">
        <v>1</v>
      </c>
      <c r="Z912" t="n">
        <v>10</v>
      </c>
    </row>
    <row r="913">
      <c r="A913" t="n">
        <v>9</v>
      </c>
      <c r="B913" t="n">
        <v>95</v>
      </c>
      <c r="C913" t="inlineStr">
        <is>
          <t xml:space="preserve">CONCLUIDO	</t>
        </is>
      </c>
      <c r="D913" t="n">
        <v>5.7125</v>
      </c>
      <c r="E913" t="n">
        <v>17.51</v>
      </c>
      <c r="F913" t="n">
        <v>13.55</v>
      </c>
      <c r="G913" t="n">
        <v>20.32</v>
      </c>
      <c r="H913" t="n">
        <v>0.3</v>
      </c>
      <c r="I913" t="n">
        <v>40</v>
      </c>
      <c r="J913" t="n">
        <v>189.11</v>
      </c>
      <c r="K913" t="n">
        <v>53.44</v>
      </c>
      <c r="L913" t="n">
        <v>3.25</v>
      </c>
      <c r="M913" t="n">
        <v>38</v>
      </c>
      <c r="N913" t="n">
        <v>37.42</v>
      </c>
      <c r="O913" t="n">
        <v>23557.3</v>
      </c>
      <c r="P913" t="n">
        <v>173.06</v>
      </c>
      <c r="Q913" t="n">
        <v>988.29</v>
      </c>
      <c r="R913" t="n">
        <v>62.52</v>
      </c>
      <c r="S913" t="n">
        <v>35.43</v>
      </c>
      <c r="T913" t="n">
        <v>12369.79</v>
      </c>
      <c r="U913" t="n">
        <v>0.57</v>
      </c>
      <c r="V913" t="n">
        <v>0.84</v>
      </c>
      <c r="W913" t="n">
        <v>3.03</v>
      </c>
      <c r="X913" t="n">
        <v>0.79</v>
      </c>
      <c r="Y913" t="n">
        <v>1</v>
      </c>
      <c r="Z913" t="n">
        <v>10</v>
      </c>
    </row>
    <row r="914">
      <c r="A914" t="n">
        <v>10</v>
      </c>
      <c r="B914" t="n">
        <v>95</v>
      </c>
      <c r="C914" t="inlineStr">
        <is>
          <t xml:space="preserve">CONCLUIDO	</t>
        </is>
      </c>
      <c r="D914" t="n">
        <v>5.79</v>
      </c>
      <c r="E914" t="n">
        <v>17.27</v>
      </c>
      <c r="F914" t="n">
        <v>13.46</v>
      </c>
      <c r="G914" t="n">
        <v>22.44</v>
      </c>
      <c r="H914" t="n">
        <v>0.33</v>
      </c>
      <c r="I914" t="n">
        <v>36</v>
      </c>
      <c r="J914" t="n">
        <v>189.49</v>
      </c>
      <c r="K914" t="n">
        <v>53.44</v>
      </c>
      <c r="L914" t="n">
        <v>3.5</v>
      </c>
      <c r="M914" t="n">
        <v>34</v>
      </c>
      <c r="N914" t="n">
        <v>37.55</v>
      </c>
      <c r="O914" t="n">
        <v>23604.32</v>
      </c>
      <c r="P914" t="n">
        <v>170.76</v>
      </c>
      <c r="Q914" t="n">
        <v>988.13</v>
      </c>
      <c r="R914" t="n">
        <v>59.77</v>
      </c>
      <c r="S914" t="n">
        <v>35.43</v>
      </c>
      <c r="T914" t="n">
        <v>11014.92</v>
      </c>
      <c r="U914" t="n">
        <v>0.59</v>
      </c>
      <c r="V914" t="n">
        <v>0.85</v>
      </c>
      <c r="W914" t="n">
        <v>3.02</v>
      </c>
      <c r="X914" t="n">
        <v>0.71</v>
      </c>
      <c r="Y914" t="n">
        <v>1</v>
      </c>
      <c r="Z914" t="n">
        <v>10</v>
      </c>
    </row>
    <row r="915">
      <c r="A915" t="n">
        <v>11</v>
      </c>
      <c r="B915" t="n">
        <v>95</v>
      </c>
      <c r="C915" t="inlineStr">
        <is>
          <t xml:space="preserve">CONCLUIDO	</t>
        </is>
      </c>
      <c r="D915" t="n">
        <v>5.8329</v>
      </c>
      <c r="E915" t="n">
        <v>17.14</v>
      </c>
      <c r="F915" t="n">
        <v>13.41</v>
      </c>
      <c r="G915" t="n">
        <v>23.66</v>
      </c>
      <c r="H915" t="n">
        <v>0.35</v>
      </c>
      <c r="I915" t="n">
        <v>34</v>
      </c>
      <c r="J915" t="n">
        <v>189.87</v>
      </c>
      <c r="K915" t="n">
        <v>53.44</v>
      </c>
      <c r="L915" t="n">
        <v>3.75</v>
      </c>
      <c r="M915" t="n">
        <v>32</v>
      </c>
      <c r="N915" t="n">
        <v>37.69</v>
      </c>
      <c r="O915" t="n">
        <v>23651.38</v>
      </c>
      <c r="P915" t="n">
        <v>169.19</v>
      </c>
      <c r="Q915" t="n">
        <v>988.11</v>
      </c>
      <c r="R915" t="n">
        <v>57.99</v>
      </c>
      <c r="S915" t="n">
        <v>35.43</v>
      </c>
      <c r="T915" t="n">
        <v>10135.6</v>
      </c>
      <c r="U915" t="n">
        <v>0.61</v>
      </c>
      <c r="V915" t="n">
        <v>0.85</v>
      </c>
      <c r="W915" t="n">
        <v>3.02</v>
      </c>
      <c r="X915" t="n">
        <v>0.66</v>
      </c>
      <c r="Y915" t="n">
        <v>1</v>
      </c>
      <c r="Z915" t="n">
        <v>10</v>
      </c>
    </row>
    <row r="916">
      <c r="A916" t="n">
        <v>12</v>
      </c>
      <c r="B916" t="n">
        <v>95</v>
      </c>
      <c r="C916" t="inlineStr">
        <is>
          <t xml:space="preserve">CONCLUIDO	</t>
        </is>
      </c>
      <c r="D916" t="n">
        <v>5.8873</v>
      </c>
      <c r="E916" t="n">
        <v>16.99</v>
      </c>
      <c r="F916" t="n">
        <v>13.36</v>
      </c>
      <c r="G916" t="n">
        <v>25.86</v>
      </c>
      <c r="H916" t="n">
        <v>0.37</v>
      </c>
      <c r="I916" t="n">
        <v>31</v>
      </c>
      <c r="J916" t="n">
        <v>190.25</v>
      </c>
      <c r="K916" t="n">
        <v>53.44</v>
      </c>
      <c r="L916" t="n">
        <v>4</v>
      </c>
      <c r="M916" t="n">
        <v>29</v>
      </c>
      <c r="N916" t="n">
        <v>37.82</v>
      </c>
      <c r="O916" t="n">
        <v>23698.48</v>
      </c>
      <c r="P916" t="n">
        <v>167.55</v>
      </c>
      <c r="Q916" t="n">
        <v>988.24</v>
      </c>
      <c r="R916" t="n">
        <v>56.67</v>
      </c>
      <c r="S916" t="n">
        <v>35.43</v>
      </c>
      <c r="T916" t="n">
        <v>9490.879999999999</v>
      </c>
      <c r="U916" t="n">
        <v>0.63</v>
      </c>
      <c r="V916" t="n">
        <v>0.85</v>
      </c>
      <c r="W916" t="n">
        <v>3.02</v>
      </c>
      <c r="X916" t="n">
        <v>0.61</v>
      </c>
      <c r="Y916" t="n">
        <v>1</v>
      </c>
      <c r="Z916" t="n">
        <v>10</v>
      </c>
    </row>
    <row r="917">
      <c r="A917" t="n">
        <v>13</v>
      </c>
      <c r="B917" t="n">
        <v>95</v>
      </c>
      <c r="C917" t="inlineStr">
        <is>
          <t xml:space="preserve">CONCLUIDO	</t>
        </is>
      </c>
      <c r="D917" t="n">
        <v>5.9327</v>
      </c>
      <c r="E917" t="n">
        <v>16.86</v>
      </c>
      <c r="F917" t="n">
        <v>13.31</v>
      </c>
      <c r="G917" t="n">
        <v>27.53</v>
      </c>
      <c r="H917" t="n">
        <v>0.4</v>
      </c>
      <c r="I917" t="n">
        <v>29</v>
      </c>
      <c r="J917" t="n">
        <v>190.63</v>
      </c>
      <c r="K917" t="n">
        <v>53.44</v>
      </c>
      <c r="L917" t="n">
        <v>4.25</v>
      </c>
      <c r="M917" t="n">
        <v>27</v>
      </c>
      <c r="N917" t="n">
        <v>37.95</v>
      </c>
      <c r="O917" t="n">
        <v>23745.63</v>
      </c>
      <c r="P917" t="n">
        <v>165.67</v>
      </c>
      <c r="Q917" t="n">
        <v>988.1900000000001</v>
      </c>
      <c r="R917" t="n">
        <v>54.9</v>
      </c>
      <c r="S917" t="n">
        <v>35.43</v>
      </c>
      <c r="T917" t="n">
        <v>8615.6</v>
      </c>
      <c r="U917" t="n">
        <v>0.65</v>
      </c>
      <c r="V917" t="n">
        <v>0.86</v>
      </c>
      <c r="W917" t="n">
        <v>3.01</v>
      </c>
      <c r="X917" t="n">
        <v>0.55</v>
      </c>
      <c r="Y917" t="n">
        <v>1</v>
      </c>
      <c r="Z917" t="n">
        <v>10</v>
      </c>
    </row>
    <row r="918">
      <c r="A918" t="n">
        <v>14</v>
      </c>
      <c r="B918" t="n">
        <v>95</v>
      </c>
      <c r="C918" t="inlineStr">
        <is>
          <t xml:space="preserve">CONCLUIDO	</t>
        </is>
      </c>
      <c r="D918" t="n">
        <v>5.9422</v>
      </c>
      <c r="E918" t="n">
        <v>16.83</v>
      </c>
      <c r="F918" t="n">
        <v>13.32</v>
      </c>
      <c r="G918" t="n">
        <v>28.54</v>
      </c>
      <c r="H918" t="n">
        <v>0.42</v>
      </c>
      <c r="I918" t="n">
        <v>28</v>
      </c>
      <c r="J918" t="n">
        <v>191.02</v>
      </c>
      <c r="K918" t="n">
        <v>53.44</v>
      </c>
      <c r="L918" t="n">
        <v>4.5</v>
      </c>
      <c r="M918" t="n">
        <v>26</v>
      </c>
      <c r="N918" t="n">
        <v>38.08</v>
      </c>
      <c r="O918" t="n">
        <v>23792.83</v>
      </c>
      <c r="P918" t="n">
        <v>164.68</v>
      </c>
      <c r="Q918" t="n">
        <v>988.21</v>
      </c>
      <c r="R918" t="n">
        <v>55.36</v>
      </c>
      <c r="S918" t="n">
        <v>35.43</v>
      </c>
      <c r="T918" t="n">
        <v>8850.42</v>
      </c>
      <c r="U918" t="n">
        <v>0.64</v>
      </c>
      <c r="V918" t="n">
        <v>0.86</v>
      </c>
      <c r="W918" t="n">
        <v>3.01</v>
      </c>
      <c r="X918" t="n">
        <v>0.5600000000000001</v>
      </c>
      <c r="Y918" t="n">
        <v>1</v>
      </c>
      <c r="Z918" t="n">
        <v>10</v>
      </c>
    </row>
    <row r="919">
      <c r="A919" t="n">
        <v>15</v>
      </c>
      <c r="B919" t="n">
        <v>95</v>
      </c>
      <c r="C919" t="inlineStr">
        <is>
          <t xml:space="preserve">CONCLUIDO	</t>
        </is>
      </c>
      <c r="D919" t="n">
        <v>5.9891</v>
      </c>
      <c r="E919" t="n">
        <v>16.7</v>
      </c>
      <c r="F919" t="n">
        <v>13.26</v>
      </c>
      <c r="G919" t="n">
        <v>30.6</v>
      </c>
      <c r="H919" t="n">
        <v>0.44</v>
      </c>
      <c r="I919" t="n">
        <v>26</v>
      </c>
      <c r="J919" t="n">
        <v>191.4</v>
      </c>
      <c r="K919" t="n">
        <v>53.44</v>
      </c>
      <c r="L919" t="n">
        <v>4.75</v>
      </c>
      <c r="M919" t="n">
        <v>24</v>
      </c>
      <c r="N919" t="n">
        <v>38.22</v>
      </c>
      <c r="O919" t="n">
        <v>23840.07</v>
      </c>
      <c r="P919" t="n">
        <v>163.03</v>
      </c>
      <c r="Q919" t="n">
        <v>988.15</v>
      </c>
      <c r="R919" t="n">
        <v>53.29</v>
      </c>
      <c r="S919" t="n">
        <v>35.43</v>
      </c>
      <c r="T919" t="n">
        <v>7826.92</v>
      </c>
      <c r="U919" t="n">
        <v>0.66</v>
      </c>
      <c r="V919" t="n">
        <v>0.86</v>
      </c>
      <c r="W919" t="n">
        <v>3.01</v>
      </c>
      <c r="X919" t="n">
        <v>0.51</v>
      </c>
      <c r="Y919" t="n">
        <v>1</v>
      </c>
      <c r="Z919" t="n">
        <v>10</v>
      </c>
    </row>
    <row r="920">
      <c r="A920" t="n">
        <v>16</v>
      </c>
      <c r="B920" t="n">
        <v>95</v>
      </c>
      <c r="C920" t="inlineStr">
        <is>
          <t xml:space="preserve">CONCLUIDO	</t>
        </is>
      </c>
      <c r="D920" t="n">
        <v>6.0124</v>
      </c>
      <c r="E920" t="n">
        <v>16.63</v>
      </c>
      <c r="F920" t="n">
        <v>13.23</v>
      </c>
      <c r="G920" t="n">
        <v>31.76</v>
      </c>
      <c r="H920" t="n">
        <v>0.46</v>
      </c>
      <c r="I920" t="n">
        <v>25</v>
      </c>
      <c r="J920" t="n">
        <v>191.78</v>
      </c>
      <c r="K920" t="n">
        <v>53.44</v>
      </c>
      <c r="L920" t="n">
        <v>5</v>
      </c>
      <c r="M920" t="n">
        <v>23</v>
      </c>
      <c r="N920" t="n">
        <v>38.35</v>
      </c>
      <c r="O920" t="n">
        <v>23887.36</v>
      </c>
      <c r="P920" t="n">
        <v>161.39</v>
      </c>
      <c r="Q920" t="n">
        <v>988.13</v>
      </c>
      <c r="R920" t="n">
        <v>52.55</v>
      </c>
      <c r="S920" t="n">
        <v>35.43</v>
      </c>
      <c r="T920" t="n">
        <v>7460.3</v>
      </c>
      <c r="U920" t="n">
        <v>0.67</v>
      </c>
      <c r="V920" t="n">
        <v>0.86</v>
      </c>
      <c r="W920" t="n">
        <v>3.01</v>
      </c>
      <c r="X920" t="n">
        <v>0.48</v>
      </c>
      <c r="Y920" t="n">
        <v>1</v>
      </c>
      <c r="Z920" t="n">
        <v>10</v>
      </c>
    </row>
    <row r="921">
      <c r="A921" t="n">
        <v>17</v>
      </c>
      <c r="B921" t="n">
        <v>95</v>
      </c>
      <c r="C921" t="inlineStr">
        <is>
          <t xml:space="preserve">CONCLUIDO	</t>
        </is>
      </c>
      <c r="D921" t="n">
        <v>6.0518</v>
      </c>
      <c r="E921" t="n">
        <v>16.52</v>
      </c>
      <c r="F921" t="n">
        <v>13.2</v>
      </c>
      <c r="G921" t="n">
        <v>34.43</v>
      </c>
      <c r="H921" t="n">
        <v>0.48</v>
      </c>
      <c r="I921" t="n">
        <v>23</v>
      </c>
      <c r="J921" t="n">
        <v>192.17</v>
      </c>
      <c r="K921" t="n">
        <v>53.44</v>
      </c>
      <c r="L921" t="n">
        <v>5.25</v>
      </c>
      <c r="M921" t="n">
        <v>21</v>
      </c>
      <c r="N921" t="n">
        <v>38.48</v>
      </c>
      <c r="O921" t="n">
        <v>23934.69</v>
      </c>
      <c r="P921" t="n">
        <v>159.89</v>
      </c>
      <c r="Q921" t="n">
        <v>988.11</v>
      </c>
      <c r="R921" t="n">
        <v>51.71</v>
      </c>
      <c r="S921" t="n">
        <v>35.43</v>
      </c>
      <c r="T921" t="n">
        <v>7052.45</v>
      </c>
      <c r="U921" t="n">
        <v>0.6899999999999999</v>
      </c>
      <c r="V921" t="n">
        <v>0.86</v>
      </c>
      <c r="W921" t="n">
        <v>3</v>
      </c>
      <c r="X921" t="n">
        <v>0.45</v>
      </c>
      <c r="Y921" t="n">
        <v>1</v>
      </c>
      <c r="Z921" t="n">
        <v>10</v>
      </c>
    </row>
    <row r="922">
      <c r="A922" t="n">
        <v>18</v>
      </c>
      <c r="B922" t="n">
        <v>95</v>
      </c>
      <c r="C922" t="inlineStr">
        <is>
          <t xml:space="preserve">CONCLUIDO	</t>
        </is>
      </c>
      <c r="D922" t="n">
        <v>6.0755</v>
      </c>
      <c r="E922" t="n">
        <v>16.46</v>
      </c>
      <c r="F922" t="n">
        <v>13.17</v>
      </c>
      <c r="G922" t="n">
        <v>35.92</v>
      </c>
      <c r="H922" t="n">
        <v>0.51</v>
      </c>
      <c r="I922" t="n">
        <v>22</v>
      </c>
      <c r="J922" t="n">
        <v>192.55</v>
      </c>
      <c r="K922" t="n">
        <v>53.44</v>
      </c>
      <c r="L922" t="n">
        <v>5.5</v>
      </c>
      <c r="M922" t="n">
        <v>20</v>
      </c>
      <c r="N922" t="n">
        <v>38.62</v>
      </c>
      <c r="O922" t="n">
        <v>23982.06</v>
      </c>
      <c r="P922" t="n">
        <v>158.62</v>
      </c>
      <c r="Q922" t="n">
        <v>988.12</v>
      </c>
      <c r="R922" t="n">
        <v>50.66</v>
      </c>
      <c r="S922" t="n">
        <v>35.43</v>
      </c>
      <c r="T922" t="n">
        <v>6531.64</v>
      </c>
      <c r="U922" t="n">
        <v>0.7</v>
      </c>
      <c r="V922" t="n">
        <v>0.87</v>
      </c>
      <c r="W922" t="n">
        <v>3</v>
      </c>
      <c r="X922" t="n">
        <v>0.42</v>
      </c>
      <c r="Y922" t="n">
        <v>1</v>
      </c>
      <c r="Z922" t="n">
        <v>10</v>
      </c>
    </row>
    <row r="923">
      <c r="A923" t="n">
        <v>19</v>
      </c>
      <c r="B923" t="n">
        <v>95</v>
      </c>
      <c r="C923" t="inlineStr">
        <is>
          <t xml:space="preserve">CONCLUIDO	</t>
        </is>
      </c>
      <c r="D923" t="n">
        <v>6.0915</v>
      </c>
      <c r="E923" t="n">
        <v>16.42</v>
      </c>
      <c r="F923" t="n">
        <v>13.17</v>
      </c>
      <c r="G923" t="n">
        <v>37.62</v>
      </c>
      <c r="H923" t="n">
        <v>0.53</v>
      </c>
      <c r="I923" t="n">
        <v>21</v>
      </c>
      <c r="J923" t="n">
        <v>192.94</v>
      </c>
      <c r="K923" t="n">
        <v>53.44</v>
      </c>
      <c r="L923" t="n">
        <v>5.75</v>
      </c>
      <c r="M923" t="n">
        <v>19</v>
      </c>
      <c r="N923" t="n">
        <v>38.75</v>
      </c>
      <c r="O923" t="n">
        <v>24029.48</v>
      </c>
      <c r="P923" t="n">
        <v>157.21</v>
      </c>
      <c r="Q923" t="n">
        <v>988.09</v>
      </c>
      <c r="R923" t="n">
        <v>50.57</v>
      </c>
      <c r="S923" t="n">
        <v>35.43</v>
      </c>
      <c r="T923" t="n">
        <v>6492.51</v>
      </c>
      <c r="U923" t="n">
        <v>0.7</v>
      </c>
      <c r="V923" t="n">
        <v>0.87</v>
      </c>
      <c r="W923" t="n">
        <v>3</v>
      </c>
      <c r="X923" t="n">
        <v>0.41</v>
      </c>
      <c r="Y923" t="n">
        <v>1</v>
      </c>
      <c r="Z923" t="n">
        <v>10</v>
      </c>
    </row>
    <row r="924">
      <c r="A924" t="n">
        <v>20</v>
      </c>
      <c r="B924" t="n">
        <v>95</v>
      </c>
      <c r="C924" t="inlineStr">
        <is>
          <t xml:space="preserve">CONCLUIDO	</t>
        </is>
      </c>
      <c r="D924" t="n">
        <v>6.1222</v>
      </c>
      <c r="E924" t="n">
        <v>16.33</v>
      </c>
      <c r="F924" t="n">
        <v>13.12</v>
      </c>
      <c r="G924" t="n">
        <v>39.36</v>
      </c>
      <c r="H924" t="n">
        <v>0.55</v>
      </c>
      <c r="I924" t="n">
        <v>20</v>
      </c>
      <c r="J924" t="n">
        <v>193.32</v>
      </c>
      <c r="K924" t="n">
        <v>53.44</v>
      </c>
      <c r="L924" t="n">
        <v>6</v>
      </c>
      <c r="M924" t="n">
        <v>18</v>
      </c>
      <c r="N924" t="n">
        <v>38.89</v>
      </c>
      <c r="O924" t="n">
        <v>24076.95</v>
      </c>
      <c r="P924" t="n">
        <v>155.78</v>
      </c>
      <c r="Q924" t="n">
        <v>988.1799999999999</v>
      </c>
      <c r="R924" t="n">
        <v>49.03</v>
      </c>
      <c r="S924" t="n">
        <v>35.43</v>
      </c>
      <c r="T924" t="n">
        <v>5727.66</v>
      </c>
      <c r="U924" t="n">
        <v>0.72</v>
      </c>
      <c r="V924" t="n">
        <v>0.87</v>
      </c>
      <c r="W924" t="n">
        <v>3</v>
      </c>
      <c r="X924" t="n">
        <v>0.37</v>
      </c>
      <c r="Y924" t="n">
        <v>1</v>
      </c>
      <c r="Z924" t="n">
        <v>10</v>
      </c>
    </row>
    <row r="925">
      <c r="A925" t="n">
        <v>21</v>
      </c>
      <c r="B925" t="n">
        <v>95</v>
      </c>
      <c r="C925" t="inlineStr">
        <is>
          <t xml:space="preserve">CONCLUIDO	</t>
        </is>
      </c>
      <c r="D925" t="n">
        <v>6.1442</v>
      </c>
      <c r="E925" t="n">
        <v>16.28</v>
      </c>
      <c r="F925" t="n">
        <v>13.1</v>
      </c>
      <c r="G925" t="n">
        <v>41.37</v>
      </c>
      <c r="H925" t="n">
        <v>0.57</v>
      </c>
      <c r="I925" t="n">
        <v>19</v>
      </c>
      <c r="J925" t="n">
        <v>193.71</v>
      </c>
      <c r="K925" t="n">
        <v>53.44</v>
      </c>
      <c r="L925" t="n">
        <v>6.25</v>
      </c>
      <c r="M925" t="n">
        <v>17</v>
      </c>
      <c r="N925" t="n">
        <v>39.02</v>
      </c>
      <c r="O925" t="n">
        <v>24124.47</v>
      </c>
      <c r="P925" t="n">
        <v>154.24</v>
      </c>
      <c r="Q925" t="n">
        <v>988.1799999999999</v>
      </c>
      <c r="R925" t="n">
        <v>48.62</v>
      </c>
      <c r="S925" t="n">
        <v>35.43</v>
      </c>
      <c r="T925" t="n">
        <v>5527.27</v>
      </c>
      <c r="U925" t="n">
        <v>0.73</v>
      </c>
      <c r="V925" t="n">
        <v>0.87</v>
      </c>
      <c r="W925" t="n">
        <v>2.99</v>
      </c>
      <c r="X925" t="n">
        <v>0.35</v>
      </c>
      <c r="Y925" t="n">
        <v>1</v>
      </c>
      <c r="Z925" t="n">
        <v>10</v>
      </c>
    </row>
    <row r="926">
      <c r="A926" t="n">
        <v>22</v>
      </c>
      <c r="B926" t="n">
        <v>95</v>
      </c>
      <c r="C926" t="inlineStr">
        <is>
          <t xml:space="preserve">CONCLUIDO	</t>
        </is>
      </c>
      <c r="D926" t="n">
        <v>6.1629</v>
      </c>
      <c r="E926" t="n">
        <v>16.23</v>
      </c>
      <c r="F926" t="n">
        <v>13.09</v>
      </c>
      <c r="G926" t="n">
        <v>43.62</v>
      </c>
      <c r="H926" t="n">
        <v>0.59</v>
      </c>
      <c r="I926" t="n">
        <v>18</v>
      </c>
      <c r="J926" t="n">
        <v>194.09</v>
      </c>
      <c r="K926" t="n">
        <v>53.44</v>
      </c>
      <c r="L926" t="n">
        <v>6.5</v>
      </c>
      <c r="M926" t="n">
        <v>16</v>
      </c>
      <c r="N926" t="n">
        <v>39.16</v>
      </c>
      <c r="O926" t="n">
        <v>24172.03</v>
      </c>
      <c r="P926" t="n">
        <v>152.96</v>
      </c>
      <c r="Q926" t="n">
        <v>988.2</v>
      </c>
      <c r="R926" t="n">
        <v>48.05</v>
      </c>
      <c r="S926" t="n">
        <v>35.43</v>
      </c>
      <c r="T926" t="n">
        <v>5245.37</v>
      </c>
      <c r="U926" t="n">
        <v>0.74</v>
      </c>
      <c r="V926" t="n">
        <v>0.87</v>
      </c>
      <c r="W926" t="n">
        <v>3</v>
      </c>
      <c r="X926" t="n">
        <v>0.33</v>
      </c>
      <c r="Y926" t="n">
        <v>1</v>
      </c>
      <c r="Z926" t="n">
        <v>10</v>
      </c>
    </row>
    <row r="927">
      <c r="A927" t="n">
        <v>23</v>
      </c>
      <c r="B927" t="n">
        <v>95</v>
      </c>
      <c r="C927" t="inlineStr">
        <is>
          <t xml:space="preserve">CONCLUIDO	</t>
        </is>
      </c>
      <c r="D927" t="n">
        <v>6.1807</v>
      </c>
      <c r="E927" t="n">
        <v>16.18</v>
      </c>
      <c r="F927" t="n">
        <v>13.08</v>
      </c>
      <c r="G927" t="n">
        <v>46.16</v>
      </c>
      <c r="H927" t="n">
        <v>0.62</v>
      </c>
      <c r="I927" t="n">
        <v>17</v>
      </c>
      <c r="J927" t="n">
        <v>194.48</v>
      </c>
      <c r="K927" t="n">
        <v>53.44</v>
      </c>
      <c r="L927" t="n">
        <v>6.75</v>
      </c>
      <c r="M927" t="n">
        <v>15</v>
      </c>
      <c r="N927" t="n">
        <v>39.29</v>
      </c>
      <c r="O927" t="n">
        <v>24219.63</v>
      </c>
      <c r="P927" t="n">
        <v>149.94</v>
      </c>
      <c r="Q927" t="n">
        <v>988.1</v>
      </c>
      <c r="R927" t="n">
        <v>47.92</v>
      </c>
      <c r="S927" t="n">
        <v>35.43</v>
      </c>
      <c r="T927" t="n">
        <v>5188.29</v>
      </c>
      <c r="U927" t="n">
        <v>0.74</v>
      </c>
      <c r="V927" t="n">
        <v>0.87</v>
      </c>
      <c r="W927" t="n">
        <v>2.99</v>
      </c>
      <c r="X927" t="n">
        <v>0.32</v>
      </c>
      <c r="Y927" t="n">
        <v>1</v>
      </c>
      <c r="Z927" t="n">
        <v>10</v>
      </c>
    </row>
    <row r="928">
      <c r="A928" t="n">
        <v>24</v>
      </c>
      <c r="B928" t="n">
        <v>95</v>
      </c>
      <c r="C928" t="inlineStr">
        <is>
          <t xml:space="preserve">CONCLUIDO	</t>
        </is>
      </c>
      <c r="D928" t="n">
        <v>6.1794</v>
      </c>
      <c r="E928" t="n">
        <v>16.18</v>
      </c>
      <c r="F928" t="n">
        <v>13.08</v>
      </c>
      <c r="G928" t="n">
        <v>46.17</v>
      </c>
      <c r="H928" t="n">
        <v>0.64</v>
      </c>
      <c r="I928" t="n">
        <v>17</v>
      </c>
      <c r="J928" t="n">
        <v>194.86</v>
      </c>
      <c r="K928" t="n">
        <v>53.44</v>
      </c>
      <c r="L928" t="n">
        <v>7</v>
      </c>
      <c r="M928" t="n">
        <v>15</v>
      </c>
      <c r="N928" t="n">
        <v>39.43</v>
      </c>
      <c r="O928" t="n">
        <v>24267.28</v>
      </c>
      <c r="P928" t="n">
        <v>149.68</v>
      </c>
      <c r="Q928" t="n">
        <v>988.14</v>
      </c>
      <c r="R928" t="n">
        <v>48.01</v>
      </c>
      <c r="S928" t="n">
        <v>35.43</v>
      </c>
      <c r="T928" t="n">
        <v>5230.24</v>
      </c>
      <c r="U928" t="n">
        <v>0.74</v>
      </c>
      <c r="V928" t="n">
        <v>0.87</v>
      </c>
      <c r="W928" t="n">
        <v>2.99</v>
      </c>
      <c r="X928" t="n">
        <v>0.33</v>
      </c>
      <c r="Y928" t="n">
        <v>1</v>
      </c>
      <c r="Z928" t="n">
        <v>10</v>
      </c>
    </row>
    <row r="929">
      <c r="A929" t="n">
        <v>25</v>
      </c>
      <c r="B929" t="n">
        <v>95</v>
      </c>
      <c r="C929" t="inlineStr">
        <is>
          <t xml:space="preserve">CONCLUIDO	</t>
        </is>
      </c>
      <c r="D929" t="n">
        <v>6.2066</v>
      </c>
      <c r="E929" t="n">
        <v>16.11</v>
      </c>
      <c r="F929" t="n">
        <v>13.05</v>
      </c>
      <c r="G929" t="n">
        <v>48.93</v>
      </c>
      <c r="H929" t="n">
        <v>0.66</v>
      </c>
      <c r="I929" t="n">
        <v>16</v>
      </c>
      <c r="J929" t="n">
        <v>195.25</v>
      </c>
      <c r="K929" t="n">
        <v>53.44</v>
      </c>
      <c r="L929" t="n">
        <v>7.25</v>
      </c>
      <c r="M929" t="n">
        <v>14</v>
      </c>
      <c r="N929" t="n">
        <v>39.57</v>
      </c>
      <c r="O929" t="n">
        <v>24314.98</v>
      </c>
      <c r="P929" t="n">
        <v>148.66</v>
      </c>
      <c r="Q929" t="n">
        <v>988.09</v>
      </c>
      <c r="R929" t="n">
        <v>46.94</v>
      </c>
      <c r="S929" t="n">
        <v>35.43</v>
      </c>
      <c r="T929" t="n">
        <v>4700.28</v>
      </c>
      <c r="U929" t="n">
        <v>0.75</v>
      </c>
      <c r="V929" t="n">
        <v>0.87</v>
      </c>
      <c r="W929" t="n">
        <v>2.99</v>
      </c>
      <c r="X929" t="n">
        <v>0.29</v>
      </c>
      <c r="Y929" t="n">
        <v>1</v>
      </c>
      <c r="Z929" t="n">
        <v>10</v>
      </c>
    </row>
    <row r="930">
      <c r="A930" t="n">
        <v>26</v>
      </c>
      <c r="B930" t="n">
        <v>95</v>
      </c>
      <c r="C930" t="inlineStr">
        <is>
          <t xml:space="preserve">CONCLUIDO	</t>
        </is>
      </c>
      <c r="D930" t="n">
        <v>6.2215</v>
      </c>
      <c r="E930" t="n">
        <v>16.07</v>
      </c>
      <c r="F930" t="n">
        <v>13.05</v>
      </c>
      <c r="G930" t="n">
        <v>52.19</v>
      </c>
      <c r="H930" t="n">
        <v>0.68</v>
      </c>
      <c r="I930" t="n">
        <v>15</v>
      </c>
      <c r="J930" t="n">
        <v>195.64</v>
      </c>
      <c r="K930" t="n">
        <v>53.44</v>
      </c>
      <c r="L930" t="n">
        <v>7.5</v>
      </c>
      <c r="M930" t="n">
        <v>13</v>
      </c>
      <c r="N930" t="n">
        <v>39.7</v>
      </c>
      <c r="O930" t="n">
        <v>24362.73</v>
      </c>
      <c r="P930" t="n">
        <v>146.51</v>
      </c>
      <c r="Q930" t="n">
        <v>988.08</v>
      </c>
      <c r="R930" t="n">
        <v>46.69</v>
      </c>
      <c r="S930" t="n">
        <v>35.43</v>
      </c>
      <c r="T930" t="n">
        <v>4579.46</v>
      </c>
      <c r="U930" t="n">
        <v>0.76</v>
      </c>
      <c r="V930" t="n">
        <v>0.87</v>
      </c>
      <c r="W930" t="n">
        <v>3</v>
      </c>
      <c r="X930" t="n">
        <v>0.29</v>
      </c>
      <c r="Y930" t="n">
        <v>1</v>
      </c>
      <c r="Z930" t="n">
        <v>10</v>
      </c>
    </row>
    <row r="931">
      <c r="A931" t="n">
        <v>27</v>
      </c>
      <c r="B931" t="n">
        <v>95</v>
      </c>
      <c r="C931" t="inlineStr">
        <is>
          <t xml:space="preserve">CONCLUIDO	</t>
        </is>
      </c>
      <c r="D931" t="n">
        <v>6.2306</v>
      </c>
      <c r="E931" t="n">
        <v>16.05</v>
      </c>
      <c r="F931" t="n">
        <v>13.02</v>
      </c>
      <c r="G931" t="n">
        <v>52.09</v>
      </c>
      <c r="H931" t="n">
        <v>0.7</v>
      </c>
      <c r="I931" t="n">
        <v>15</v>
      </c>
      <c r="J931" t="n">
        <v>196.03</v>
      </c>
      <c r="K931" t="n">
        <v>53.44</v>
      </c>
      <c r="L931" t="n">
        <v>7.75</v>
      </c>
      <c r="M931" t="n">
        <v>13</v>
      </c>
      <c r="N931" t="n">
        <v>39.84</v>
      </c>
      <c r="O931" t="n">
        <v>24410.52</v>
      </c>
      <c r="P931" t="n">
        <v>145.44</v>
      </c>
      <c r="Q931" t="n">
        <v>988.12</v>
      </c>
      <c r="R931" t="n">
        <v>46.22</v>
      </c>
      <c r="S931" t="n">
        <v>35.43</v>
      </c>
      <c r="T931" t="n">
        <v>4344.85</v>
      </c>
      <c r="U931" t="n">
        <v>0.77</v>
      </c>
      <c r="V931" t="n">
        <v>0.88</v>
      </c>
      <c r="W931" t="n">
        <v>2.99</v>
      </c>
      <c r="X931" t="n">
        <v>0.27</v>
      </c>
      <c r="Y931" t="n">
        <v>1</v>
      </c>
      <c r="Z931" t="n">
        <v>10</v>
      </c>
    </row>
    <row r="932">
      <c r="A932" t="n">
        <v>28</v>
      </c>
      <c r="B932" t="n">
        <v>95</v>
      </c>
      <c r="C932" t="inlineStr">
        <is>
          <t xml:space="preserve">CONCLUIDO	</t>
        </is>
      </c>
      <c r="D932" t="n">
        <v>6.2526</v>
      </c>
      <c r="E932" t="n">
        <v>15.99</v>
      </c>
      <c r="F932" t="n">
        <v>13</v>
      </c>
      <c r="G932" t="n">
        <v>55.73</v>
      </c>
      <c r="H932" t="n">
        <v>0.72</v>
      </c>
      <c r="I932" t="n">
        <v>14</v>
      </c>
      <c r="J932" t="n">
        <v>196.41</v>
      </c>
      <c r="K932" t="n">
        <v>53.44</v>
      </c>
      <c r="L932" t="n">
        <v>8</v>
      </c>
      <c r="M932" t="n">
        <v>12</v>
      </c>
      <c r="N932" t="n">
        <v>39.98</v>
      </c>
      <c r="O932" t="n">
        <v>24458.36</v>
      </c>
      <c r="P932" t="n">
        <v>143.63</v>
      </c>
      <c r="Q932" t="n">
        <v>988.1</v>
      </c>
      <c r="R932" t="n">
        <v>45.54</v>
      </c>
      <c r="S932" t="n">
        <v>35.43</v>
      </c>
      <c r="T932" t="n">
        <v>4010.82</v>
      </c>
      <c r="U932" t="n">
        <v>0.78</v>
      </c>
      <c r="V932" t="n">
        <v>0.88</v>
      </c>
      <c r="W932" t="n">
        <v>2.98</v>
      </c>
      <c r="X932" t="n">
        <v>0.25</v>
      </c>
      <c r="Y932" t="n">
        <v>1</v>
      </c>
      <c r="Z932" t="n">
        <v>10</v>
      </c>
    </row>
    <row r="933">
      <c r="A933" t="n">
        <v>29</v>
      </c>
      <c r="B933" t="n">
        <v>95</v>
      </c>
      <c r="C933" t="inlineStr">
        <is>
          <t xml:space="preserve">CONCLUIDO	</t>
        </is>
      </c>
      <c r="D933" t="n">
        <v>6.2556</v>
      </c>
      <c r="E933" t="n">
        <v>15.99</v>
      </c>
      <c r="F933" t="n">
        <v>13</v>
      </c>
      <c r="G933" t="n">
        <v>55.7</v>
      </c>
      <c r="H933" t="n">
        <v>0.74</v>
      </c>
      <c r="I933" t="n">
        <v>14</v>
      </c>
      <c r="J933" t="n">
        <v>196.8</v>
      </c>
      <c r="K933" t="n">
        <v>53.44</v>
      </c>
      <c r="L933" t="n">
        <v>8.25</v>
      </c>
      <c r="M933" t="n">
        <v>12</v>
      </c>
      <c r="N933" t="n">
        <v>40.12</v>
      </c>
      <c r="O933" t="n">
        <v>24506.24</v>
      </c>
      <c r="P933" t="n">
        <v>142.66</v>
      </c>
      <c r="Q933" t="n">
        <v>988.12</v>
      </c>
      <c r="R933" t="n">
        <v>45.17</v>
      </c>
      <c r="S933" t="n">
        <v>35.43</v>
      </c>
      <c r="T933" t="n">
        <v>3826.48</v>
      </c>
      <c r="U933" t="n">
        <v>0.78</v>
      </c>
      <c r="V933" t="n">
        <v>0.88</v>
      </c>
      <c r="W933" t="n">
        <v>2.99</v>
      </c>
      <c r="X933" t="n">
        <v>0.24</v>
      </c>
      <c r="Y933" t="n">
        <v>1</v>
      </c>
      <c r="Z933" t="n">
        <v>10</v>
      </c>
    </row>
    <row r="934">
      <c r="A934" t="n">
        <v>30</v>
      </c>
      <c r="B934" t="n">
        <v>95</v>
      </c>
      <c r="C934" t="inlineStr">
        <is>
          <t xml:space="preserve">CONCLUIDO	</t>
        </is>
      </c>
      <c r="D934" t="n">
        <v>6.2706</v>
      </c>
      <c r="E934" t="n">
        <v>15.95</v>
      </c>
      <c r="F934" t="n">
        <v>12.99</v>
      </c>
      <c r="G934" t="n">
        <v>59.98</v>
      </c>
      <c r="H934" t="n">
        <v>0.77</v>
      </c>
      <c r="I934" t="n">
        <v>13</v>
      </c>
      <c r="J934" t="n">
        <v>197.19</v>
      </c>
      <c r="K934" t="n">
        <v>53.44</v>
      </c>
      <c r="L934" t="n">
        <v>8.5</v>
      </c>
      <c r="M934" t="n">
        <v>11</v>
      </c>
      <c r="N934" t="n">
        <v>40.26</v>
      </c>
      <c r="O934" t="n">
        <v>24554.18</v>
      </c>
      <c r="P934" t="n">
        <v>140.88</v>
      </c>
      <c r="Q934" t="n">
        <v>988.17</v>
      </c>
      <c r="R934" t="n">
        <v>45.27</v>
      </c>
      <c r="S934" t="n">
        <v>35.43</v>
      </c>
      <c r="T934" t="n">
        <v>3879.17</v>
      </c>
      <c r="U934" t="n">
        <v>0.78</v>
      </c>
      <c r="V934" t="n">
        <v>0.88</v>
      </c>
      <c r="W934" t="n">
        <v>2.99</v>
      </c>
      <c r="X934" t="n">
        <v>0.24</v>
      </c>
      <c r="Y934" t="n">
        <v>1</v>
      </c>
      <c r="Z934" t="n">
        <v>10</v>
      </c>
    </row>
    <row r="935">
      <c r="A935" t="n">
        <v>31</v>
      </c>
      <c r="B935" t="n">
        <v>95</v>
      </c>
      <c r="C935" t="inlineStr">
        <is>
          <t xml:space="preserve">CONCLUIDO	</t>
        </is>
      </c>
      <c r="D935" t="n">
        <v>6.2713</v>
      </c>
      <c r="E935" t="n">
        <v>15.95</v>
      </c>
      <c r="F935" t="n">
        <v>12.99</v>
      </c>
      <c r="G935" t="n">
        <v>59.97</v>
      </c>
      <c r="H935" t="n">
        <v>0.79</v>
      </c>
      <c r="I935" t="n">
        <v>13</v>
      </c>
      <c r="J935" t="n">
        <v>197.58</v>
      </c>
      <c r="K935" t="n">
        <v>53.44</v>
      </c>
      <c r="L935" t="n">
        <v>8.75</v>
      </c>
      <c r="M935" t="n">
        <v>10</v>
      </c>
      <c r="N935" t="n">
        <v>40.39</v>
      </c>
      <c r="O935" t="n">
        <v>24602.15</v>
      </c>
      <c r="P935" t="n">
        <v>139.82</v>
      </c>
      <c r="Q935" t="n">
        <v>988.1799999999999</v>
      </c>
      <c r="R935" t="n">
        <v>45.17</v>
      </c>
      <c r="S935" t="n">
        <v>35.43</v>
      </c>
      <c r="T935" t="n">
        <v>3828.92</v>
      </c>
      <c r="U935" t="n">
        <v>0.78</v>
      </c>
      <c r="V935" t="n">
        <v>0.88</v>
      </c>
      <c r="W935" t="n">
        <v>2.99</v>
      </c>
      <c r="X935" t="n">
        <v>0.24</v>
      </c>
      <c r="Y935" t="n">
        <v>1</v>
      </c>
      <c r="Z935" t="n">
        <v>10</v>
      </c>
    </row>
    <row r="936">
      <c r="A936" t="n">
        <v>32</v>
      </c>
      <c r="B936" t="n">
        <v>95</v>
      </c>
      <c r="C936" t="inlineStr">
        <is>
          <t xml:space="preserve">CONCLUIDO	</t>
        </is>
      </c>
      <c r="D936" t="n">
        <v>6.2947</v>
      </c>
      <c r="E936" t="n">
        <v>15.89</v>
      </c>
      <c r="F936" t="n">
        <v>12.97</v>
      </c>
      <c r="G936" t="n">
        <v>64.86</v>
      </c>
      <c r="H936" t="n">
        <v>0.8100000000000001</v>
      </c>
      <c r="I936" t="n">
        <v>12</v>
      </c>
      <c r="J936" t="n">
        <v>197.97</v>
      </c>
      <c r="K936" t="n">
        <v>53.44</v>
      </c>
      <c r="L936" t="n">
        <v>9</v>
      </c>
      <c r="M936" t="n">
        <v>6</v>
      </c>
      <c r="N936" t="n">
        <v>40.53</v>
      </c>
      <c r="O936" t="n">
        <v>24650.18</v>
      </c>
      <c r="P936" t="n">
        <v>137.17</v>
      </c>
      <c r="Q936" t="n">
        <v>988.16</v>
      </c>
      <c r="R936" t="n">
        <v>44.42</v>
      </c>
      <c r="S936" t="n">
        <v>35.43</v>
      </c>
      <c r="T936" t="n">
        <v>3461.38</v>
      </c>
      <c r="U936" t="n">
        <v>0.8</v>
      </c>
      <c r="V936" t="n">
        <v>0.88</v>
      </c>
      <c r="W936" t="n">
        <v>2.99</v>
      </c>
      <c r="X936" t="n">
        <v>0.22</v>
      </c>
      <c r="Y936" t="n">
        <v>1</v>
      </c>
      <c r="Z936" t="n">
        <v>10</v>
      </c>
    </row>
    <row r="937">
      <c r="A937" t="n">
        <v>33</v>
      </c>
      <c r="B937" t="n">
        <v>95</v>
      </c>
      <c r="C937" t="inlineStr">
        <is>
          <t xml:space="preserve">CONCLUIDO	</t>
        </is>
      </c>
      <c r="D937" t="n">
        <v>6.2954</v>
      </c>
      <c r="E937" t="n">
        <v>15.88</v>
      </c>
      <c r="F937" t="n">
        <v>12.97</v>
      </c>
      <c r="G937" t="n">
        <v>64.84999999999999</v>
      </c>
      <c r="H937" t="n">
        <v>0.83</v>
      </c>
      <c r="I937" t="n">
        <v>12</v>
      </c>
      <c r="J937" t="n">
        <v>198.36</v>
      </c>
      <c r="K937" t="n">
        <v>53.44</v>
      </c>
      <c r="L937" t="n">
        <v>9.25</v>
      </c>
      <c r="M937" t="n">
        <v>4</v>
      </c>
      <c r="N937" t="n">
        <v>40.67</v>
      </c>
      <c r="O937" t="n">
        <v>24698.26</v>
      </c>
      <c r="P937" t="n">
        <v>137.17</v>
      </c>
      <c r="Q937" t="n">
        <v>988.1</v>
      </c>
      <c r="R937" t="n">
        <v>44.33</v>
      </c>
      <c r="S937" t="n">
        <v>35.43</v>
      </c>
      <c r="T937" t="n">
        <v>3415.92</v>
      </c>
      <c r="U937" t="n">
        <v>0.8</v>
      </c>
      <c r="V937" t="n">
        <v>0.88</v>
      </c>
      <c r="W937" t="n">
        <v>2.99</v>
      </c>
      <c r="X937" t="n">
        <v>0.22</v>
      </c>
      <c r="Y937" t="n">
        <v>1</v>
      </c>
      <c r="Z937" t="n">
        <v>10</v>
      </c>
    </row>
    <row r="938">
      <c r="A938" t="n">
        <v>34</v>
      </c>
      <c r="B938" t="n">
        <v>95</v>
      </c>
      <c r="C938" t="inlineStr">
        <is>
          <t xml:space="preserve">CONCLUIDO	</t>
        </is>
      </c>
      <c r="D938" t="n">
        <v>6.2925</v>
      </c>
      <c r="E938" t="n">
        <v>15.89</v>
      </c>
      <c r="F938" t="n">
        <v>12.98</v>
      </c>
      <c r="G938" t="n">
        <v>64.88</v>
      </c>
      <c r="H938" t="n">
        <v>0.85</v>
      </c>
      <c r="I938" t="n">
        <v>12</v>
      </c>
      <c r="J938" t="n">
        <v>198.75</v>
      </c>
      <c r="K938" t="n">
        <v>53.44</v>
      </c>
      <c r="L938" t="n">
        <v>9.5</v>
      </c>
      <c r="M938" t="n">
        <v>3</v>
      </c>
      <c r="N938" t="n">
        <v>40.81</v>
      </c>
      <c r="O938" t="n">
        <v>24746.38</v>
      </c>
      <c r="P938" t="n">
        <v>136.91</v>
      </c>
      <c r="Q938" t="n">
        <v>988.12</v>
      </c>
      <c r="R938" t="n">
        <v>44.29</v>
      </c>
      <c r="S938" t="n">
        <v>35.43</v>
      </c>
      <c r="T938" t="n">
        <v>3398.09</v>
      </c>
      <c r="U938" t="n">
        <v>0.8</v>
      </c>
      <c r="V938" t="n">
        <v>0.88</v>
      </c>
      <c r="W938" t="n">
        <v>2.99</v>
      </c>
      <c r="X938" t="n">
        <v>0.22</v>
      </c>
      <c r="Y938" t="n">
        <v>1</v>
      </c>
      <c r="Z938" t="n">
        <v>10</v>
      </c>
    </row>
    <row r="939">
      <c r="A939" t="n">
        <v>35</v>
      </c>
      <c r="B939" t="n">
        <v>95</v>
      </c>
      <c r="C939" t="inlineStr">
        <is>
          <t xml:space="preserve">CONCLUIDO	</t>
        </is>
      </c>
      <c r="D939" t="n">
        <v>6.295</v>
      </c>
      <c r="E939" t="n">
        <v>15.89</v>
      </c>
      <c r="F939" t="n">
        <v>12.97</v>
      </c>
      <c r="G939" t="n">
        <v>64.84999999999999</v>
      </c>
      <c r="H939" t="n">
        <v>0.87</v>
      </c>
      <c r="I939" t="n">
        <v>12</v>
      </c>
      <c r="J939" t="n">
        <v>199.14</v>
      </c>
      <c r="K939" t="n">
        <v>53.44</v>
      </c>
      <c r="L939" t="n">
        <v>9.75</v>
      </c>
      <c r="M939" t="n">
        <v>2</v>
      </c>
      <c r="N939" t="n">
        <v>40.95</v>
      </c>
      <c r="O939" t="n">
        <v>24794.55</v>
      </c>
      <c r="P939" t="n">
        <v>136.73</v>
      </c>
      <c r="Q939" t="n">
        <v>988.14</v>
      </c>
      <c r="R939" t="n">
        <v>44.21</v>
      </c>
      <c r="S939" t="n">
        <v>35.43</v>
      </c>
      <c r="T939" t="n">
        <v>3357.01</v>
      </c>
      <c r="U939" t="n">
        <v>0.8</v>
      </c>
      <c r="V939" t="n">
        <v>0.88</v>
      </c>
      <c r="W939" t="n">
        <v>2.99</v>
      </c>
      <c r="X939" t="n">
        <v>0.22</v>
      </c>
      <c r="Y939" t="n">
        <v>1</v>
      </c>
      <c r="Z939" t="n">
        <v>10</v>
      </c>
    </row>
    <row r="940">
      <c r="A940" t="n">
        <v>36</v>
      </c>
      <c r="B940" t="n">
        <v>95</v>
      </c>
      <c r="C940" t="inlineStr">
        <is>
          <t xml:space="preserve">CONCLUIDO	</t>
        </is>
      </c>
      <c r="D940" t="n">
        <v>6.2939</v>
      </c>
      <c r="E940" t="n">
        <v>15.89</v>
      </c>
      <c r="F940" t="n">
        <v>12.97</v>
      </c>
      <c r="G940" t="n">
        <v>64.87</v>
      </c>
      <c r="H940" t="n">
        <v>0.89</v>
      </c>
      <c r="I940" t="n">
        <v>12</v>
      </c>
      <c r="J940" t="n">
        <v>199.53</v>
      </c>
      <c r="K940" t="n">
        <v>53.44</v>
      </c>
      <c r="L940" t="n">
        <v>10</v>
      </c>
      <c r="M940" t="n">
        <v>0</v>
      </c>
      <c r="N940" t="n">
        <v>41.1</v>
      </c>
      <c r="O940" t="n">
        <v>24842.77</v>
      </c>
      <c r="P940" t="n">
        <v>136.85</v>
      </c>
      <c r="Q940" t="n">
        <v>988.1799999999999</v>
      </c>
      <c r="R940" t="n">
        <v>44.14</v>
      </c>
      <c r="S940" t="n">
        <v>35.43</v>
      </c>
      <c r="T940" t="n">
        <v>3320.2</v>
      </c>
      <c r="U940" t="n">
        <v>0.8</v>
      </c>
      <c r="V940" t="n">
        <v>0.88</v>
      </c>
      <c r="W940" t="n">
        <v>3</v>
      </c>
      <c r="X940" t="n">
        <v>0.22</v>
      </c>
      <c r="Y940" t="n">
        <v>1</v>
      </c>
      <c r="Z940" t="n">
        <v>10</v>
      </c>
    </row>
    <row r="941">
      <c r="A941" t="n">
        <v>0</v>
      </c>
      <c r="B941" t="n">
        <v>55</v>
      </c>
      <c r="C941" t="inlineStr">
        <is>
          <t xml:space="preserve">CONCLUIDO	</t>
        </is>
      </c>
      <c r="D941" t="n">
        <v>5.1524</v>
      </c>
      <c r="E941" t="n">
        <v>19.41</v>
      </c>
      <c r="F941" t="n">
        <v>14.84</v>
      </c>
      <c r="G941" t="n">
        <v>8.56</v>
      </c>
      <c r="H941" t="n">
        <v>0.15</v>
      </c>
      <c r="I941" t="n">
        <v>104</v>
      </c>
      <c r="J941" t="n">
        <v>116.05</v>
      </c>
      <c r="K941" t="n">
        <v>43.4</v>
      </c>
      <c r="L941" t="n">
        <v>1</v>
      </c>
      <c r="M941" t="n">
        <v>102</v>
      </c>
      <c r="N941" t="n">
        <v>16.65</v>
      </c>
      <c r="O941" t="n">
        <v>14546.17</v>
      </c>
      <c r="P941" t="n">
        <v>143.91</v>
      </c>
      <c r="Q941" t="n">
        <v>988.5700000000001</v>
      </c>
      <c r="R941" t="n">
        <v>102.63</v>
      </c>
      <c r="S941" t="n">
        <v>35.43</v>
      </c>
      <c r="T941" t="n">
        <v>32106.22</v>
      </c>
      <c r="U941" t="n">
        <v>0.35</v>
      </c>
      <c r="V941" t="n">
        <v>0.77</v>
      </c>
      <c r="W941" t="n">
        <v>3.13</v>
      </c>
      <c r="X941" t="n">
        <v>2.08</v>
      </c>
      <c r="Y941" t="n">
        <v>1</v>
      </c>
      <c r="Z941" t="n">
        <v>10</v>
      </c>
    </row>
    <row r="942">
      <c r="A942" t="n">
        <v>1</v>
      </c>
      <c r="B942" t="n">
        <v>55</v>
      </c>
      <c r="C942" t="inlineStr">
        <is>
          <t xml:space="preserve">CONCLUIDO	</t>
        </is>
      </c>
      <c r="D942" t="n">
        <v>5.4526</v>
      </c>
      <c r="E942" t="n">
        <v>18.34</v>
      </c>
      <c r="F942" t="n">
        <v>14.34</v>
      </c>
      <c r="G942" t="n">
        <v>10.76</v>
      </c>
      <c r="H942" t="n">
        <v>0.19</v>
      </c>
      <c r="I942" t="n">
        <v>80</v>
      </c>
      <c r="J942" t="n">
        <v>116.37</v>
      </c>
      <c r="K942" t="n">
        <v>43.4</v>
      </c>
      <c r="L942" t="n">
        <v>1.25</v>
      </c>
      <c r="M942" t="n">
        <v>78</v>
      </c>
      <c r="N942" t="n">
        <v>16.72</v>
      </c>
      <c r="O942" t="n">
        <v>14585.96</v>
      </c>
      <c r="P942" t="n">
        <v>137.37</v>
      </c>
      <c r="Q942" t="n">
        <v>988.39</v>
      </c>
      <c r="R942" t="n">
        <v>87.09999999999999</v>
      </c>
      <c r="S942" t="n">
        <v>35.43</v>
      </c>
      <c r="T942" t="n">
        <v>24460.32</v>
      </c>
      <c r="U942" t="n">
        <v>0.41</v>
      </c>
      <c r="V942" t="n">
        <v>0.79</v>
      </c>
      <c r="W942" t="n">
        <v>3.1</v>
      </c>
      <c r="X942" t="n">
        <v>1.59</v>
      </c>
      <c r="Y942" t="n">
        <v>1</v>
      </c>
      <c r="Z942" t="n">
        <v>10</v>
      </c>
    </row>
    <row r="943">
      <c r="A943" t="n">
        <v>2</v>
      </c>
      <c r="B943" t="n">
        <v>55</v>
      </c>
      <c r="C943" t="inlineStr">
        <is>
          <t xml:space="preserve">CONCLUIDO	</t>
        </is>
      </c>
      <c r="D943" t="n">
        <v>5.6562</v>
      </c>
      <c r="E943" t="n">
        <v>17.68</v>
      </c>
      <c r="F943" t="n">
        <v>14.04</v>
      </c>
      <c r="G943" t="n">
        <v>12.96</v>
      </c>
      <c r="H943" t="n">
        <v>0.23</v>
      </c>
      <c r="I943" t="n">
        <v>65</v>
      </c>
      <c r="J943" t="n">
        <v>116.69</v>
      </c>
      <c r="K943" t="n">
        <v>43.4</v>
      </c>
      <c r="L943" t="n">
        <v>1.5</v>
      </c>
      <c r="M943" t="n">
        <v>63</v>
      </c>
      <c r="N943" t="n">
        <v>16.79</v>
      </c>
      <c r="O943" t="n">
        <v>14625.77</v>
      </c>
      <c r="P943" t="n">
        <v>132.5</v>
      </c>
      <c r="Q943" t="n">
        <v>988.22</v>
      </c>
      <c r="R943" t="n">
        <v>77.70999999999999</v>
      </c>
      <c r="S943" t="n">
        <v>35.43</v>
      </c>
      <c r="T943" t="n">
        <v>19843.05</v>
      </c>
      <c r="U943" t="n">
        <v>0.46</v>
      </c>
      <c r="V943" t="n">
        <v>0.8100000000000001</v>
      </c>
      <c r="W943" t="n">
        <v>3.07</v>
      </c>
      <c r="X943" t="n">
        <v>1.29</v>
      </c>
      <c r="Y943" t="n">
        <v>1</v>
      </c>
      <c r="Z943" t="n">
        <v>10</v>
      </c>
    </row>
    <row r="944">
      <c r="A944" t="n">
        <v>3</v>
      </c>
      <c r="B944" t="n">
        <v>55</v>
      </c>
      <c r="C944" t="inlineStr">
        <is>
          <t xml:space="preserve">CONCLUIDO	</t>
        </is>
      </c>
      <c r="D944" t="n">
        <v>5.813</v>
      </c>
      <c r="E944" t="n">
        <v>17.2</v>
      </c>
      <c r="F944" t="n">
        <v>13.83</v>
      </c>
      <c r="G944" t="n">
        <v>15.37</v>
      </c>
      <c r="H944" t="n">
        <v>0.26</v>
      </c>
      <c r="I944" t="n">
        <v>54</v>
      </c>
      <c r="J944" t="n">
        <v>117.01</v>
      </c>
      <c r="K944" t="n">
        <v>43.4</v>
      </c>
      <c r="L944" t="n">
        <v>1.75</v>
      </c>
      <c r="M944" t="n">
        <v>52</v>
      </c>
      <c r="N944" t="n">
        <v>16.86</v>
      </c>
      <c r="O944" t="n">
        <v>14665.62</v>
      </c>
      <c r="P944" t="n">
        <v>128.79</v>
      </c>
      <c r="Q944" t="n">
        <v>988.14</v>
      </c>
      <c r="R944" t="n">
        <v>71.27</v>
      </c>
      <c r="S944" t="n">
        <v>35.43</v>
      </c>
      <c r="T944" t="n">
        <v>16676.74</v>
      </c>
      <c r="U944" t="n">
        <v>0.5</v>
      </c>
      <c r="V944" t="n">
        <v>0.82</v>
      </c>
      <c r="W944" t="n">
        <v>3.05</v>
      </c>
      <c r="X944" t="n">
        <v>1.07</v>
      </c>
      <c r="Y944" t="n">
        <v>1</v>
      </c>
      <c r="Z944" t="n">
        <v>10</v>
      </c>
    </row>
    <row r="945">
      <c r="A945" t="n">
        <v>4</v>
      </c>
      <c r="B945" t="n">
        <v>55</v>
      </c>
      <c r="C945" t="inlineStr">
        <is>
          <t xml:space="preserve">CONCLUIDO	</t>
        </is>
      </c>
      <c r="D945" t="n">
        <v>5.9453</v>
      </c>
      <c r="E945" t="n">
        <v>16.82</v>
      </c>
      <c r="F945" t="n">
        <v>13.64</v>
      </c>
      <c r="G945" t="n">
        <v>17.79</v>
      </c>
      <c r="H945" t="n">
        <v>0.3</v>
      </c>
      <c r="I945" t="n">
        <v>46</v>
      </c>
      <c r="J945" t="n">
        <v>117.34</v>
      </c>
      <c r="K945" t="n">
        <v>43.4</v>
      </c>
      <c r="L945" t="n">
        <v>2</v>
      </c>
      <c r="M945" t="n">
        <v>44</v>
      </c>
      <c r="N945" t="n">
        <v>16.94</v>
      </c>
      <c r="O945" t="n">
        <v>14705.49</v>
      </c>
      <c r="P945" t="n">
        <v>124.98</v>
      </c>
      <c r="Q945" t="n">
        <v>988.24</v>
      </c>
      <c r="R945" t="n">
        <v>65.28</v>
      </c>
      <c r="S945" t="n">
        <v>35.43</v>
      </c>
      <c r="T945" t="n">
        <v>13721.64</v>
      </c>
      <c r="U945" t="n">
        <v>0.54</v>
      </c>
      <c r="V945" t="n">
        <v>0.84</v>
      </c>
      <c r="W945" t="n">
        <v>3.03</v>
      </c>
      <c r="X945" t="n">
        <v>0.88</v>
      </c>
      <c r="Y945" t="n">
        <v>1</v>
      </c>
      <c r="Z945" t="n">
        <v>10</v>
      </c>
    </row>
    <row r="946">
      <c r="A946" t="n">
        <v>5</v>
      </c>
      <c r="B946" t="n">
        <v>55</v>
      </c>
      <c r="C946" t="inlineStr">
        <is>
          <t xml:space="preserve">CONCLUIDO	</t>
        </is>
      </c>
      <c r="D946" t="n">
        <v>6.0332</v>
      </c>
      <c r="E946" t="n">
        <v>16.58</v>
      </c>
      <c r="F946" t="n">
        <v>13.54</v>
      </c>
      <c r="G946" t="n">
        <v>20.3</v>
      </c>
      <c r="H946" t="n">
        <v>0.34</v>
      </c>
      <c r="I946" t="n">
        <v>40</v>
      </c>
      <c r="J946" t="n">
        <v>117.66</v>
      </c>
      <c r="K946" t="n">
        <v>43.4</v>
      </c>
      <c r="L946" t="n">
        <v>2.25</v>
      </c>
      <c r="M946" t="n">
        <v>38</v>
      </c>
      <c r="N946" t="n">
        <v>17.01</v>
      </c>
      <c r="O946" t="n">
        <v>14745.39</v>
      </c>
      <c r="P946" t="n">
        <v>122.23</v>
      </c>
      <c r="Q946" t="n">
        <v>988.28</v>
      </c>
      <c r="R946" t="n">
        <v>61.61</v>
      </c>
      <c r="S946" t="n">
        <v>35.43</v>
      </c>
      <c r="T946" t="n">
        <v>11916.07</v>
      </c>
      <c r="U946" t="n">
        <v>0.58</v>
      </c>
      <c r="V946" t="n">
        <v>0.84</v>
      </c>
      <c r="W946" t="n">
        <v>3.04</v>
      </c>
      <c r="X946" t="n">
        <v>0.78</v>
      </c>
      <c r="Y946" t="n">
        <v>1</v>
      </c>
      <c r="Z946" t="n">
        <v>10</v>
      </c>
    </row>
    <row r="947">
      <c r="A947" t="n">
        <v>6</v>
      </c>
      <c r="B947" t="n">
        <v>55</v>
      </c>
      <c r="C947" t="inlineStr">
        <is>
          <t xml:space="preserve">CONCLUIDO	</t>
        </is>
      </c>
      <c r="D947" t="n">
        <v>6.1013</v>
      </c>
      <c r="E947" t="n">
        <v>16.39</v>
      </c>
      <c r="F947" t="n">
        <v>13.45</v>
      </c>
      <c r="G947" t="n">
        <v>22.41</v>
      </c>
      <c r="H947" t="n">
        <v>0.37</v>
      </c>
      <c r="I947" t="n">
        <v>36</v>
      </c>
      <c r="J947" t="n">
        <v>117.98</v>
      </c>
      <c r="K947" t="n">
        <v>43.4</v>
      </c>
      <c r="L947" t="n">
        <v>2.5</v>
      </c>
      <c r="M947" t="n">
        <v>34</v>
      </c>
      <c r="N947" t="n">
        <v>17.08</v>
      </c>
      <c r="O947" t="n">
        <v>14785.31</v>
      </c>
      <c r="P947" t="n">
        <v>119.75</v>
      </c>
      <c r="Q947" t="n">
        <v>988.15</v>
      </c>
      <c r="R947" t="n">
        <v>59.24</v>
      </c>
      <c r="S947" t="n">
        <v>35.43</v>
      </c>
      <c r="T947" t="n">
        <v>10750.44</v>
      </c>
      <c r="U947" t="n">
        <v>0.6</v>
      </c>
      <c r="V947" t="n">
        <v>0.85</v>
      </c>
      <c r="W947" t="n">
        <v>3.02</v>
      </c>
      <c r="X947" t="n">
        <v>0.6899999999999999</v>
      </c>
      <c r="Y947" t="n">
        <v>1</v>
      </c>
      <c r="Z947" t="n">
        <v>10</v>
      </c>
    </row>
    <row r="948">
      <c r="A948" t="n">
        <v>7</v>
      </c>
      <c r="B948" t="n">
        <v>55</v>
      </c>
      <c r="C948" t="inlineStr">
        <is>
          <t xml:space="preserve">CONCLUIDO	</t>
        </is>
      </c>
      <c r="D948" t="n">
        <v>6.1564</v>
      </c>
      <c r="E948" t="n">
        <v>16.24</v>
      </c>
      <c r="F948" t="n">
        <v>13.39</v>
      </c>
      <c r="G948" t="n">
        <v>25.12</v>
      </c>
      <c r="H948" t="n">
        <v>0.41</v>
      </c>
      <c r="I948" t="n">
        <v>32</v>
      </c>
      <c r="J948" t="n">
        <v>118.31</v>
      </c>
      <c r="K948" t="n">
        <v>43.4</v>
      </c>
      <c r="L948" t="n">
        <v>2.75</v>
      </c>
      <c r="M948" t="n">
        <v>30</v>
      </c>
      <c r="N948" t="n">
        <v>17.16</v>
      </c>
      <c r="O948" t="n">
        <v>14825.26</v>
      </c>
      <c r="P948" t="n">
        <v>116.75</v>
      </c>
      <c r="Q948" t="n">
        <v>988.13</v>
      </c>
      <c r="R948" t="n">
        <v>57.41</v>
      </c>
      <c r="S948" t="n">
        <v>35.43</v>
      </c>
      <c r="T948" t="n">
        <v>9856.209999999999</v>
      </c>
      <c r="U948" t="n">
        <v>0.62</v>
      </c>
      <c r="V948" t="n">
        <v>0.85</v>
      </c>
      <c r="W948" t="n">
        <v>3.03</v>
      </c>
      <c r="X948" t="n">
        <v>0.64</v>
      </c>
      <c r="Y948" t="n">
        <v>1</v>
      </c>
      <c r="Z948" t="n">
        <v>10</v>
      </c>
    </row>
    <row r="949">
      <c r="A949" t="n">
        <v>8</v>
      </c>
      <c r="B949" t="n">
        <v>55</v>
      </c>
      <c r="C949" t="inlineStr">
        <is>
          <t xml:space="preserve">CONCLUIDO	</t>
        </is>
      </c>
      <c r="D949" t="n">
        <v>6.2048</v>
      </c>
      <c r="E949" t="n">
        <v>16.12</v>
      </c>
      <c r="F949" t="n">
        <v>13.34</v>
      </c>
      <c r="G949" t="n">
        <v>27.6</v>
      </c>
      <c r="H949" t="n">
        <v>0.45</v>
      </c>
      <c r="I949" t="n">
        <v>29</v>
      </c>
      <c r="J949" t="n">
        <v>118.63</v>
      </c>
      <c r="K949" t="n">
        <v>43.4</v>
      </c>
      <c r="L949" t="n">
        <v>3</v>
      </c>
      <c r="M949" t="n">
        <v>27</v>
      </c>
      <c r="N949" t="n">
        <v>17.23</v>
      </c>
      <c r="O949" t="n">
        <v>14865.24</v>
      </c>
      <c r="P949" t="n">
        <v>114.11</v>
      </c>
      <c r="Q949" t="n">
        <v>988.17</v>
      </c>
      <c r="R949" t="n">
        <v>55.79</v>
      </c>
      <c r="S949" t="n">
        <v>35.43</v>
      </c>
      <c r="T949" t="n">
        <v>9062.040000000001</v>
      </c>
      <c r="U949" t="n">
        <v>0.64</v>
      </c>
      <c r="V949" t="n">
        <v>0.85</v>
      </c>
      <c r="W949" t="n">
        <v>3.02</v>
      </c>
      <c r="X949" t="n">
        <v>0.59</v>
      </c>
      <c r="Y949" t="n">
        <v>1</v>
      </c>
      <c r="Z949" t="n">
        <v>10</v>
      </c>
    </row>
    <row r="950">
      <c r="A950" t="n">
        <v>9</v>
      </c>
      <c r="B950" t="n">
        <v>55</v>
      </c>
      <c r="C950" t="inlineStr">
        <is>
          <t xml:space="preserve">CONCLUIDO	</t>
        </is>
      </c>
      <c r="D950" t="n">
        <v>6.2654</v>
      </c>
      <c r="E950" t="n">
        <v>15.96</v>
      </c>
      <c r="F950" t="n">
        <v>13.26</v>
      </c>
      <c r="G950" t="n">
        <v>30.59</v>
      </c>
      <c r="H950" t="n">
        <v>0.48</v>
      </c>
      <c r="I950" t="n">
        <v>26</v>
      </c>
      <c r="J950" t="n">
        <v>118.96</v>
      </c>
      <c r="K950" t="n">
        <v>43.4</v>
      </c>
      <c r="L950" t="n">
        <v>3.25</v>
      </c>
      <c r="M950" t="n">
        <v>24</v>
      </c>
      <c r="N950" t="n">
        <v>17.31</v>
      </c>
      <c r="O950" t="n">
        <v>14905.25</v>
      </c>
      <c r="P950" t="n">
        <v>111.65</v>
      </c>
      <c r="Q950" t="n">
        <v>988.17</v>
      </c>
      <c r="R950" t="n">
        <v>53.26</v>
      </c>
      <c r="S950" t="n">
        <v>35.43</v>
      </c>
      <c r="T950" t="n">
        <v>7813.34</v>
      </c>
      <c r="U950" t="n">
        <v>0.67</v>
      </c>
      <c r="V950" t="n">
        <v>0.86</v>
      </c>
      <c r="W950" t="n">
        <v>3.01</v>
      </c>
      <c r="X950" t="n">
        <v>0.5</v>
      </c>
      <c r="Y950" t="n">
        <v>1</v>
      </c>
      <c r="Z950" t="n">
        <v>10</v>
      </c>
    </row>
    <row r="951">
      <c r="A951" t="n">
        <v>10</v>
      </c>
      <c r="B951" t="n">
        <v>55</v>
      </c>
      <c r="C951" t="inlineStr">
        <is>
          <t xml:space="preserve">CONCLUIDO	</t>
        </is>
      </c>
      <c r="D951" t="n">
        <v>6.3024</v>
      </c>
      <c r="E951" t="n">
        <v>15.87</v>
      </c>
      <c r="F951" t="n">
        <v>13.21</v>
      </c>
      <c r="G951" t="n">
        <v>33.02</v>
      </c>
      <c r="H951" t="n">
        <v>0.52</v>
      </c>
      <c r="I951" t="n">
        <v>24</v>
      </c>
      <c r="J951" t="n">
        <v>119.28</v>
      </c>
      <c r="K951" t="n">
        <v>43.4</v>
      </c>
      <c r="L951" t="n">
        <v>3.5</v>
      </c>
      <c r="M951" t="n">
        <v>22</v>
      </c>
      <c r="N951" t="n">
        <v>17.38</v>
      </c>
      <c r="O951" t="n">
        <v>14945.29</v>
      </c>
      <c r="P951" t="n">
        <v>108.71</v>
      </c>
      <c r="Q951" t="n">
        <v>988.29</v>
      </c>
      <c r="R951" t="n">
        <v>51.67</v>
      </c>
      <c r="S951" t="n">
        <v>35.43</v>
      </c>
      <c r="T951" t="n">
        <v>7028.38</v>
      </c>
      <c r="U951" t="n">
        <v>0.6899999999999999</v>
      </c>
      <c r="V951" t="n">
        <v>0.86</v>
      </c>
      <c r="W951" t="n">
        <v>3.01</v>
      </c>
      <c r="X951" t="n">
        <v>0.45</v>
      </c>
      <c r="Y951" t="n">
        <v>1</v>
      </c>
      <c r="Z951" t="n">
        <v>10</v>
      </c>
    </row>
    <row r="952">
      <c r="A952" t="n">
        <v>11</v>
      </c>
      <c r="B952" t="n">
        <v>55</v>
      </c>
      <c r="C952" t="inlineStr">
        <is>
          <t xml:space="preserve">CONCLUIDO	</t>
        </is>
      </c>
      <c r="D952" t="n">
        <v>6.332</v>
      </c>
      <c r="E952" t="n">
        <v>15.79</v>
      </c>
      <c r="F952" t="n">
        <v>13.18</v>
      </c>
      <c r="G952" t="n">
        <v>35.95</v>
      </c>
      <c r="H952" t="n">
        <v>0.55</v>
      </c>
      <c r="I952" t="n">
        <v>22</v>
      </c>
      <c r="J952" t="n">
        <v>119.61</v>
      </c>
      <c r="K952" t="n">
        <v>43.4</v>
      </c>
      <c r="L952" t="n">
        <v>3.75</v>
      </c>
      <c r="M952" t="n">
        <v>19</v>
      </c>
      <c r="N952" t="n">
        <v>17.46</v>
      </c>
      <c r="O952" t="n">
        <v>14985.35</v>
      </c>
      <c r="P952" t="n">
        <v>106.59</v>
      </c>
      <c r="Q952" t="n">
        <v>988.13</v>
      </c>
      <c r="R952" t="n">
        <v>50.94</v>
      </c>
      <c r="S952" t="n">
        <v>35.43</v>
      </c>
      <c r="T952" t="n">
        <v>6671.9</v>
      </c>
      <c r="U952" t="n">
        <v>0.7</v>
      </c>
      <c r="V952" t="n">
        <v>0.86</v>
      </c>
      <c r="W952" t="n">
        <v>3.01</v>
      </c>
      <c r="X952" t="n">
        <v>0.43</v>
      </c>
      <c r="Y952" t="n">
        <v>1</v>
      </c>
      <c r="Z952" t="n">
        <v>10</v>
      </c>
    </row>
    <row r="953">
      <c r="A953" t="n">
        <v>12</v>
      </c>
      <c r="B953" t="n">
        <v>55</v>
      </c>
      <c r="C953" t="inlineStr">
        <is>
          <t xml:space="preserve">CONCLUIDO	</t>
        </is>
      </c>
      <c r="D953" t="n">
        <v>6.3656</v>
      </c>
      <c r="E953" t="n">
        <v>15.71</v>
      </c>
      <c r="F953" t="n">
        <v>13.15</v>
      </c>
      <c r="G953" t="n">
        <v>39.44</v>
      </c>
      <c r="H953" t="n">
        <v>0.59</v>
      </c>
      <c r="I953" t="n">
        <v>20</v>
      </c>
      <c r="J953" t="n">
        <v>119.93</v>
      </c>
      <c r="K953" t="n">
        <v>43.4</v>
      </c>
      <c r="L953" t="n">
        <v>4</v>
      </c>
      <c r="M953" t="n">
        <v>12</v>
      </c>
      <c r="N953" t="n">
        <v>17.53</v>
      </c>
      <c r="O953" t="n">
        <v>15025.44</v>
      </c>
      <c r="P953" t="n">
        <v>104.41</v>
      </c>
      <c r="Q953" t="n">
        <v>988.08</v>
      </c>
      <c r="R953" t="n">
        <v>49.51</v>
      </c>
      <c r="S953" t="n">
        <v>35.43</v>
      </c>
      <c r="T953" t="n">
        <v>5968</v>
      </c>
      <c r="U953" t="n">
        <v>0.72</v>
      </c>
      <c r="V953" t="n">
        <v>0.87</v>
      </c>
      <c r="W953" t="n">
        <v>3.01</v>
      </c>
      <c r="X953" t="n">
        <v>0.39</v>
      </c>
      <c r="Y953" t="n">
        <v>1</v>
      </c>
      <c r="Z953" t="n">
        <v>10</v>
      </c>
    </row>
    <row r="954">
      <c r="A954" t="n">
        <v>13</v>
      </c>
      <c r="B954" t="n">
        <v>55</v>
      </c>
      <c r="C954" t="inlineStr">
        <is>
          <t xml:space="preserve">CONCLUIDO	</t>
        </is>
      </c>
      <c r="D954" t="n">
        <v>6.3675</v>
      </c>
      <c r="E954" t="n">
        <v>15.7</v>
      </c>
      <c r="F954" t="n">
        <v>13.14</v>
      </c>
      <c r="G954" t="n">
        <v>39.43</v>
      </c>
      <c r="H954" t="n">
        <v>0.62</v>
      </c>
      <c r="I954" t="n">
        <v>20</v>
      </c>
      <c r="J954" t="n">
        <v>120.26</v>
      </c>
      <c r="K954" t="n">
        <v>43.4</v>
      </c>
      <c r="L954" t="n">
        <v>4.25</v>
      </c>
      <c r="M954" t="n">
        <v>4</v>
      </c>
      <c r="N954" t="n">
        <v>17.61</v>
      </c>
      <c r="O954" t="n">
        <v>15065.56</v>
      </c>
      <c r="P954" t="n">
        <v>103.39</v>
      </c>
      <c r="Q954" t="n">
        <v>988.38</v>
      </c>
      <c r="R954" t="n">
        <v>49.18</v>
      </c>
      <c r="S954" t="n">
        <v>35.43</v>
      </c>
      <c r="T954" t="n">
        <v>5798.86</v>
      </c>
      <c r="U954" t="n">
        <v>0.72</v>
      </c>
      <c r="V954" t="n">
        <v>0.87</v>
      </c>
      <c r="W954" t="n">
        <v>3.02</v>
      </c>
      <c r="X954" t="n">
        <v>0.39</v>
      </c>
      <c r="Y954" t="n">
        <v>1</v>
      </c>
      <c r="Z954" t="n">
        <v>10</v>
      </c>
    </row>
    <row r="955">
      <c r="A955" t="n">
        <v>14</v>
      </c>
      <c r="B955" t="n">
        <v>55</v>
      </c>
      <c r="C955" t="inlineStr">
        <is>
          <t xml:space="preserve">CONCLUIDO	</t>
        </is>
      </c>
      <c r="D955" t="n">
        <v>6.3865</v>
      </c>
      <c r="E955" t="n">
        <v>15.66</v>
      </c>
      <c r="F955" t="n">
        <v>13.12</v>
      </c>
      <c r="G955" t="n">
        <v>41.43</v>
      </c>
      <c r="H955" t="n">
        <v>0.66</v>
      </c>
      <c r="I955" t="n">
        <v>19</v>
      </c>
      <c r="J955" t="n">
        <v>120.58</v>
      </c>
      <c r="K955" t="n">
        <v>43.4</v>
      </c>
      <c r="L955" t="n">
        <v>4.5</v>
      </c>
      <c r="M955" t="n">
        <v>1</v>
      </c>
      <c r="N955" t="n">
        <v>17.68</v>
      </c>
      <c r="O955" t="n">
        <v>15105.7</v>
      </c>
      <c r="P955" t="n">
        <v>103.16</v>
      </c>
      <c r="Q955" t="n">
        <v>988.28</v>
      </c>
      <c r="R955" t="n">
        <v>48.46</v>
      </c>
      <c r="S955" t="n">
        <v>35.43</v>
      </c>
      <c r="T955" t="n">
        <v>5445.7</v>
      </c>
      <c r="U955" t="n">
        <v>0.73</v>
      </c>
      <c r="V955" t="n">
        <v>0.87</v>
      </c>
      <c r="W955" t="n">
        <v>3.02</v>
      </c>
      <c r="X955" t="n">
        <v>0.37</v>
      </c>
      <c r="Y955" t="n">
        <v>1</v>
      </c>
      <c r="Z955" t="n">
        <v>10</v>
      </c>
    </row>
    <row r="956">
      <c r="A956" t="n">
        <v>15</v>
      </c>
      <c r="B956" t="n">
        <v>55</v>
      </c>
      <c r="C956" t="inlineStr">
        <is>
          <t xml:space="preserve">CONCLUIDO	</t>
        </is>
      </c>
      <c r="D956" t="n">
        <v>6.3861</v>
      </c>
      <c r="E956" t="n">
        <v>15.66</v>
      </c>
      <c r="F956" t="n">
        <v>13.12</v>
      </c>
      <c r="G956" t="n">
        <v>41.43</v>
      </c>
      <c r="H956" t="n">
        <v>0.6899999999999999</v>
      </c>
      <c r="I956" t="n">
        <v>19</v>
      </c>
      <c r="J956" t="n">
        <v>120.91</v>
      </c>
      <c r="K956" t="n">
        <v>43.4</v>
      </c>
      <c r="L956" t="n">
        <v>4.75</v>
      </c>
      <c r="M956" t="n">
        <v>0</v>
      </c>
      <c r="N956" t="n">
        <v>17.76</v>
      </c>
      <c r="O956" t="n">
        <v>15145.88</v>
      </c>
      <c r="P956" t="n">
        <v>103.39</v>
      </c>
      <c r="Q956" t="n">
        <v>988.28</v>
      </c>
      <c r="R956" t="n">
        <v>48.45</v>
      </c>
      <c r="S956" t="n">
        <v>35.43</v>
      </c>
      <c r="T956" t="n">
        <v>5438.83</v>
      </c>
      <c r="U956" t="n">
        <v>0.73</v>
      </c>
      <c r="V956" t="n">
        <v>0.87</v>
      </c>
      <c r="W956" t="n">
        <v>3.02</v>
      </c>
      <c r="X956" t="n">
        <v>0.37</v>
      </c>
      <c r="Y956" t="n">
        <v>1</v>
      </c>
      <c r="Z956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96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INDEX(resultados!$A$2:$ZZ$956, 1, MATCH($B$1, resultados!$A$1:$ZZ$1, 0))</f>
        <v/>
      </c>
      <c r="B7">
        <f>INDEX(resultados!$A$2:$ZZ$956, 1, MATCH($B$2, resultados!$A$1:$ZZ$1, 0))</f>
        <v/>
      </c>
      <c r="C7">
        <f>INDEX(resultados!$A$2:$ZZ$956, 1, MATCH($B$3, resultados!$A$1:$ZZ$1, 0))</f>
        <v/>
      </c>
    </row>
    <row r="8">
      <c r="A8">
        <f>INDEX(resultados!$A$2:$ZZ$956, 2, MATCH($B$1, resultados!$A$1:$ZZ$1, 0))</f>
        <v/>
      </c>
      <c r="B8">
        <f>INDEX(resultados!$A$2:$ZZ$956, 2, MATCH($B$2, resultados!$A$1:$ZZ$1, 0))</f>
        <v/>
      </c>
      <c r="C8">
        <f>INDEX(resultados!$A$2:$ZZ$956, 2, MATCH($B$3, resultados!$A$1:$ZZ$1, 0))</f>
        <v/>
      </c>
    </row>
    <row r="9">
      <c r="A9">
        <f>INDEX(resultados!$A$2:$ZZ$956, 3, MATCH($B$1, resultados!$A$1:$ZZ$1, 0))</f>
        <v/>
      </c>
      <c r="B9">
        <f>INDEX(resultados!$A$2:$ZZ$956, 3, MATCH($B$2, resultados!$A$1:$ZZ$1, 0))</f>
        <v/>
      </c>
      <c r="C9">
        <f>INDEX(resultados!$A$2:$ZZ$956, 3, MATCH($B$3, resultados!$A$1:$ZZ$1, 0))</f>
        <v/>
      </c>
    </row>
    <row r="10">
      <c r="A10">
        <f>INDEX(resultados!$A$2:$ZZ$956, 4, MATCH($B$1, resultados!$A$1:$ZZ$1, 0))</f>
        <v/>
      </c>
      <c r="B10">
        <f>INDEX(resultados!$A$2:$ZZ$956, 4, MATCH($B$2, resultados!$A$1:$ZZ$1, 0))</f>
        <v/>
      </c>
      <c r="C10">
        <f>INDEX(resultados!$A$2:$ZZ$956, 4, MATCH($B$3, resultados!$A$1:$ZZ$1, 0))</f>
        <v/>
      </c>
    </row>
    <row r="11">
      <c r="A11">
        <f>INDEX(resultados!$A$2:$ZZ$956, 5, MATCH($B$1, resultados!$A$1:$ZZ$1, 0))</f>
        <v/>
      </c>
      <c r="B11">
        <f>INDEX(resultados!$A$2:$ZZ$956, 5, MATCH($B$2, resultados!$A$1:$ZZ$1, 0))</f>
        <v/>
      </c>
      <c r="C11">
        <f>INDEX(resultados!$A$2:$ZZ$956, 5, MATCH($B$3, resultados!$A$1:$ZZ$1, 0))</f>
        <v/>
      </c>
    </row>
    <row r="12">
      <c r="A12">
        <f>INDEX(resultados!$A$2:$ZZ$956, 6, MATCH($B$1, resultados!$A$1:$ZZ$1, 0))</f>
        <v/>
      </c>
      <c r="B12">
        <f>INDEX(resultados!$A$2:$ZZ$956, 6, MATCH($B$2, resultados!$A$1:$ZZ$1, 0))</f>
        <v/>
      </c>
      <c r="C12">
        <f>INDEX(resultados!$A$2:$ZZ$956, 6, MATCH($B$3, resultados!$A$1:$ZZ$1, 0))</f>
        <v/>
      </c>
    </row>
    <row r="13">
      <c r="A13">
        <f>INDEX(resultados!$A$2:$ZZ$956, 7, MATCH($B$1, resultados!$A$1:$ZZ$1, 0))</f>
        <v/>
      </c>
      <c r="B13">
        <f>INDEX(resultados!$A$2:$ZZ$956, 7, MATCH($B$2, resultados!$A$1:$ZZ$1, 0))</f>
        <v/>
      </c>
      <c r="C13">
        <f>INDEX(resultados!$A$2:$ZZ$956, 7, MATCH($B$3, resultados!$A$1:$ZZ$1, 0))</f>
        <v/>
      </c>
    </row>
    <row r="14">
      <c r="A14">
        <f>INDEX(resultados!$A$2:$ZZ$956, 8, MATCH($B$1, resultados!$A$1:$ZZ$1, 0))</f>
        <v/>
      </c>
      <c r="B14">
        <f>INDEX(resultados!$A$2:$ZZ$956, 8, MATCH($B$2, resultados!$A$1:$ZZ$1, 0))</f>
        <v/>
      </c>
      <c r="C14">
        <f>INDEX(resultados!$A$2:$ZZ$956, 8, MATCH($B$3, resultados!$A$1:$ZZ$1, 0))</f>
        <v/>
      </c>
    </row>
    <row r="15">
      <c r="A15">
        <f>INDEX(resultados!$A$2:$ZZ$956, 9, MATCH($B$1, resultados!$A$1:$ZZ$1, 0))</f>
        <v/>
      </c>
      <c r="B15">
        <f>INDEX(resultados!$A$2:$ZZ$956, 9, MATCH($B$2, resultados!$A$1:$ZZ$1, 0))</f>
        <v/>
      </c>
      <c r="C15">
        <f>INDEX(resultados!$A$2:$ZZ$956, 9, MATCH($B$3, resultados!$A$1:$ZZ$1, 0))</f>
        <v/>
      </c>
    </row>
    <row r="16">
      <c r="A16">
        <f>INDEX(resultados!$A$2:$ZZ$956, 10, MATCH($B$1, resultados!$A$1:$ZZ$1, 0))</f>
        <v/>
      </c>
      <c r="B16">
        <f>INDEX(resultados!$A$2:$ZZ$956, 10, MATCH($B$2, resultados!$A$1:$ZZ$1, 0))</f>
        <v/>
      </c>
      <c r="C16">
        <f>INDEX(resultados!$A$2:$ZZ$956, 10, MATCH($B$3, resultados!$A$1:$ZZ$1, 0))</f>
        <v/>
      </c>
    </row>
    <row r="17">
      <c r="A17">
        <f>INDEX(resultados!$A$2:$ZZ$956, 11, MATCH($B$1, resultados!$A$1:$ZZ$1, 0))</f>
        <v/>
      </c>
      <c r="B17">
        <f>INDEX(resultados!$A$2:$ZZ$956, 11, MATCH($B$2, resultados!$A$1:$ZZ$1, 0))</f>
        <v/>
      </c>
      <c r="C17">
        <f>INDEX(resultados!$A$2:$ZZ$956, 11, MATCH($B$3, resultados!$A$1:$ZZ$1, 0))</f>
        <v/>
      </c>
    </row>
    <row r="18">
      <c r="A18">
        <f>INDEX(resultados!$A$2:$ZZ$956, 12, MATCH($B$1, resultados!$A$1:$ZZ$1, 0))</f>
        <v/>
      </c>
      <c r="B18">
        <f>INDEX(resultados!$A$2:$ZZ$956, 12, MATCH($B$2, resultados!$A$1:$ZZ$1, 0))</f>
        <v/>
      </c>
      <c r="C18">
        <f>INDEX(resultados!$A$2:$ZZ$956, 12, MATCH($B$3, resultados!$A$1:$ZZ$1, 0))</f>
        <v/>
      </c>
    </row>
    <row r="19">
      <c r="A19">
        <f>INDEX(resultados!$A$2:$ZZ$956, 13, MATCH($B$1, resultados!$A$1:$ZZ$1, 0))</f>
        <v/>
      </c>
      <c r="B19">
        <f>INDEX(resultados!$A$2:$ZZ$956, 13, MATCH($B$2, resultados!$A$1:$ZZ$1, 0))</f>
        <v/>
      </c>
      <c r="C19">
        <f>INDEX(resultados!$A$2:$ZZ$956, 13, MATCH($B$3, resultados!$A$1:$ZZ$1, 0))</f>
        <v/>
      </c>
    </row>
    <row r="20">
      <c r="A20">
        <f>INDEX(resultados!$A$2:$ZZ$956, 14, MATCH($B$1, resultados!$A$1:$ZZ$1, 0))</f>
        <v/>
      </c>
      <c r="B20">
        <f>INDEX(resultados!$A$2:$ZZ$956, 14, MATCH($B$2, resultados!$A$1:$ZZ$1, 0))</f>
        <v/>
      </c>
      <c r="C20">
        <f>INDEX(resultados!$A$2:$ZZ$956, 14, MATCH($B$3, resultados!$A$1:$ZZ$1, 0))</f>
        <v/>
      </c>
    </row>
    <row r="21">
      <c r="A21">
        <f>INDEX(resultados!$A$2:$ZZ$956, 15, MATCH($B$1, resultados!$A$1:$ZZ$1, 0))</f>
        <v/>
      </c>
      <c r="B21">
        <f>INDEX(resultados!$A$2:$ZZ$956, 15, MATCH($B$2, resultados!$A$1:$ZZ$1, 0))</f>
        <v/>
      </c>
      <c r="C21">
        <f>INDEX(resultados!$A$2:$ZZ$956, 15, MATCH($B$3, resultados!$A$1:$ZZ$1, 0))</f>
        <v/>
      </c>
    </row>
    <row r="22">
      <c r="A22">
        <f>INDEX(resultados!$A$2:$ZZ$956, 16, MATCH($B$1, resultados!$A$1:$ZZ$1, 0))</f>
        <v/>
      </c>
      <c r="B22">
        <f>INDEX(resultados!$A$2:$ZZ$956, 16, MATCH($B$2, resultados!$A$1:$ZZ$1, 0))</f>
        <v/>
      </c>
      <c r="C22">
        <f>INDEX(resultados!$A$2:$ZZ$956, 16, MATCH($B$3, resultados!$A$1:$ZZ$1, 0))</f>
        <v/>
      </c>
    </row>
    <row r="23">
      <c r="A23">
        <f>INDEX(resultados!$A$2:$ZZ$956, 17, MATCH($B$1, resultados!$A$1:$ZZ$1, 0))</f>
        <v/>
      </c>
      <c r="B23">
        <f>INDEX(resultados!$A$2:$ZZ$956, 17, MATCH($B$2, resultados!$A$1:$ZZ$1, 0))</f>
        <v/>
      </c>
      <c r="C23">
        <f>INDEX(resultados!$A$2:$ZZ$956, 17, MATCH($B$3, resultados!$A$1:$ZZ$1, 0))</f>
        <v/>
      </c>
    </row>
    <row r="24">
      <c r="A24">
        <f>INDEX(resultados!$A$2:$ZZ$956, 18, MATCH($B$1, resultados!$A$1:$ZZ$1, 0))</f>
        <v/>
      </c>
      <c r="B24">
        <f>INDEX(resultados!$A$2:$ZZ$956, 18, MATCH($B$2, resultados!$A$1:$ZZ$1, 0))</f>
        <v/>
      </c>
      <c r="C24">
        <f>INDEX(resultados!$A$2:$ZZ$956, 18, MATCH($B$3, resultados!$A$1:$ZZ$1, 0))</f>
        <v/>
      </c>
    </row>
    <row r="25">
      <c r="A25">
        <f>INDEX(resultados!$A$2:$ZZ$956, 19, MATCH($B$1, resultados!$A$1:$ZZ$1, 0))</f>
        <v/>
      </c>
      <c r="B25">
        <f>INDEX(resultados!$A$2:$ZZ$956, 19, MATCH($B$2, resultados!$A$1:$ZZ$1, 0))</f>
        <v/>
      </c>
      <c r="C25">
        <f>INDEX(resultados!$A$2:$ZZ$956, 19, MATCH($B$3, resultados!$A$1:$ZZ$1, 0))</f>
        <v/>
      </c>
    </row>
    <row r="26">
      <c r="A26">
        <f>INDEX(resultados!$A$2:$ZZ$956, 20, MATCH($B$1, resultados!$A$1:$ZZ$1, 0))</f>
        <v/>
      </c>
      <c r="B26">
        <f>INDEX(resultados!$A$2:$ZZ$956, 20, MATCH($B$2, resultados!$A$1:$ZZ$1, 0))</f>
        <v/>
      </c>
      <c r="C26">
        <f>INDEX(resultados!$A$2:$ZZ$956, 20, MATCH($B$3, resultados!$A$1:$ZZ$1, 0))</f>
        <v/>
      </c>
    </row>
    <row r="27">
      <c r="A27">
        <f>INDEX(resultados!$A$2:$ZZ$956, 21, MATCH($B$1, resultados!$A$1:$ZZ$1, 0))</f>
        <v/>
      </c>
      <c r="B27">
        <f>INDEX(resultados!$A$2:$ZZ$956, 21, MATCH($B$2, resultados!$A$1:$ZZ$1, 0))</f>
        <v/>
      </c>
      <c r="C27">
        <f>INDEX(resultados!$A$2:$ZZ$956, 21, MATCH($B$3, resultados!$A$1:$ZZ$1, 0))</f>
        <v/>
      </c>
    </row>
    <row r="28">
      <c r="A28">
        <f>INDEX(resultados!$A$2:$ZZ$956, 22, MATCH($B$1, resultados!$A$1:$ZZ$1, 0))</f>
        <v/>
      </c>
      <c r="B28">
        <f>INDEX(resultados!$A$2:$ZZ$956, 22, MATCH($B$2, resultados!$A$1:$ZZ$1, 0))</f>
        <v/>
      </c>
      <c r="C28">
        <f>INDEX(resultados!$A$2:$ZZ$956, 22, MATCH($B$3, resultados!$A$1:$ZZ$1, 0))</f>
        <v/>
      </c>
    </row>
    <row r="29">
      <c r="A29">
        <f>INDEX(resultados!$A$2:$ZZ$956, 23, MATCH($B$1, resultados!$A$1:$ZZ$1, 0))</f>
        <v/>
      </c>
      <c r="B29">
        <f>INDEX(resultados!$A$2:$ZZ$956, 23, MATCH($B$2, resultados!$A$1:$ZZ$1, 0))</f>
        <v/>
      </c>
      <c r="C29">
        <f>INDEX(resultados!$A$2:$ZZ$956, 23, MATCH($B$3, resultados!$A$1:$ZZ$1, 0))</f>
        <v/>
      </c>
    </row>
    <row r="30">
      <c r="A30">
        <f>INDEX(resultados!$A$2:$ZZ$956, 24, MATCH($B$1, resultados!$A$1:$ZZ$1, 0))</f>
        <v/>
      </c>
      <c r="B30">
        <f>INDEX(resultados!$A$2:$ZZ$956, 24, MATCH($B$2, resultados!$A$1:$ZZ$1, 0))</f>
        <v/>
      </c>
      <c r="C30">
        <f>INDEX(resultados!$A$2:$ZZ$956, 24, MATCH($B$3, resultados!$A$1:$ZZ$1, 0))</f>
        <v/>
      </c>
    </row>
    <row r="31">
      <c r="A31">
        <f>INDEX(resultados!$A$2:$ZZ$956, 25, MATCH($B$1, resultados!$A$1:$ZZ$1, 0))</f>
        <v/>
      </c>
      <c r="B31">
        <f>INDEX(resultados!$A$2:$ZZ$956, 25, MATCH($B$2, resultados!$A$1:$ZZ$1, 0))</f>
        <v/>
      </c>
      <c r="C31">
        <f>INDEX(resultados!$A$2:$ZZ$956, 25, MATCH($B$3, resultados!$A$1:$ZZ$1, 0))</f>
        <v/>
      </c>
    </row>
    <row r="32">
      <c r="A32">
        <f>INDEX(resultados!$A$2:$ZZ$956, 26, MATCH($B$1, resultados!$A$1:$ZZ$1, 0))</f>
        <v/>
      </c>
      <c r="B32">
        <f>INDEX(resultados!$A$2:$ZZ$956, 26, MATCH($B$2, resultados!$A$1:$ZZ$1, 0))</f>
        <v/>
      </c>
      <c r="C32">
        <f>INDEX(resultados!$A$2:$ZZ$956, 26, MATCH($B$3, resultados!$A$1:$ZZ$1, 0))</f>
        <v/>
      </c>
    </row>
    <row r="33">
      <c r="A33">
        <f>INDEX(resultados!$A$2:$ZZ$956, 27, MATCH($B$1, resultados!$A$1:$ZZ$1, 0))</f>
        <v/>
      </c>
      <c r="B33">
        <f>INDEX(resultados!$A$2:$ZZ$956, 27, MATCH($B$2, resultados!$A$1:$ZZ$1, 0))</f>
        <v/>
      </c>
      <c r="C33">
        <f>INDEX(resultados!$A$2:$ZZ$956, 27, MATCH($B$3, resultados!$A$1:$ZZ$1, 0))</f>
        <v/>
      </c>
    </row>
    <row r="34">
      <c r="A34">
        <f>INDEX(resultados!$A$2:$ZZ$956, 28, MATCH($B$1, resultados!$A$1:$ZZ$1, 0))</f>
        <v/>
      </c>
      <c r="B34">
        <f>INDEX(resultados!$A$2:$ZZ$956, 28, MATCH($B$2, resultados!$A$1:$ZZ$1, 0))</f>
        <v/>
      </c>
      <c r="C34">
        <f>INDEX(resultados!$A$2:$ZZ$956, 28, MATCH($B$3, resultados!$A$1:$ZZ$1, 0))</f>
        <v/>
      </c>
    </row>
    <row r="35">
      <c r="A35">
        <f>INDEX(resultados!$A$2:$ZZ$956, 29, MATCH($B$1, resultados!$A$1:$ZZ$1, 0))</f>
        <v/>
      </c>
      <c r="B35">
        <f>INDEX(resultados!$A$2:$ZZ$956, 29, MATCH($B$2, resultados!$A$1:$ZZ$1, 0))</f>
        <v/>
      </c>
      <c r="C35">
        <f>INDEX(resultados!$A$2:$ZZ$956, 29, MATCH($B$3, resultados!$A$1:$ZZ$1, 0))</f>
        <v/>
      </c>
    </row>
    <row r="36">
      <c r="A36">
        <f>INDEX(resultados!$A$2:$ZZ$956, 30, MATCH($B$1, resultados!$A$1:$ZZ$1, 0))</f>
        <v/>
      </c>
      <c r="B36">
        <f>INDEX(resultados!$A$2:$ZZ$956, 30, MATCH($B$2, resultados!$A$1:$ZZ$1, 0))</f>
        <v/>
      </c>
      <c r="C36">
        <f>INDEX(resultados!$A$2:$ZZ$956, 30, MATCH($B$3, resultados!$A$1:$ZZ$1, 0))</f>
        <v/>
      </c>
    </row>
    <row r="37">
      <c r="A37">
        <f>INDEX(resultados!$A$2:$ZZ$956, 31, MATCH($B$1, resultados!$A$1:$ZZ$1, 0))</f>
        <v/>
      </c>
      <c r="B37">
        <f>INDEX(resultados!$A$2:$ZZ$956, 31, MATCH($B$2, resultados!$A$1:$ZZ$1, 0))</f>
        <v/>
      </c>
      <c r="C37">
        <f>INDEX(resultados!$A$2:$ZZ$956, 31, MATCH($B$3, resultados!$A$1:$ZZ$1, 0))</f>
        <v/>
      </c>
    </row>
    <row r="38">
      <c r="A38">
        <f>INDEX(resultados!$A$2:$ZZ$956, 32, MATCH($B$1, resultados!$A$1:$ZZ$1, 0))</f>
        <v/>
      </c>
      <c r="B38">
        <f>INDEX(resultados!$A$2:$ZZ$956, 32, MATCH($B$2, resultados!$A$1:$ZZ$1, 0))</f>
        <v/>
      </c>
      <c r="C38">
        <f>INDEX(resultados!$A$2:$ZZ$956, 32, MATCH($B$3, resultados!$A$1:$ZZ$1, 0))</f>
        <v/>
      </c>
    </row>
    <row r="39">
      <c r="A39">
        <f>INDEX(resultados!$A$2:$ZZ$956, 33, MATCH($B$1, resultados!$A$1:$ZZ$1, 0))</f>
        <v/>
      </c>
      <c r="B39">
        <f>INDEX(resultados!$A$2:$ZZ$956, 33, MATCH($B$2, resultados!$A$1:$ZZ$1, 0))</f>
        <v/>
      </c>
      <c r="C39">
        <f>INDEX(resultados!$A$2:$ZZ$956, 33, MATCH($B$3, resultados!$A$1:$ZZ$1, 0))</f>
        <v/>
      </c>
    </row>
    <row r="40">
      <c r="A40">
        <f>INDEX(resultados!$A$2:$ZZ$956, 34, MATCH($B$1, resultados!$A$1:$ZZ$1, 0))</f>
        <v/>
      </c>
      <c r="B40">
        <f>INDEX(resultados!$A$2:$ZZ$956, 34, MATCH($B$2, resultados!$A$1:$ZZ$1, 0))</f>
        <v/>
      </c>
      <c r="C40">
        <f>INDEX(resultados!$A$2:$ZZ$956, 34, MATCH($B$3, resultados!$A$1:$ZZ$1, 0))</f>
        <v/>
      </c>
    </row>
    <row r="41">
      <c r="A41">
        <f>INDEX(resultados!$A$2:$ZZ$956, 35, MATCH($B$1, resultados!$A$1:$ZZ$1, 0))</f>
        <v/>
      </c>
      <c r="B41">
        <f>INDEX(resultados!$A$2:$ZZ$956, 35, MATCH($B$2, resultados!$A$1:$ZZ$1, 0))</f>
        <v/>
      </c>
      <c r="C41">
        <f>INDEX(resultados!$A$2:$ZZ$956, 35, MATCH($B$3, resultados!$A$1:$ZZ$1, 0))</f>
        <v/>
      </c>
    </row>
    <row r="42">
      <c r="A42">
        <f>INDEX(resultados!$A$2:$ZZ$956, 36, MATCH($B$1, resultados!$A$1:$ZZ$1, 0))</f>
        <v/>
      </c>
      <c r="B42">
        <f>INDEX(resultados!$A$2:$ZZ$956, 36, MATCH($B$2, resultados!$A$1:$ZZ$1, 0))</f>
        <v/>
      </c>
      <c r="C42">
        <f>INDEX(resultados!$A$2:$ZZ$956, 36, MATCH($B$3, resultados!$A$1:$ZZ$1, 0))</f>
        <v/>
      </c>
    </row>
    <row r="43">
      <c r="A43">
        <f>INDEX(resultados!$A$2:$ZZ$956, 37, MATCH($B$1, resultados!$A$1:$ZZ$1, 0))</f>
        <v/>
      </c>
      <c r="B43">
        <f>INDEX(resultados!$A$2:$ZZ$956, 37, MATCH($B$2, resultados!$A$1:$ZZ$1, 0))</f>
        <v/>
      </c>
      <c r="C43">
        <f>INDEX(resultados!$A$2:$ZZ$956, 37, MATCH($B$3, resultados!$A$1:$ZZ$1, 0))</f>
        <v/>
      </c>
    </row>
    <row r="44">
      <c r="A44">
        <f>INDEX(resultados!$A$2:$ZZ$956, 38, MATCH($B$1, resultados!$A$1:$ZZ$1, 0))</f>
        <v/>
      </c>
      <c r="B44">
        <f>INDEX(resultados!$A$2:$ZZ$956, 38, MATCH($B$2, resultados!$A$1:$ZZ$1, 0))</f>
        <v/>
      </c>
      <c r="C44">
        <f>INDEX(resultados!$A$2:$ZZ$956, 38, MATCH($B$3, resultados!$A$1:$ZZ$1, 0))</f>
        <v/>
      </c>
    </row>
    <row r="45">
      <c r="A45">
        <f>INDEX(resultados!$A$2:$ZZ$956, 39, MATCH($B$1, resultados!$A$1:$ZZ$1, 0))</f>
        <v/>
      </c>
      <c r="B45">
        <f>INDEX(resultados!$A$2:$ZZ$956, 39, MATCH($B$2, resultados!$A$1:$ZZ$1, 0))</f>
        <v/>
      </c>
      <c r="C45">
        <f>INDEX(resultados!$A$2:$ZZ$956, 39, MATCH($B$3, resultados!$A$1:$ZZ$1, 0))</f>
        <v/>
      </c>
    </row>
    <row r="46">
      <c r="A46">
        <f>INDEX(resultados!$A$2:$ZZ$956, 40, MATCH($B$1, resultados!$A$1:$ZZ$1, 0))</f>
        <v/>
      </c>
      <c r="B46">
        <f>INDEX(resultados!$A$2:$ZZ$956, 40, MATCH($B$2, resultados!$A$1:$ZZ$1, 0))</f>
        <v/>
      </c>
      <c r="C46">
        <f>INDEX(resultados!$A$2:$ZZ$956, 40, MATCH($B$3, resultados!$A$1:$ZZ$1, 0))</f>
        <v/>
      </c>
    </row>
    <row r="47">
      <c r="A47">
        <f>INDEX(resultados!$A$2:$ZZ$956, 41, MATCH($B$1, resultados!$A$1:$ZZ$1, 0))</f>
        <v/>
      </c>
      <c r="B47">
        <f>INDEX(resultados!$A$2:$ZZ$956, 41, MATCH($B$2, resultados!$A$1:$ZZ$1, 0))</f>
        <v/>
      </c>
      <c r="C47">
        <f>INDEX(resultados!$A$2:$ZZ$956, 41, MATCH($B$3, resultados!$A$1:$ZZ$1, 0))</f>
        <v/>
      </c>
    </row>
    <row r="48">
      <c r="A48">
        <f>INDEX(resultados!$A$2:$ZZ$956, 42, MATCH($B$1, resultados!$A$1:$ZZ$1, 0))</f>
        <v/>
      </c>
      <c r="B48">
        <f>INDEX(resultados!$A$2:$ZZ$956, 42, MATCH($B$2, resultados!$A$1:$ZZ$1, 0))</f>
        <v/>
      </c>
      <c r="C48">
        <f>INDEX(resultados!$A$2:$ZZ$956, 42, MATCH($B$3, resultados!$A$1:$ZZ$1, 0))</f>
        <v/>
      </c>
    </row>
    <row r="49">
      <c r="A49">
        <f>INDEX(resultados!$A$2:$ZZ$956, 43, MATCH($B$1, resultados!$A$1:$ZZ$1, 0))</f>
        <v/>
      </c>
      <c r="B49">
        <f>INDEX(resultados!$A$2:$ZZ$956, 43, MATCH($B$2, resultados!$A$1:$ZZ$1, 0))</f>
        <v/>
      </c>
      <c r="C49">
        <f>INDEX(resultados!$A$2:$ZZ$956, 43, MATCH($B$3, resultados!$A$1:$ZZ$1, 0))</f>
        <v/>
      </c>
    </row>
    <row r="50">
      <c r="A50">
        <f>INDEX(resultados!$A$2:$ZZ$956, 44, MATCH($B$1, resultados!$A$1:$ZZ$1, 0))</f>
        <v/>
      </c>
      <c r="B50">
        <f>INDEX(resultados!$A$2:$ZZ$956, 44, MATCH($B$2, resultados!$A$1:$ZZ$1, 0))</f>
        <v/>
      </c>
      <c r="C50">
        <f>INDEX(resultados!$A$2:$ZZ$956, 44, MATCH($B$3, resultados!$A$1:$ZZ$1, 0))</f>
        <v/>
      </c>
    </row>
    <row r="51">
      <c r="A51">
        <f>INDEX(resultados!$A$2:$ZZ$956, 45, MATCH($B$1, resultados!$A$1:$ZZ$1, 0))</f>
        <v/>
      </c>
      <c r="B51">
        <f>INDEX(resultados!$A$2:$ZZ$956, 45, MATCH($B$2, resultados!$A$1:$ZZ$1, 0))</f>
        <v/>
      </c>
      <c r="C51">
        <f>INDEX(resultados!$A$2:$ZZ$956, 45, MATCH($B$3, resultados!$A$1:$ZZ$1, 0))</f>
        <v/>
      </c>
    </row>
    <row r="52">
      <c r="A52">
        <f>INDEX(resultados!$A$2:$ZZ$956, 46, MATCH($B$1, resultados!$A$1:$ZZ$1, 0))</f>
        <v/>
      </c>
      <c r="B52">
        <f>INDEX(resultados!$A$2:$ZZ$956, 46, MATCH($B$2, resultados!$A$1:$ZZ$1, 0))</f>
        <v/>
      </c>
      <c r="C52">
        <f>INDEX(resultados!$A$2:$ZZ$956, 46, MATCH($B$3, resultados!$A$1:$ZZ$1, 0))</f>
        <v/>
      </c>
    </row>
    <row r="53">
      <c r="A53">
        <f>INDEX(resultados!$A$2:$ZZ$956, 47, MATCH($B$1, resultados!$A$1:$ZZ$1, 0))</f>
        <v/>
      </c>
      <c r="B53">
        <f>INDEX(resultados!$A$2:$ZZ$956, 47, MATCH($B$2, resultados!$A$1:$ZZ$1, 0))</f>
        <v/>
      </c>
      <c r="C53">
        <f>INDEX(resultados!$A$2:$ZZ$956, 47, MATCH($B$3, resultados!$A$1:$ZZ$1, 0))</f>
        <v/>
      </c>
    </row>
    <row r="54">
      <c r="A54">
        <f>INDEX(resultados!$A$2:$ZZ$956, 48, MATCH($B$1, resultados!$A$1:$ZZ$1, 0))</f>
        <v/>
      </c>
      <c r="B54">
        <f>INDEX(resultados!$A$2:$ZZ$956, 48, MATCH($B$2, resultados!$A$1:$ZZ$1, 0))</f>
        <v/>
      </c>
      <c r="C54">
        <f>INDEX(resultados!$A$2:$ZZ$956, 48, MATCH($B$3, resultados!$A$1:$ZZ$1, 0))</f>
        <v/>
      </c>
    </row>
    <row r="55">
      <c r="A55">
        <f>INDEX(resultados!$A$2:$ZZ$956, 49, MATCH($B$1, resultados!$A$1:$ZZ$1, 0))</f>
        <v/>
      </c>
      <c r="B55">
        <f>INDEX(resultados!$A$2:$ZZ$956, 49, MATCH($B$2, resultados!$A$1:$ZZ$1, 0))</f>
        <v/>
      </c>
      <c r="C55">
        <f>INDEX(resultados!$A$2:$ZZ$956, 49, MATCH($B$3, resultados!$A$1:$ZZ$1, 0))</f>
        <v/>
      </c>
    </row>
    <row r="56">
      <c r="A56">
        <f>INDEX(resultados!$A$2:$ZZ$956, 50, MATCH($B$1, resultados!$A$1:$ZZ$1, 0))</f>
        <v/>
      </c>
      <c r="B56">
        <f>INDEX(resultados!$A$2:$ZZ$956, 50, MATCH($B$2, resultados!$A$1:$ZZ$1, 0))</f>
        <v/>
      </c>
      <c r="C56">
        <f>INDEX(resultados!$A$2:$ZZ$956, 50, MATCH($B$3, resultados!$A$1:$ZZ$1, 0))</f>
        <v/>
      </c>
    </row>
    <row r="57">
      <c r="A57">
        <f>INDEX(resultados!$A$2:$ZZ$956, 51, MATCH($B$1, resultados!$A$1:$ZZ$1, 0))</f>
        <v/>
      </c>
      <c r="B57">
        <f>INDEX(resultados!$A$2:$ZZ$956, 51, MATCH($B$2, resultados!$A$1:$ZZ$1, 0))</f>
        <v/>
      </c>
      <c r="C57">
        <f>INDEX(resultados!$A$2:$ZZ$956, 51, MATCH($B$3, resultados!$A$1:$ZZ$1, 0))</f>
        <v/>
      </c>
    </row>
    <row r="58">
      <c r="A58">
        <f>INDEX(resultados!$A$2:$ZZ$956, 52, MATCH($B$1, resultados!$A$1:$ZZ$1, 0))</f>
        <v/>
      </c>
      <c r="B58">
        <f>INDEX(resultados!$A$2:$ZZ$956, 52, MATCH($B$2, resultados!$A$1:$ZZ$1, 0))</f>
        <v/>
      </c>
      <c r="C58">
        <f>INDEX(resultados!$A$2:$ZZ$956, 52, MATCH($B$3, resultados!$A$1:$ZZ$1, 0))</f>
        <v/>
      </c>
    </row>
    <row r="59">
      <c r="A59">
        <f>INDEX(resultados!$A$2:$ZZ$956, 53, MATCH($B$1, resultados!$A$1:$ZZ$1, 0))</f>
        <v/>
      </c>
      <c r="B59">
        <f>INDEX(resultados!$A$2:$ZZ$956, 53, MATCH($B$2, resultados!$A$1:$ZZ$1, 0))</f>
        <v/>
      </c>
      <c r="C59">
        <f>INDEX(resultados!$A$2:$ZZ$956, 53, MATCH($B$3, resultados!$A$1:$ZZ$1, 0))</f>
        <v/>
      </c>
    </row>
    <row r="60">
      <c r="A60">
        <f>INDEX(resultados!$A$2:$ZZ$956, 54, MATCH($B$1, resultados!$A$1:$ZZ$1, 0))</f>
        <v/>
      </c>
      <c r="B60">
        <f>INDEX(resultados!$A$2:$ZZ$956, 54, MATCH($B$2, resultados!$A$1:$ZZ$1, 0))</f>
        <v/>
      </c>
      <c r="C60">
        <f>INDEX(resultados!$A$2:$ZZ$956, 54, MATCH($B$3, resultados!$A$1:$ZZ$1, 0))</f>
        <v/>
      </c>
    </row>
    <row r="61">
      <c r="A61">
        <f>INDEX(resultados!$A$2:$ZZ$956, 55, MATCH($B$1, resultados!$A$1:$ZZ$1, 0))</f>
        <v/>
      </c>
      <c r="B61">
        <f>INDEX(resultados!$A$2:$ZZ$956, 55, MATCH($B$2, resultados!$A$1:$ZZ$1, 0))</f>
        <v/>
      </c>
      <c r="C61">
        <f>INDEX(resultados!$A$2:$ZZ$956, 55, MATCH($B$3, resultados!$A$1:$ZZ$1, 0))</f>
        <v/>
      </c>
    </row>
    <row r="62">
      <c r="A62">
        <f>INDEX(resultados!$A$2:$ZZ$956, 56, MATCH($B$1, resultados!$A$1:$ZZ$1, 0))</f>
        <v/>
      </c>
      <c r="B62">
        <f>INDEX(resultados!$A$2:$ZZ$956, 56, MATCH($B$2, resultados!$A$1:$ZZ$1, 0))</f>
        <v/>
      </c>
      <c r="C62">
        <f>INDEX(resultados!$A$2:$ZZ$956, 56, MATCH($B$3, resultados!$A$1:$ZZ$1, 0))</f>
        <v/>
      </c>
    </row>
    <row r="63">
      <c r="A63">
        <f>INDEX(resultados!$A$2:$ZZ$956, 57, MATCH($B$1, resultados!$A$1:$ZZ$1, 0))</f>
        <v/>
      </c>
      <c r="B63">
        <f>INDEX(resultados!$A$2:$ZZ$956, 57, MATCH($B$2, resultados!$A$1:$ZZ$1, 0))</f>
        <v/>
      </c>
      <c r="C63">
        <f>INDEX(resultados!$A$2:$ZZ$956, 57, MATCH($B$3, resultados!$A$1:$ZZ$1, 0))</f>
        <v/>
      </c>
    </row>
    <row r="64">
      <c r="A64">
        <f>INDEX(resultados!$A$2:$ZZ$956, 58, MATCH($B$1, resultados!$A$1:$ZZ$1, 0))</f>
        <v/>
      </c>
      <c r="B64">
        <f>INDEX(resultados!$A$2:$ZZ$956, 58, MATCH($B$2, resultados!$A$1:$ZZ$1, 0))</f>
        <v/>
      </c>
      <c r="C64">
        <f>INDEX(resultados!$A$2:$ZZ$956, 58, MATCH($B$3, resultados!$A$1:$ZZ$1, 0))</f>
        <v/>
      </c>
    </row>
    <row r="65">
      <c r="A65">
        <f>INDEX(resultados!$A$2:$ZZ$956, 59, MATCH($B$1, resultados!$A$1:$ZZ$1, 0))</f>
        <v/>
      </c>
      <c r="B65">
        <f>INDEX(resultados!$A$2:$ZZ$956, 59, MATCH($B$2, resultados!$A$1:$ZZ$1, 0))</f>
        <v/>
      </c>
      <c r="C65">
        <f>INDEX(resultados!$A$2:$ZZ$956, 59, MATCH($B$3, resultados!$A$1:$ZZ$1, 0))</f>
        <v/>
      </c>
    </row>
    <row r="66">
      <c r="A66">
        <f>INDEX(resultados!$A$2:$ZZ$956, 60, MATCH($B$1, resultados!$A$1:$ZZ$1, 0))</f>
        <v/>
      </c>
      <c r="B66">
        <f>INDEX(resultados!$A$2:$ZZ$956, 60, MATCH($B$2, resultados!$A$1:$ZZ$1, 0))</f>
        <v/>
      </c>
      <c r="C66">
        <f>INDEX(resultados!$A$2:$ZZ$956, 60, MATCH($B$3, resultados!$A$1:$ZZ$1, 0))</f>
        <v/>
      </c>
    </row>
    <row r="67">
      <c r="A67">
        <f>INDEX(resultados!$A$2:$ZZ$956, 61, MATCH($B$1, resultados!$A$1:$ZZ$1, 0))</f>
        <v/>
      </c>
      <c r="B67">
        <f>INDEX(resultados!$A$2:$ZZ$956, 61, MATCH($B$2, resultados!$A$1:$ZZ$1, 0))</f>
        <v/>
      </c>
      <c r="C67">
        <f>INDEX(resultados!$A$2:$ZZ$956, 61, MATCH($B$3, resultados!$A$1:$ZZ$1, 0))</f>
        <v/>
      </c>
    </row>
    <row r="68">
      <c r="A68">
        <f>INDEX(resultados!$A$2:$ZZ$956, 62, MATCH($B$1, resultados!$A$1:$ZZ$1, 0))</f>
        <v/>
      </c>
      <c r="B68">
        <f>INDEX(resultados!$A$2:$ZZ$956, 62, MATCH($B$2, resultados!$A$1:$ZZ$1, 0))</f>
        <v/>
      </c>
      <c r="C68">
        <f>INDEX(resultados!$A$2:$ZZ$956, 62, MATCH($B$3, resultados!$A$1:$ZZ$1, 0))</f>
        <v/>
      </c>
    </row>
    <row r="69">
      <c r="A69">
        <f>INDEX(resultados!$A$2:$ZZ$956, 63, MATCH($B$1, resultados!$A$1:$ZZ$1, 0))</f>
        <v/>
      </c>
      <c r="B69">
        <f>INDEX(resultados!$A$2:$ZZ$956, 63, MATCH($B$2, resultados!$A$1:$ZZ$1, 0))</f>
        <v/>
      </c>
      <c r="C69">
        <f>INDEX(resultados!$A$2:$ZZ$956, 63, MATCH($B$3, resultados!$A$1:$ZZ$1, 0))</f>
        <v/>
      </c>
    </row>
    <row r="70">
      <c r="A70">
        <f>INDEX(resultados!$A$2:$ZZ$956, 64, MATCH($B$1, resultados!$A$1:$ZZ$1, 0))</f>
        <v/>
      </c>
      <c r="B70">
        <f>INDEX(resultados!$A$2:$ZZ$956, 64, MATCH($B$2, resultados!$A$1:$ZZ$1, 0))</f>
        <v/>
      </c>
      <c r="C70">
        <f>INDEX(resultados!$A$2:$ZZ$956, 64, MATCH($B$3, resultados!$A$1:$ZZ$1, 0))</f>
        <v/>
      </c>
    </row>
    <row r="71">
      <c r="A71">
        <f>INDEX(resultados!$A$2:$ZZ$956, 65, MATCH($B$1, resultados!$A$1:$ZZ$1, 0))</f>
        <v/>
      </c>
      <c r="B71">
        <f>INDEX(resultados!$A$2:$ZZ$956, 65, MATCH($B$2, resultados!$A$1:$ZZ$1, 0))</f>
        <v/>
      </c>
      <c r="C71">
        <f>INDEX(resultados!$A$2:$ZZ$956, 65, MATCH($B$3, resultados!$A$1:$ZZ$1, 0))</f>
        <v/>
      </c>
    </row>
    <row r="72">
      <c r="A72">
        <f>INDEX(resultados!$A$2:$ZZ$956, 66, MATCH($B$1, resultados!$A$1:$ZZ$1, 0))</f>
        <v/>
      </c>
      <c r="B72">
        <f>INDEX(resultados!$A$2:$ZZ$956, 66, MATCH($B$2, resultados!$A$1:$ZZ$1, 0))</f>
        <v/>
      </c>
      <c r="C72">
        <f>INDEX(resultados!$A$2:$ZZ$956, 66, MATCH($B$3, resultados!$A$1:$ZZ$1, 0))</f>
        <v/>
      </c>
    </row>
    <row r="73">
      <c r="A73">
        <f>INDEX(resultados!$A$2:$ZZ$956, 67, MATCH($B$1, resultados!$A$1:$ZZ$1, 0))</f>
        <v/>
      </c>
      <c r="B73">
        <f>INDEX(resultados!$A$2:$ZZ$956, 67, MATCH($B$2, resultados!$A$1:$ZZ$1, 0))</f>
        <v/>
      </c>
      <c r="C73">
        <f>INDEX(resultados!$A$2:$ZZ$956, 67, MATCH($B$3, resultados!$A$1:$ZZ$1, 0))</f>
        <v/>
      </c>
    </row>
    <row r="74">
      <c r="A74">
        <f>INDEX(resultados!$A$2:$ZZ$956, 68, MATCH($B$1, resultados!$A$1:$ZZ$1, 0))</f>
        <v/>
      </c>
      <c r="B74">
        <f>INDEX(resultados!$A$2:$ZZ$956, 68, MATCH($B$2, resultados!$A$1:$ZZ$1, 0))</f>
        <v/>
      </c>
      <c r="C74">
        <f>INDEX(resultados!$A$2:$ZZ$956, 68, MATCH($B$3, resultados!$A$1:$ZZ$1, 0))</f>
        <v/>
      </c>
    </row>
    <row r="75">
      <c r="A75">
        <f>INDEX(resultados!$A$2:$ZZ$956, 69, MATCH($B$1, resultados!$A$1:$ZZ$1, 0))</f>
        <v/>
      </c>
      <c r="B75">
        <f>INDEX(resultados!$A$2:$ZZ$956, 69, MATCH($B$2, resultados!$A$1:$ZZ$1, 0))</f>
        <v/>
      </c>
      <c r="C75">
        <f>INDEX(resultados!$A$2:$ZZ$956, 69, MATCH($B$3, resultados!$A$1:$ZZ$1, 0))</f>
        <v/>
      </c>
    </row>
    <row r="76">
      <c r="A76">
        <f>INDEX(resultados!$A$2:$ZZ$956, 70, MATCH($B$1, resultados!$A$1:$ZZ$1, 0))</f>
        <v/>
      </c>
      <c r="B76">
        <f>INDEX(resultados!$A$2:$ZZ$956, 70, MATCH($B$2, resultados!$A$1:$ZZ$1, 0))</f>
        <v/>
      </c>
      <c r="C76">
        <f>INDEX(resultados!$A$2:$ZZ$956, 70, MATCH($B$3, resultados!$A$1:$ZZ$1, 0))</f>
        <v/>
      </c>
    </row>
    <row r="77">
      <c r="A77">
        <f>INDEX(resultados!$A$2:$ZZ$956, 71, MATCH($B$1, resultados!$A$1:$ZZ$1, 0))</f>
        <v/>
      </c>
      <c r="B77">
        <f>INDEX(resultados!$A$2:$ZZ$956, 71, MATCH($B$2, resultados!$A$1:$ZZ$1, 0))</f>
        <v/>
      </c>
      <c r="C77">
        <f>INDEX(resultados!$A$2:$ZZ$956, 71, MATCH($B$3, resultados!$A$1:$ZZ$1, 0))</f>
        <v/>
      </c>
    </row>
    <row r="78">
      <c r="A78">
        <f>INDEX(resultados!$A$2:$ZZ$956, 72, MATCH($B$1, resultados!$A$1:$ZZ$1, 0))</f>
        <v/>
      </c>
      <c r="B78">
        <f>INDEX(resultados!$A$2:$ZZ$956, 72, MATCH($B$2, resultados!$A$1:$ZZ$1, 0))</f>
        <v/>
      </c>
      <c r="C78">
        <f>INDEX(resultados!$A$2:$ZZ$956, 72, MATCH($B$3, resultados!$A$1:$ZZ$1, 0))</f>
        <v/>
      </c>
    </row>
    <row r="79">
      <c r="A79">
        <f>INDEX(resultados!$A$2:$ZZ$956, 73, MATCH($B$1, resultados!$A$1:$ZZ$1, 0))</f>
        <v/>
      </c>
      <c r="B79">
        <f>INDEX(resultados!$A$2:$ZZ$956, 73, MATCH($B$2, resultados!$A$1:$ZZ$1, 0))</f>
        <v/>
      </c>
      <c r="C79">
        <f>INDEX(resultados!$A$2:$ZZ$956, 73, MATCH($B$3, resultados!$A$1:$ZZ$1, 0))</f>
        <v/>
      </c>
    </row>
    <row r="80">
      <c r="A80">
        <f>INDEX(resultados!$A$2:$ZZ$956, 74, MATCH($B$1, resultados!$A$1:$ZZ$1, 0))</f>
        <v/>
      </c>
      <c r="B80">
        <f>INDEX(resultados!$A$2:$ZZ$956, 74, MATCH($B$2, resultados!$A$1:$ZZ$1, 0))</f>
        <v/>
      </c>
      <c r="C80">
        <f>INDEX(resultados!$A$2:$ZZ$956, 74, MATCH($B$3, resultados!$A$1:$ZZ$1, 0))</f>
        <v/>
      </c>
    </row>
    <row r="81">
      <c r="A81">
        <f>INDEX(resultados!$A$2:$ZZ$956, 75, MATCH($B$1, resultados!$A$1:$ZZ$1, 0))</f>
        <v/>
      </c>
      <c r="B81">
        <f>INDEX(resultados!$A$2:$ZZ$956, 75, MATCH($B$2, resultados!$A$1:$ZZ$1, 0))</f>
        <v/>
      </c>
      <c r="C81">
        <f>INDEX(resultados!$A$2:$ZZ$956, 75, MATCH($B$3, resultados!$A$1:$ZZ$1, 0))</f>
        <v/>
      </c>
    </row>
    <row r="82">
      <c r="A82">
        <f>INDEX(resultados!$A$2:$ZZ$956, 76, MATCH($B$1, resultados!$A$1:$ZZ$1, 0))</f>
        <v/>
      </c>
      <c r="B82">
        <f>INDEX(resultados!$A$2:$ZZ$956, 76, MATCH($B$2, resultados!$A$1:$ZZ$1, 0))</f>
        <v/>
      </c>
      <c r="C82">
        <f>INDEX(resultados!$A$2:$ZZ$956, 76, MATCH($B$3, resultados!$A$1:$ZZ$1, 0))</f>
        <v/>
      </c>
    </row>
    <row r="83">
      <c r="A83">
        <f>INDEX(resultados!$A$2:$ZZ$956, 77, MATCH($B$1, resultados!$A$1:$ZZ$1, 0))</f>
        <v/>
      </c>
      <c r="B83">
        <f>INDEX(resultados!$A$2:$ZZ$956, 77, MATCH($B$2, resultados!$A$1:$ZZ$1, 0))</f>
        <v/>
      </c>
      <c r="C83">
        <f>INDEX(resultados!$A$2:$ZZ$956, 77, MATCH($B$3, resultados!$A$1:$ZZ$1, 0))</f>
        <v/>
      </c>
    </row>
    <row r="84">
      <c r="A84">
        <f>INDEX(resultados!$A$2:$ZZ$956, 78, MATCH($B$1, resultados!$A$1:$ZZ$1, 0))</f>
        <v/>
      </c>
      <c r="B84">
        <f>INDEX(resultados!$A$2:$ZZ$956, 78, MATCH($B$2, resultados!$A$1:$ZZ$1, 0))</f>
        <v/>
      </c>
      <c r="C84">
        <f>INDEX(resultados!$A$2:$ZZ$956, 78, MATCH($B$3, resultados!$A$1:$ZZ$1, 0))</f>
        <v/>
      </c>
    </row>
    <row r="85">
      <c r="A85">
        <f>INDEX(resultados!$A$2:$ZZ$956, 79, MATCH($B$1, resultados!$A$1:$ZZ$1, 0))</f>
        <v/>
      </c>
      <c r="B85">
        <f>INDEX(resultados!$A$2:$ZZ$956, 79, MATCH($B$2, resultados!$A$1:$ZZ$1, 0))</f>
        <v/>
      </c>
      <c r="C85">
        <f>INDEX(resultados!$A$2:$ZZ$956, 79, MATCH($B$3, resultados!$A$1:$ZZ$1, 0))</f>
        <v/>
      </c>
    </row>
    <row r="86">
      <c r="A86">
        <f>INDEX(resultados!$A$2:$ZZ$956, 80, MATCH($B$1, resultados!$A$1:$ZZ$1, 0))</f>
        <v/>
      </c>
      <c r="B86">
        <f>INDEX(resultados!$A$2:$ZZ$956, 80, MATCH($B$2, resultados!$A$1:$ZZ$1, 0))</f>
        <v/>
      </c>
      <c r="C86">
        <f>INDEX(resultados!$A$2:$ZZ$956, 80, MATCH($B$3, resultados!$A$1:$ZZ$1, 0))</f>
        <v/>
      </c>
    </row>
    <row r="87">
      <c r="A87">
        <f>INDEX(resultados!$A$2:$ZZ$956, 81, MATCH($B$1, resultados!$A$1:$ZZ$1, 0))</f>
        <v/>
      </c>
      <c r="B87">
        <f>INDEX(resultados!$A$2:$ZZ$956, 81, MATCH($B$2, resultados!$A$1:$ZZ$1, 0))</f>
        <v/>
      </c>
      <c r="C87">
        <f>INDEX(resultados!$A$2:$ZZ$956, 81, MATCH($B$3, resultados!$A$1:$ZZ$1, 0))</f>
        <v/>
      </c>
    </row>
    <row r="88">
      <c r="A88">
        <f>INDEX(resultados!$A$2:$ZZ$956, 82, MATCH($B$1, resultados!$A$1:$ZZ$1, 0))</f>
        <v/>
      </c>
      <c r="B88">
        <f>INDEX(resultados!$A$2:$ZZ$956, 82, MATCH($B$2, resultados!$A$1:$ZZ$1, 0))</f>
        <v/>
      </c>
      <c r="C88">
        <f>INDEX(resultados!$A$2:$ZZ$956, 82, MATCH($B$3, resultados!$A$1:$ZZ$1, 0))</f>
        <v/>
      </c>
    </row>
    <row r="89">
      <c r="A89">
        <f>INDEX(resultados!$A$2:$ZZ$956, 83, MATCH($B$1, resultados!$A$1:$ZZ$1, 0))</f>
        <v/>
      </c>
      <c r="B89">
        <f>INDEX(resultados!$A$2:$ZZ$956, 83, MATCH($B$2, resultados!$A$1:$ZZ$1, 0))</f>
        <v/>
      </c>
      <c r="C89">
        <f>INDEX(resultados!$A$2:$ZZ$956, 83, MATCH($B$3, resultados!$A$1:$ZZ$1, 0))</f>
        <v/>
      </c>
    </row>
    <row r="90">
      <c r="A90">
        <f>INDEX(resultados!$A$2:$ZZ$956, 84, MATCH($B$1, resultados!$A$1:$ZZ$1, 0))</f>
        <v/>
      </c>
      <c r="B90">
        <f>INDEX(resultados!$A$2:$ZZ$956, 84, MATCH($B$2, resultados!$A$1:$ZZ$1, 0))</f>
        <v/>
      </c>
      <c r="C90">
        <f>INDEX(resultados!$A$2:$ZZ$956, 84, MATCH($B$3, resultados!$A$1:$ZZ$1, 0))</f>
        <v/>
      </c>
    </row>
    <row r="91">
      <c r="A91">
        <f>INDEX(resultados!$A$2:$ZZ$956, 85, MATCH($B$1, resultados!$A$1:$ZZ$1, 0))</f>
        <v/>
      </c>
      <c r="B91">
        <f>INDEX(resultados!$A$2:$ZZ$956, 85, MATCH($B$2, resultados!$A$1:$ZZ$1, 0))</f>
        <v/>
      </c>
      <c r="C91">
        <f>INDEX(resultados!$A$2:$ZZ$956, 85, MATCH($B$3, resultados!$A$1:$ZZ$1, 0))</f>
        <v/>
      </c>
    </row>
    <row r="92">
      <c r="A92">
        <f>INDEX(resultados!$A$2:$ZZ$956, 86, MATCH($B$1, resultados!$A$1:$ZZ$1, 0))</f>
        <v/>
      </c>
      <c r="B92">
        <f>INDEX(resultados!$A$2:$ZZ$956, 86, MATCH($B$2, resultados!$A$1:$ZZ$1, 0))</f>
        <v/>
      </c>
      <c r="C92">
        <f>INDEX(resultados!$A$2:$ZZ$956, 86, MATCH($B$3, resultados!$A$1:$ZZ$1, 0))</f>
        <v/>
      </c>
    </row>
    <row r="93">
      <c r="A93">
        <f>INDEX(resultados!$A$2:$ZZ$956, 87, MATCH($B$1, resultados!$A$1:$ZZ$1, 0))</f>
        <v/>
      </c>
      <c r="B93">
        <f>INDEX(resultados!$A$2:$ZZ$956, 87, MATCH($B$2, resultados!$A$1:$ZZ$1, 0))</f>
        <v/>
      </c>
      <c r="C93">
        <f>INDEX(resultados!$A$2:$ZZ$956, 87, MATCH($B$3, resultados!$A$1:$ZZ$1, 0))</f>
        <v/>
      </c>
    </row>
    <row r="94">
      <c r="A94">
        <f>INDEX(resultados!$A$2:$ZZ$956, 88, MATCH($B$1, resultados!$A$1:$ZZ$1, 0))</f>
        <v/>
      </c>
      <c r="B94">
        <f>INDEX(resultados!$A$2:$ZZ$956, 88, MATCH($B$2, resultados!$A$1:$ZZ$1, 0))</f>
        <v/>
      </c>
      <c r="C94">
        <f>INDEX(resultados!$A$2:$ZZ$956, 88, MATCH($B$3, resultados!$A$1:$ZZ$1, 0))</f>
        <v/>
      </c>
    </row>
    <row r="95">
      <c r="A95">
        <f>INDEX(resultados!$A$2:$ZZ$956, 89, MATCH($B$1, resultados!$A$1:$ZZ$1, 0))</f>
        <v/>
      </c>
      <c r="B95">
        <f>INDEX(resultados!$A$2:$ZZ$956, 89, MATCH($B$2, resultados!$A$1:$ZZ$1, 0))</f>
        <v/>
      </c>
      <c r="C95">
        <f>INDEX(resultados!$A$2:$ZZ$956, 89, MATCH($B$3, resultados!$A$1:$ZZ$1, 0))</f>
        <v/>
      </c>
    </row>
    <row r="96">
      <c r="A96">
        <f>INDEX(resultados!$A$2:$ZZ$956, 90, MATCH($B$1, resultados!$A$1:$ZZ$1, 0))</f>
        <v/>
      </c>
      <c r="B96">
        <f>INDEX(resultados!$A$2:$ZZ$956, 90, MATCH($B$2, resultados!$A$1:$ZZ$1, 0))</f>
        <v/>
      </c>
      <c r="C96">
        <f>INDEX(resultados!$A$2:$ZZ$956, 90, MATCH($B$3, resultados!$A$1:$ZZ$1, 0))</f>
        <v/>
      </c>
    </row>
    <row r="97">
      <c r="A97">
        <f>INDEX(resultados!$A$2:$ZZ$956, 91, MATCH($B$1, resultados!$A$1:$ZZ$1, 0))</f>
        <v/>
      </c>
      <c r="B97">
        <f>INDEX(resultados!$A$2:$ZZ$956, 91, MATCH($B$2, resultados!$A$1:$ZZ$1, 0))</f>
        <v/>
      </c>
      <c r="C97">
        <f>INDEX(resultados!$A$2:$ZZ$956, 91, MATCH($B$3, resultados!$A$1:$ZZ$1, 0))</f>
        <v/>
      </c>
    </row>
    <row r="98">
      <c r="A98">
        <f>INDEX(resultados!$A$2:$ZZ$956, 92, MATCH($B$1, resultados!$A$1:$ZZ$1, 0))</f>
        <v/>
      </c>
      <c r="B98">
        <f>INDEX(resultados!$A$2:$ZZ$956, 92, MATCH($B$2, resultados!$A$1:$ZZ$1, 0))</f>
        <v/>
      </c>
      <c r="C98">
        <f>INDEX(resultados!$A$2:$ZZ$956, 92, MATCH($B$3, resultados!$A$1:$ZZ$1, 0))</f>
        <v/>
      </c>
    </row>
    <row r="99">
      <c r="A99">
        <f>INDEX(resultados!$A$2:$ZZ$956, 93, MATCH($B$1, resultados!$A$1:$ZZ$1, 0))</f>
        <v/>
      </c>
      <c r="B99">
        <f>INDEX(resultados!$A$2:$ZZ$956, 93, MATCH($B$2, resultados!$A$1:$ZZ$1, 0))</f>
        <v/>
      </c>
      <c r="C99">
        <f>INDEX(resultados!$A$2:$ZZ$956, 93, MATCH($B$3, resultados!$A$1:$ZZ$1, 0))</f>
        <v/>
      </c>
    </row>
    <row r="100">
      <c r="A100">
        <f>INDEX(resultados!$A$2:$ZZ$956, 94, MATCH($B$1, resultados!$A$1:$ZZ$1, 0))</f>
        <v/>
      </c>
      <c r="B100">
        <f>INDEX(resultados!$A$2:$ZZ$956, 94, MATCH($B$2, resultados!$A$1:$ZZ$1, 0))</f>
        <v/>
      </c>
      <c r="C100">
        <f>INDEX(resultados!$A$2:$ZZ$956, 94, MATCH($B$3, resultados!$A$1:$ZZ$1, 0))</f>
        <v/>
      </c>
    </row>
    <row r="101">
      <c r="A101">
        <f>INDEX(resultados!$A$2:$ZZ$956, 95, MATCH($B$1, resultados!$A$1:$ZZ$1, 0))</f>
        <v/>
      </c>
      <c r="B101">
        <f>INDEX(resultados!$A$2:$ZZ$956, 95, MATCH($B$2, resultados!$A$1:$ZZ$1, 0))</f>
        <v/>
      </c>
      <c r="C101">
        <f>INDEX(resultados!$A$2:$ZZ$956, 95, MATCH($B$3, resultados!$A$1:$ZZ$1, 0))</f>
        <v/>
      </c>
    </row>
    <row r="102">
      <c r="A102">
        <f>INDEX(resultados!$A$2:$ZZ$956, 96, MATCH($B$1, resultados!$A$1:$ZZ$1, 0))</f>
        <v/>
      </c>
      <c r="B102">
        <f>INDEX(resultados!$A$2:$ZZ$956, 96, MATCH($B$2, resultados!$A$1:$ZZ$1, 0))</f>
        <v/>
      </c>
      <c r="C102">
        <f>INDEX(resultados!$A$2:$ZZ$956, 96, MATCH($B$3, resultados!$A$1:$ZZ$1, 0))</f>
        <v/>
      </c>
    </row>
    <row r="103">
      <c r="A103">
        <f>INDEX(resultados!$A$2:$ZZ$956, 97, MATCH($B$1, resultados!$A$1:$ZZ$1, 0))</f>
        <v/>
      </c>
      <c r="B103">
        <f>INDEX(resultados!$A$2:$ZZ$956, 97, MATCH($B$2, resultados!$A$1:$ZZ$1, 0))</f>
        <v/>
      </c>
      <c r="C103">
        <f>INDEX(resultados!$A$2:$ZZ$956, 97, MATCH($B$3, resultados!$A$1:$ZZ$1, 0))</f>
        <v/>
      </c>
    </row>
    <row r="104">
      <c r="A104">
        <f>INDEX(resultados!$A$2:$ZZ$956, 98, MATCH($B$1, resultados!$A$1:$ZZ$1, 0))</f>
        <v/>
      </c>
      <c r="B104">
        <f>INDEX(resultados!$A$2:$ZZ$956, 98, MATCH($B$2, resultados!$A$1:$ZZ$1, 0))</f>
        <v/>
      </c>
      <c r="C104">
        <f>INDEX(resultados!$A$2:$ZZ$956, 98, MATCH($B$3, resultados!$A$1:$ZZ$1, 0))</f>
        <v/>
      </c>
    </row>
    <row r="105">
      <c r="A105">
        <f>INDEX(resultados!$A$2:$ZZ$956, 99, MATCH($B$1, resultados!$A$1:$ZZ$1, 0))</f>
        <v/>
      </c>
      <c r="B105">
        <f>INDEX(resultados!$A$2:$ZZ$956, 99, MATCH($B$2, resultados!$A$1:$ZZ$1, 0))</f>
        <v/>
      </c>
      <c r="C105">
        <f>INDEX(resultados!$A$2:$ZZ$956, 99, MATCH($B$3, resultados!$A$1:$ZZ$1, 0))</f>
        <v/>
      </c>
    </row>
    <row r="106">
      <c r="A106">
        <f>INDEX(resultados!$A$2:$ZZ$956, 100, MATCH($B$1, resultados!$A$1:$ZZ$1, 0))</f>
        <v/>
      </c>
      <c r="B106">
        <f>INDEX(resultados!$A$2:$ZZ$956, 100, MATCH($B$2, resultados!$A$1:$ZZ$1, 0))</f>
        <v/>
      </c>
      <c r="C106">
        <f>INDEX(resultados!$A$2:$ZZ$956, 100, MATCH($B$3, resultados!$A$1:$ZZ$1, 0))</f>
        <v/>
      </c>
    </row>
    <row r="107">
      <c r="A107">
        <f>INDEX(resultados!$A$2:$ZZ$956, 101, MATCH($B$1, resultados!$A$1:$ZZ$1, 0))</f>
        <v/>
      </c>
      <c r="B107">
        <f>INDEX(resultados!$A$2:$ZZ$956, 101, MATCH($B$2, resultados!$A$1:$ZZ$1, 0))</f>
        <v/>
      </c>
      <c r="C107">
        <f>INDEX(resultados!$A$2:$ZZ$956, 101, MATCH($B$3, resultados!$A$1:$ZZ$1, 0))</f>
        <v/>
      </c>
    </row>
    <row r="108">
      <c r="A108">
        <f>INDEX(resultados!$A$2:$ZZ$956, 102, MATCH($B$1, resultados!$A$1:$ZZ$1, 0))</f>
        <v/>
      </c>
      <c r="B108">
        <f>INDEX(resultados!$A$2:$ZZ$956, 102, MATCH($B$2, resultados!$A$1:$ZZ$1, 0))</f>
        <v/>
      </c>
      <c r="C108">
        <f>INDEX(resultados!$A$2:$ZZ$956, 102, MATCH($B$3, resultados!$A$1:$ZZ$1, 0))</f>
        <v/>
      </c>
    </row>
    <row r="109">
      <c r="A109">
        <f>INDEX(resultados!$A$2:$ZZ$956, 103, MATCH($B$1, resultados!$A$1:$ZZ$1, 0))</f>
        <v/>
      </c>
      <c r="B109">
        <f>INDEX(resultados!$A$2:$ZZ$956, 103, MATCH($B$2, resultados!$A$1:$ZZ$1, 0))</f>
        <v/>
      </c>
      <c r="C109">
        <f>INDEX(resultados!$A$2:$ZZ$956, 103, MATCH($B$3, resultados!$A$1:$ZZ$1, 0))</f>
        <v/>
      </c>
    </row>
    <row r="110">
      <c r="A110">
        <f>INDEX(resultados!$A$2:$ZZ$956, 104, MATCH($B$1, resultados!$A$1:$ZZ$1, 0))</f>
        <v/>
      </c>
      <c r="B110">
        <f>INDEX(resultados!$A$2:$ZZ$956, 104, MATCH($B$2, resultados!$A$1:$ZZ$1, 0))</f>
        <v/>
      </c>
      <c r="C110">
        <f>INDEX(resultados!$A$2:$ZZ$956, 104, MATCH($B$3, resultados!$A$1:$ZZ$1, 0))</f>
        <v/>
      </c>
    </row>
    <row r="111">
      <c r="A111">
        <f>INDEX(resultados!$A$2:$ZZ$956, 105, MATCH($B$1, resultados!$A$1:$ZZ$1, 0))</f>
        <v/>
      </c>
      <c r="B111">
        <f>INDEX(resultados!$A$2:$ZZ$956, 105, MATCH($B$2, resultados!$A$1:$ZZ$1, 0))</f>
        <v/>
      </c>
      <c r="C111">
        <f>INDEX(resultados!$A$2:$ZZ$956, 105, MATCH($B$3, resultados!$A$1:$ZZ$1, 0))</f>
        <v/>
      </c>
    </row>
    <row r="112">
      <c r="A112">
        <f>INDEX(resultados!$A$2:$ZZ$956, 106, MATCH($B$1, resultados!$A$1:$ZZ$1, 0))</f>
        <v/>
      </c>
      <c r="B112">
        <f>INDEX(resultados!$A$2:$ZZ$956, 106, MATCH($B$2, resultados!$A$1:$ZZ$1, 0))</f>
        <v/>
      </c>
      <c r="C112">
        <f>INDEX(resultados!$A$2:$ZZ$956, 106, MATCH($B$3, resultados!$A$1:$ZZ$1, 0))</f>
        <v/>
      </c>
    </row>
    <row r="113">
      <c r="A113">
        <f>INDEX(resultados!$A$2:$ZZ$956, 107, MATCH($B$1, resultados!$A$1:$ZZ$1, 0))</f>
        <v/>
      </c>
      <c r="B113">
        <f>INDEX(resultados!$A$2:$ZZ$956, 107, MATCH($B$2, resultados!$A$1:$ZZ$1, 0))</f>
        <v/>
      </c>
      <c r="C113">
        <f>INDEX(resultados!$A$2:$ZZ$956, 107, MATCH($B$3, resultados!$A$1:$ZZ$1, 0))</f>
        <v/>
      </c>
    </row>
    <row r="114">
      <c r="A114">
        <f>INDEX(resultados!$A$2:$ZZ$956, 108, MATCH($B$1, resultados!$A$1:$ZZ$1, 0))</f>
        <v/>
      </c>
      <c r="B114">
        <f>INDEX(resultados!$A$2:$ZZ$956, 108, MATCH($B$2, resultados!$A$1:$ZZ$1, 0))</f>
        <v/>
      </c>
      <c r="C114">
        <f>INDEX(resultados!$A$2:$ZZ$956, 108, MATCH($B$3, resultados!$A$1:$ZZ$1, 0))</f>
        <v/>
      </c>
    </row>
    <row r="115">
      <c r="A115">
        <f>INDEX(resultados!$A$2:$ZZ$956, 109, MATCH($B$1, resultados!$A$1:$ZZ$1, 0))</f>
        <v/>
      </c>
      <c r="B115">
        <f>INDEX(resultados!$A$2:$ZZ$956, 109, MATCH($B$2, resultados!$A$1:$ZZ$1, 0))</f>
        <v/>
      </c>
      <c r="C115">
        <f>INDEX(resultados!$A$2:$ZZ$956, 109, MATCH($B$3, resultados!$A$1:$ZZ$1, 0))</f>
        <v/>
      </c>
    </row>
    <row r="116">
      <c r="A116">
        <f>INDEX(resultados!$A$2:$ZZ$956, 110, MATCH($B$1, resultados!$A$1:$ZZ$1, 0))</f>
        <v/>
      </c>
      <c r="B116">
        <f>INDEX(resultados!$A$2:$ZZ$956, 110, MATCH($B$2, resultados!$A$1:$ZZ$1, 0))</f>
        <v/>
      </c>
      <c r="C116">
        <f>INDEX(resultados!$A$2:$ZZ$956, 110, MATCH($B$3, resultados!$A$1:$ZZ$1, 0))</f>
        <v/>
      </c>
    </row>
    <row r="117">
      <c r="A117">
        <f>INDEX(resultados!$A$2:$ZZ$956, 111, MATCH($B$1, resultados!$A$1:$ZZ$1, 0))</f>
        <v/>
      </c>
      <c r="B117">
        <f>INDEX(resultados!$A$2:$ZZ$956, 111, MATCH($B$2, resultados!$A$1:$ZZ$1, 0))</f>
        <v/>
      </c>
      <c r="C117">
        <f>INDEX(resultados!$A$2:$ZZ$956, 111, MATCH($B$3, resultados!$A$1:$ZZ$1, 0))</f>
        <v/>
      </c>
    </row>
    <row r="118">
      <c r="A118">
        <f>INDEX(resultados!$A$2:$ZZ$956, 112, MATCH($B$1, resultados!$A$1:$ZZ$1, 0))</f>
        <v/>
      </c>
      <c r="B118">
        <f>INDEX(resultados!$A$2:$ZZ$956, 112, MATCH($B$2, resultados!$A$1:$ZZ$1, 0))</f>
        <v/>
      </c>
      <c r="C118">
        <f>INDEX(resultados!$A$2:$ZZ$956, 112, MATCH($B$3, resultados!$A$1:$ZZ$1, 0))</f>
        <v/>
      </c>
    </row>
    <row r="119">
      <c r="A119">
        <f>INDEX(resultados!$A$2:$ZZ$956, 113, MATCH($B$1, resultados!$A$1:$ZZ$1, 0))</f>
        <v/>
      </c>
      <c r="B119">
        <f>INDEX(resultados!$A$2:$ZZ$956, 113, MATCH($B$2, resultados!$A$1:$ZZ$1, 0))</f>
        <v/>
      </c>
      <c r="C119">
        <f>INDEX(resultados!$A$2:$ZZ$956, 113, MATCH($B$3, resultados!$A$1:$ZZ$1, 0))</f>
        <v/>
      </c>
    </row>
    <row r="120">
      <c r="A120">
        <f>INDEX(resultados!$A$2:$ZZ$956, 114, MATCH($B$1, resultados!$A$1:$ZZ$1, 0))</f>
        <v/>
      </c>
      <c r="B120">
        <f>INDEX(resultados!$A$2:$ZZ$956, 114, MATCH($B$2, resultados!$A$1:$ZZ$1, 0))</f>
        <v/>
      </c>
      <c r="C120">
        <f>INDEX(resultados!$A$2:$ZZ$956, 114, MATCH($B$3, resultados!$A$1:$ZZ$1, 0))</f>
        <v/>
      </c>
    </row>
    <row r="121">
      <c r="A121">
        <f>INDEX(resultados!$A$2:$ZZ$956, 115, MATCH($B$1, resultados!$A$1:$ZZ$1, 0))</f>
        <v/>
      </c>
      <c r="B121">
        <f>INDEX(resultados!$A$2:$ZZ$956, 115, MATCH($B$2, resultados!$A$1:$ZZ$1, 0))</f>
        <v/>
      </c>
      <c r="C121">
        <f>INDEX(resultados!$A$2:$ZZ$956, 115, MATCH($B$3, resultados!$A$1:$ZZ$1, 0))</f>
        <v/>
      </c>
    </row>
    <row r="122">
      <c r="A122">
        <f>INDEX(resultados!$A$2:$ZZ$956, 116, MATCH($B$1, resultados!$A$1:$ZZ$1, 0))</f>
        <v/>
      </c>
      <c r="B122">
        <f>INDEX(resultados!$A$2:$ZZ$956, 116, MATCH($B$2, resultados!$A$1:$ZZ$1, 0))</f>
        <v/>
      </c>
      <c r="C122">
        <f>INDEX(resultados!$A$2:$ZZ$956, 116, MATCH($B$3, resultados!$A$1:$ZZ$1, 0))</f>
        <v/>
      </c>
    </row>
    <row r="123">
      <c r="A123">
        <f>INDEX(resultados!$A$2:$ZZ$956, 117, MATCH($B$1, resultados!$A$1:$ZZ$1, 0))</f>
        <v/>
      </c>
      <c r="B123">
        <f>INDEX(resultados!$A$2:$ZZ$956, 117, MATCH($B$2, resultados!$A$1:$ZZ$1, 0))</f>
        <v/>
      </c>
      <c r="C123">
        <f>INDEX(resultados!$A$2:$ZZ$956, 117, MATCH($B$3, resultados!$A$1:$ZZ$1, 0))</f>
        <v/>
      </c>
    </row>
    <row r="124">
      <c r="A124">
        <f>INDEX(resultados!$A$2:$ZZ$956, 118, MATCH($B$1, resultados!$A$1:$ZZ$1, 0))</f>
        <v/>
      </c>
      <c r="B124">
        <f>INDEX(resultados!$A$2:$ZZ$956, 118, MATCH($B$2, resultados!$A$1:$ZZ$1, 0))</f>
        <v/>
      </c>
      <c r="C124">
        <f>INDEX(resultados!$A$2:$ZZ$956, 118, MATCH($B$3, resultados!$A$1:$ZZ$1, 0))</f>
        <v/>
      </c>
    </row>
    <row r="125">
      <c r="A125">
        <f>INDEX(resultados!$A$2:$ZZ$956, 119, MATCH($B$1, resultados!$A$1:$ZZ$1, 0))</f>
        <v/>
      </c>
      <c r="B125">
        <f>INDEX(resultados!$A$2:$ZZ$956, 119, MATCH($B$2, resultados!$A$1:$ZZ$1, 0))</f>
        <v/>
      </c>
      <c r="C125">
        <f>INDEX(resultados!$A$2:$ZZ$956, 119, MATCH($B$3, resultados!$A$1:$ZZ$1, 0))</f>
        <v/>
      </c>
    </row>
    <row r="126">
      <c r="A126">
        <f>INDEX(resultados!$A$2:$ZZ$956, 120, MATCH($B$1, resultados!$A$1:$ZZ$1, 0))</f>
        <v/>
      </c>
      <c r="B126">
        <f>INDEX(resultados!$A$2:$ZZ$956, 120, MATCH($B$2, resultados!$A$1:$ZZ$1, 0))</f>
        <v/>
      </c>
      <c r="C126">
        <f>INDEX(resultados!$A$2:$ZZ$956, 120, MATCH($B$3, resultados!$A$1:$ZZ$1, 0))</f>
        <v/>
      </c>
    </row>
    <row r="127">
      <c r="A127">
        <f>INDEX(resultados!$A$2:$ZZ$956, 121, MATCH($B$1, resultados!$A$1:$ZZ$1, 0))</f>
        <v/>
      </c>
      <c r="B127">
        <f>INDEX(resultados!$A$2:$ZZ$956, 121, MATCH($B$2, resultados!$A$1:$ZZ$1, 0))</f>
        <v/>
      </c>
      <c r="C127">
        <f>INDEX(resultados!$A$2:$ZZ$956, 121, MATCH($B$3, resultados!$A$1:$ZZ$1, 0))</f>
        <v/>
      </c>
    </row>
    <row r="128">
      <c r="A128">
        <f>INDEX(resultados!$A$2:$ZZ$956, 122, MATCH($B$1, resultados!$A$1:$ZZ$1, 0))</f>
        <v/>
      </c>
      <c r="B128">
        <f>INDEX(resultados!$A$2:$ZZ$956, 122, MATCH($B$2, resultados!$A$1:$ZZ$1, 0))</f>
        <v/>
      </c>
      <c r="C128">
        <f>INDEX(resultados!$A$2:$ZZ$956, 122, MATCH($B$3, resultados!$A$1:$ZZ$1, 0))</f>
        <v/>
      </c>
    </row>
    <row r="129">
      <c r="A129">
        <f>INDEX(resultados!$A$2:$ZZ$956, 123, MATCH($B$1, resultados!$A$1:$ZZ$1, 0))</f>
        <v/>
      </c>
      <c r="B129">
        <f>INDEX(resultados!$A$2:$ZZ$956, 123, MATCH($B$2, resultados!$A$1:$ZZ$1, 0))</f>
        <v/>
      </c>
      <c r="C129">
        <f>INDEX(resultados!$A$2:$ZZ$956, 123, MATCH($B$3, resultados!$A$1:$ZZ$1, 0))</f>
        <v/>
      </c>
    </row>
    <row r="130">
      <c r="A130">
        <f>INDEX(resultados!$A$2:$ZZ$956, 124, MATCH($B$1, resultados!$A$1:$ZZ$1, 0))</f>
        <v/>
      </c>
      <c r="B130">
        <f>INDEX(resultados!$A$2:$ZZ$956, 124, MATCH($B$2, resultados!$A$1:$ZZ$1, 0))</f>
        <v/>
      </c>
      <c r="C130">
        <f>INDEX(resultados!$A$2:$ZZ$956, 124, MATCH($B$3, resultados!$A$1:$ZZ$1, 0))</f>
        <v/>
      </c>
    </row>
    <row r="131">
      <c r="A131">
        <f>INDEX(resultados!$A$2:$ZZ$956, 125, MATCH($B$1, resultados!$A$1:$ZZ$1, 0))</f>
        <v/>
      </c>
      <c r="B131">
        <f>INDEX(resultados!$A$2:$ZZ$956, 125, MATCH($B$2, resultados!$A$1:$ZZ$1, 0))</f>
        <v/>
      </c>
      <c r="C131">
        <f>INDEX(resultados!$A$2:$ZZ$956, 125, MATCH($B$3, resultados!$A$1:$ZZ$1, 0))</f>
        <v/>
      </c>
    </row>
    <row r="132">
      <c r="A132">
        <f>INDEX(resultados!$A$2:$ZZ$956, 126, MATCH($B$1, resultados!$A$1:$ZZ$1, 0))</f>
        <v/>
      </c>
      <c r="B132">
        <f>INDEX(resultados!$A$2:$ZZ$956, 126, MATCH($B$2, resultados!$A$1:$ZZ$1, 0))</f>
        <v/>
      </c>
      <c r="C132">
        <f>INDEX(resultados!$A$2:$ZZ$956, 126, MATCH($B$3, resultados!$A$1:$ZZ$1, 0))</f>
        <v/>
      </c>
    </row>
    <row r="133">
      <c r="A133">
        <f>INDEX(resultados!$A$2:$ZZ$956, 127, MATCH($B$1, resultados!$A$1:$ZZ$1, 0))</f>
        <v/>
      </c>
      <c r="B133">
        <f>INDEX(resultados!$A$2:$ZZ$956, 127, MATCH($B$2, resultados!$A$1:$ZZ$1, 0))</f>
        <v/>
      </c>
      <c r="C133">
        <f>INDEX(resultados!$A$2:$ZZ$956, 127, MATCH($B$3, resultados!$A$1:$ZZ$1, 0))</f>
        <v/>
      </c>
    </row>
    <row r="134">
      <c r="A134">
        <f>INDEX(resultados!$A$2:$ZZ$956, 128, MATCH($B$1, resultados!$A$1:$ZZ$1, 0))</f>
        <v/>
      </c>
      <c r="B134">
        <f>INDEX(resultados!$A$2:$ZZ$956, 128, MATCH($B$2, resultados!$A$1:$ZZ$1, 0))</f>
        <v/>
      </c>
      <c r="C134">
        <f>INDEX(resultados!$A$2:$ZZ$956, 128, MATCH($B$3, resultados!$A$1:$ZZ$1, 0))</f>
        <v/>
      </c>
    </row>
    <row r="135">
      <c r="A135">
        <f>INDEX(resultados!$A$2:$ZZ$956, 129, MATCH($B$1, resultados!$A$1:$ZZ$1, 0))</f>
        <v/>
      </c>
      <c r="B135">
        <f>INDEX(resultados!$A$2:$ZZ$956, 129, MATCH($B$2, resultados!$A$1:$ZZ$1, 0))</f>
        <v/>
      </c>
      <c r="C135">
        <f>INDEX(resultados!$A$2:$ZZ$956, 129, MATCH($B$3, resultados!$A$1:$ZZ$1, 0))</f>
        <v/>
      </c>
    </row>
    <row r="136">
      <c r="A136">
        <f>INDEX(resultados!$A$2:$ZZ$956, 130, MATCH($B$1, resultados!$A$1:$ZZ$1, 0))</f>
        <v/>
      </c>
      <c r="B136">
        <f>INDEX(resultados!$A$2:$ZZ$956, 130, MATCH($B$2, resultados!$A$1:$ZZ$1, 0))</f>
        <v/>
      </c>
      <c r="C136">
        <f>INDEX(resultados!$A$2:$ZZ$956, 130, MATCH($B$3, resultados!$A$1:$ZZ$1, 0))</f>
        <v/>
      </c>
    </row>
    <row r="137">
      <c r="A137">
        <f>INDEX(resultados!$A$2:$ZZ$956, 131, MATCH($B$1, resultados!$A$1:$ZZ$1, 0))</f>
        <v/>
      </c>
      <c r="B137">
        <f>INDEX(resultados!$A$2:$ZZ$956, 131, MATCH($B$2, resultados!$A$1:$ZZ$1, 0))</f>
        <v/>
      </c>
      <c r="C137">
        <f>INDEX(resultados!$A$2:$ZZ$956, 131, MATCH($B$3, resultados!$A$1:$ZZ$1, 0))</f>
        <v/>
      </c>
    </row>
    <row r="138">
      <c r="A138">
        <f>INDEX(resultados!$A$2:$ZZ$956, 132, MATCH($B$1, resultados!$A$1:$ZZ$1, 0))</f>
        <v/>
      </c>
      <c r="B138">
        <f>INDEX(resultados!$A$2:$ZZ$956, 132, MATCH($B$2, resultados!$A$1:$ZZ$1, 0))</f>
        <v/>
      </c>
      <c r="C138">
        <f>INDEX(resultados!$A$2:$ZZ$956, 132, MATCH($B$3, resultados!$A$1:$ZZ$1, 0))</f>
        <v/>
      </c>
    </row>
    <row r="139">
      <c r="A139">
        <f>INDEX(resultados!$A$2:$ZZ$956, 133, MATCH($B$1, resultados!$A$1:$ZZ$1, 0))</f>
        <v/>
      </c>
      <c r="B139">
        <f>INDEX(resultados!$A$2:$ZZ$956, 133, MATCH($B$2, resultados!$A$1:$ZZ$1, 0))</f>
        <v/>
      </c>
      <c r="C139">
        <f>INDEX(resultados!$A$2:$ZZ$956, 133, MATCH($B$3, resultados!$A$1:$ZZ$1, 0))</f>
        <v/>
      </c>
    </row>
    <row r="140">
      <c r="A140">
        <f>INDEX(resultados!$A$2:$ZZ$956, 134, MATCH($B$1, resultados!$A$1:$ZZ$1, 0))</f>
        <v/>
      </c>
      <c r="B140">
        <f>INDEX(resultados!$A$2:$ZZ$956, 134, MATCH($B$2, resultados!$A$1:$ZZ$1, 0))</f>
        <v/>
      </c>
      <c r="C140">
        <f>INDEX(resultados!$A$2:$ZZ$956, 134, MATCH($B$3, resultados!$A$1:$ZZ$1, 0))</f>
        <v/>
      </c>
    </row>
    <row r="141">
      <c r="A141">
        <f>INDEX(resultados!$A$2:$ZZ$956, 135, MATCH($B$1, resultados!$A$1:$ZZ$1, 0))</f>
        <v/>
      </c>
      <c r="B141">
        <f>INDEX(resultados!$A$2:$ZZ$956, 135, MATCH($B$2, resultados!$A$1:$ZZ$1, 0))</f>
        <v/>
      </c>
      <c r="C141">
        <f>INDEX(resultados!$A$2:$ZZ$956, 135, MATCH($B$3, resultados!$A$1:$ZZ$1, 0))</f>
        <v/>
      </c>
    </row>
    <row r="142">
      <c r="A142">
        <f>INDEX(resultados!$A$2:$ZZ$956, 136, MATCH($B$1, resultados!$A$1:$ZZ$1, 0))</f>
        <v/>
      </c>
      <c r="B142">
        <f>INDEX(resultados!$A$2:$ZZ$956, 136, MATCH($B$2, resultados!$A$1:$ZZ$1, 0))</f>
        <v/>
      </c>
      <c r="C142">
        <f>INDEX(resultados!$A$2:$ZZ$956, 136, MATCH($B$3, resultados!$A$1:$ZZ$1, 0))</f>
        <v/>
      </c>
    </row>
    <row r="143">
      <c r="A143">
        <f>INDEX(resultados!$A$2:$ZZ$956, 137, MATCH($B$1, resultados!$A$1:$ZZ$1, 0))</f>
        <v/>
      </c>
      <c r="B143">
        <f>INDEX(resultados!$A$2:$ZZ$956, 137, MATCH($B$2, resultados!$A$1:$ZZ$1, 0))</f>
        <v/>
      </c>
      <c r="C143">
        <f>INDEX(resultados!$A$2:$ZZ$956, 137, MATCH($B$3, resultados!$A$1:$ZZ$1, 0))</f>
        <v/>
      </c>
    </row>
    <row r="144">
      <c r="A144">
        <f>INDEX(resultados!$A$2:$ZZ$956, 138, MATCH($B$1, resultados!$A$1:$ZZ$1, 0))</f>
        <v/>
      </c>
      <c r="B144">
        <f>INDEX(resultados!$A$2:$ZZ$956, 138, MATCH($B$2, resultados!$A$1:$ZZ$1, 0))</f>
        <v/>
      </c>
      <c r="C144">
        <f>INDEX(resultados!$A$2:$ZZ$956, 138, MATCH($B$3, resultados!$A$1:$ZZ$1, 0))</f>
        <v/>
      </c>
    </row>
    <row r="145">
      <c r="A145">
        <f>INDEX(resultados!$A$2:$ZZ$956, 139, MATCH($B$1, resultados!$A$1:$ZZ$1, 0))</f>
        <v/>
      </c>
      <c r="B145">
        <f>INDEX(resultados!$A$2:$ZZ$956, 139, MATCH($B$2, resultados!$A$1:$ZZ$1, 0))</f>
        <v/>
      </c>
      <c r="C145">
        <f>INDEX(resultados!$A$2:$ZZ$956, 139, MATCH($B$3, resultados!$A$1:$ZZ$1, 0))</f>
        <v/>
      </c>
    </row>
    <row r="146">
      <c r="A146">
        <f>INDEX(resultados!$A$2:$ZZ$956, 140, MATCH($B$1, resultados!$A$1:$ZZ$1, 0))</f>
        <v/>
      </c>
      <c r="B146">
        <f>INDEX(resultados!$A$2:$ZZ$956, 140, MATCH($B$2, resultados!$A$1:$ZZ$1, 0))</f>
        <v/>
      </c>
      <c r="C146">
        <f>INDEX(resultados!$A$2:$ZZ$956, 140, MATCH($B$3, resultados!$A$1:$ZZ$1, 0))</f>
        <v/>
      </c>
    </row>
    <row r="147">
      <c r="A147">
        <f>INDEX(resultados!$A$2:$ZZ$956, 141, MATCH($B$1, resultados!$A$1:$ZZ$1, 0))</f>
        <v/>
      </c>
      <c r="B147">
        <f>INDEX(resultados!$A$2:$ZZ$956, 141, MATCH($B$2, resultados!$A$1:$ZZ$1, 0))</f>
        <v/>
      </c>
      <c r="C147">
        <f>INDEX(resultados!$A$2:$ZZ$956, 141, MATCH($B$3, resultados!$A$1:$ZZ$1, 0))</f>
        <v/>
      </c>
    </row>
    <row r="148">
      <c r="A148">
        <f>INDEX(resultados!$A$2:$ZZ$956, 142, MATCH($B$1, resultados!$A$1:$ZZ$1, 0))</f>
        <v/>
      </c>
      <c r="B148">
        <f>INDEX(resultados!$A$2:$ZZ$956, 142, MATCH($B$2, resultados!$A$1:$ZZ$1, 0))</f>
        <v/>
      </c>
      <c r="C148">
        <f>INDEX(resultados!$A$2:$ZZ$956, 142, MATCH($B$3, resultados!$A$1:$ZZ$1, 0))</f>
        <v/>
      </c>
    </row>
    <row r="149">
      <c r="A149">
        <f>INDEX(resultados!$A$2:$ZZ$956, 143, MATCH($B$1, resultados!$A$1:$ZZ$1, 0))</f>
        <v/>
      </c>
      <c r="B149">
        <f>INDEX(resultados!$A$2:$ZZ$956, 143, MATCH($B$2, resultados!$A$1:$ZZ$1, 0))</f>
        <v/>
      </c>
      <c r="C149">
        <f>INDEX(resultados!$A$2:$ZZ$956, 143, MATCH($B$3, resultados!$A$1:$ZZ$1, 0))</f>
        <v/>
      </c>
    </row>
    <row r="150">
      <c r="A150">
        <f>INDEX(resultados!$A$2:$ZZ$956, 144, MATCH($B$1, resultados!$A$1:$ZZ$1, 0))</f>
        <v/>
      </c>
      <c r="B150">
        <f>INDEX(resultados!$A$2:$ZZ$956, 144, MATCH($B$2, resultados!$A$1:$ZZ$1, 0))</f>
        <v/>
      </c>
      <c r="C150">
        <f>INDEX(resultados!$A$2:$ZZ$956, 144, MATCH($B$3, resultados!$A$1:$ZZ$1, 0))</f>
        <v/>
      </c>
    </row>
    <row r="151">
      <c r="A151">
        <f>INDEX(resultados!$A$2:$ZZ$956, 145, MATCH($B$1, resultados!$A$1:$ZZ$1, 0))</f>
        <v/>
      </c>
      <c r="B151">
        <f>INDEX(resultados!$A$2:$ZZ$956, 145, MATCH($B$2, resultados!$A$1:$ZZ$1, 0))</f>
        <v/>
      </c>
      <c r="C151">
        <f>INDEX(resultados!$A$2:$ZZ$956, 145, MATCH($B$3, resultados!$A$1:$ZZ$1, 0))</f>
        <v/>
      </c>
    </row>
    <row r="152">
      <c r="A152">
        <f>INDEX(resultados!$A$2:$ZZ$956, 146, MATCH($B$1, resultados!$A$1:$ZZ$1, 0))</f>
        <v/>
      </c>
      <c r="B152">
        <f>INDEX(resultados!$A$2:$ZZ$956, 146, MATCH($B$2, resultados!$A$1:$ZZ$1, 0))</f>
        <v/>
      </c>
      <c r="C152">
        <f>INDEX(resultados!$A$2:$ZZ$956, 146, MATCH($B$3, resultados!$A$1:$ZZ$1, 0))</f>
        <v/>
      </c>
    </row>
    <row r="153">
      <c r="A153">
        <f>INDEX(resultados!$A$2:$ZZ$956, 147, MATCH($B$1, resultados!$A$1:$ZZ$1, 0))</f>
        <v/>
      </c>
      <c r="B153">
        <f>INDEX(resultados!$A$2:$ZZ$956, 147, MATCH($B$2, resultados!$A$1:$ZZ$1, 0))</f>
        <v/>
      </c>
      <c r="C153">
        <f>INDEX(resultados!$A$2:$ZZ$956, 147, MATCH($B$3, resultados!$A$1:$ZZ$1, 0))</f>
        <v/>
      </c>
    </row>
    <row r="154">
      <c r="A154">
        <f>INDEX(resultados!$A$2:$ZZ$956, 148, MATCH($B$1, resultados!$A$1:$ZZ$1, 0))</f>
        <v/>
      </c>
      <c r="B154">
        <f>INDEX(resultados!$A$2:$ZZ$956, 148, MATCH($B$2, resultados!$A$1:$ZZ$1, 0))</f>
        <v/>
      </c>
      <c r="C154">
        <f>INDEX(resultados!$A$2:$ZZ$956, 148, MATCH($B$3, resultados!$A$1:$ZZ$1, 0))</f>
        <v/>
      </c>
    </row>
    <row r="155">
      <c r="A155">
        <f>INDEX(resultados!$A$2:$ZZ$956, 149, MATCH($B$1, resultados!$A$1:$ZZ$1, 0))</f>
        <v/>
      </c>
      <c r="B155">
        <f>INDEX(resultados!$A$2:$ZZ$956, 149, MATCH($B$2, resultados!$A$1:$ZZ$1, 0))</f>
        <v/>
      </c>
      <c r="C155">
        <f>INDEX(resultados!$A$2:$ZZ$956, 149, MATCH($B$3, resultados!$A$1:$ZZ$1, 0))</f>
        <v/>
      </c>
    </row>
    <row r="156">
      <c r="A156">
        <f>INDEX(resultados!$A$2:$ZZ$956, 150, MATCH($B$1, resultados!$A$1:$ZZ$1, 0))</f>
        <v/>
      </c>
      <c r="B156">
        <f>INDEX(resultados!$A$2:$ZZ$956, 150, MATCH($B$2, resultados!$A$1:$ZZ$1, 0))</f>
        <v/>
      </c>
      <c r="C156">
        <f>INDEX(resultados!$A$2:$ZZ$956, 150, MATCH($B$3, resultados!$A$1:$ZZ$1, 0))</f>
        <v/>
      </c>
    </row>
    <row r="157">
      <c r="A157">
        <f>INDEX(resultados!$A$2:$ZZ$956, 151, MATCH($B$1, resultados!$A$1:$ZZ$1, 0))</f>
        <v/>
      </c>
      <c r="B157">
        <f>INDEX(resultados!$A$2:$ZZ$956, 151, MATCH($B$2, resultados!$A$1:$ZZ$1, 0))</f>
        <v/>
      </c>
      <c r="C157">
        <f>INDEX(resultados!$A$2:$ZZ$956, 151, MATCH($B$3, resultados!$A$1:$ZZ$1, 0))</f>
        <v/>
      </c>
    </row>
    <row r="158">
      <c r="A158">
        <f>INDEX(resultados!$A$2:$ZZ$956, 152, MATCH($B$1, resultados!$A$1:$ZZ$1, 0))</f>
        <v/>
      </c>
      <c r="B158">
        <f>INDEX(resultados!$A$2:$ZZ$956, 152, MATCH($B$2, resultados!$A$1:$ZZ$1, 0))</f>
        <v/>
      </c>
      <c r="C158">
        <f>INDEX(resultados!$A$2:$ZZ$956, 152, MATCH($B$3, resultados!$A$1:$ZZ$1, 0))</f>
        <v/>
      </c>
    </row>
    <row r="159">
      <c r="A159">
        <f>INDEX(resultados!$A$2:$ZZ$956, 153, MATCH($B$1, resultados!$A$1:$ZZ$1, 0))</f>
        <v/>
      </c>
      <c r="B159">
        <f>INDEX(resultados!$A$2:$ZZ$956, 153, MATCH($B$2, resultados!$A$1:$ZZ$1, 0))</f>
        <v/>
      </c>
      <c r="C159">
        <f>INDEX(resultados!$A$2:$ZZ$956, 153, MATCH($B$3, resultados!$A$1:$ZZ$1, 0))</f>
        <v/>
      </c>
    </row>
    <row r="160">
      <c r="A160">
        <f>INDEX(resultados!$A$2:$ZZ$956, 154, MATCH($B$1, resultados!$A$1:$ZZ$1, 0))</f>
        <v/>
      </c>
      <c r="B160">
        <f>INDEX(resultados!$A$2:$ZZ$956, 154, MATCH($B$2, resultados!$A$1:$ZZ$1, 0))</f>
        <v/>
      </c>
      <c r="C160">
        <f>INDEX(resultados!$A$2:$ZZ$956, 154, MATCH($B$3, resultados!$A$1:$ZZ$1, 0))</f>
        <v/>
      </c>
    </row>
    <row r="161">
      <c r="A161">
        <f>INDEX(resultados!$A$2:$ZZ$956, 155, MATCH($B$1, resultados!$A$1:$ZZ$1, 0))</f>
        <v/>
      </c>
      <c r="B161">
        <f>INDEX(resultados!$A$2:$ZZ$956, 155, MATCH($B$2, resultados!$A$1:$ZZ$1, 0))</f>
        <v/>
      </c>
      <c r="C161">
        <f>INDEX(resultados!$A$2:$ZZ$956, 155, MATCH($B$3, resultados!$A$1:$ZZ$1, 0))</f>
        <v/>
      </c>
    </row>
    <row r="162">
      <c r="A162">
        <f>INDEX(resultados!$A$2:$ZZ$956, 156, MATCH($B$1, resultados!$A$1:$ZZ$1, 0))</f>
        <v/>
      </c>
      <c r="B162">
        <f>INDEX(resultados!$A$2:$ZZ$956, 156, MATCH($B$2, resultados!$A$1:$ZZ$1, 0))</f>
        <v/>
      </c>
      <c r="C162">
        <f>INDEX(resultados!$A$2:$ZZ$956, 156, MATCH($B$3, resultados!$A$1:$ZZ$1, 0))</f>
        <v/>
      </c>
    </row>
    <row r="163">
      <c r="A163">
        <f>INDEX(resultados!$A$2:$ZZ$956, 157, MATCH($B$1, resultados!$A$1:$ZZ$1, 0))</f>
        <v/>
      </c>
      <c r="B163">
        <f>INDEX(resultados!$A$2:$ZZ$956, 157, MATCH($B$2, resultados!$A$1:$ZZ$1, 0))</f>
        <v/>
      </c>
      <c r="C163">
        <f>INDEX(resultados!$A$2:$ZZ$956, 157, MATCH($B$3, resultados!$A$1:$ZZ$1, 0))</f>
        <v/>
      </c>
    </row>
    <row r="164">
      <c r="A164">
        <f>INDEX(resultados!$A$2:$ZZ$956, 158, MATCH($B$1, resultados!$A$1:$ZZ$1, 0))</f>
        <v/>
      </c>
      <c r="B164">
        <f>INDEX(resultados!$A$2:$ZZ$956, 158, MATCH($B$2, resultados!$A$1:$ZZ$1, 0))</f>
        <v/>
      </c>
      <c r="C164">
        <f>INDEX(resultados!$A$2:$ZZ$956, 158, MATCH($B$3, resultados!$A$1:$ZZ$1, 0))</f>
        <v/>
      </c>
    </row>
    <row r="165">
      <c r="A165">
        <f>INDEX(resultados!$A$2:$ZZ$956, 159, MATCH($B$1, resultados!$A$1:$ZZ$1, 0))</f>
        <v/>
      </c>
      <c r="B165">
        <f>INDEX(resultados!$A$2:$ZZ$956, 159, MATCH($B$2, resultados!$A$1:$ZZ$1, 0))</f>
        <v/>
      </c>
      <c r="C165">
        <f>INDEX(resultados!$A$2:$ZZ$956, 159, MATCH($B$3, resultados!$A$1:$ZZ$1, 0))</f>
        <v/>
      </c>
    </row>
    <row r="166">
      <c r="A166">
        <f>INDEX(resultados!$A$2:$ZZ$956, 160, MATCH($B$1, resultados!$A$1:$ZZ$1, 0))</f>
        <v/>
      </c>
      <c r="B166">
        <f>INDEX(resultados!$A$2:$ZZ$956, 160, MATCH($B$2, resultados!$A$1:$ZZ$1, 0))</f>
        <v/>
      </c>
      <c r="C166">
        <f>INDEX(resultados!$A$2:$ZZ$956, 160, MATCH($B$3, resultados!$A$1:$ZZ$1, 0))</f>
        <v/>
      </c>
    </row>
    <row r="167">
      <c r="A167">
        <f>INDEX(resultados!$A$2:$ZZ$956, 161, MATCH($B$1, resultados!$A$1:$ZZ$1, 0))</f>
        <v/>
      </c>
      <c r="B167">
        <f>INDEX(resultados!$A$2:$ZZ$956, 161, MATCH($B$2, resultados!$A$1:$ZZ$1, 0))</f>
        <v/>
      </c>
      <c r="C167">
        <f>INDEX(resultados!$A$2:$ZZ$956, 161, MATCH($B$3, resultados!$A$1:$ZZ$1, 0))</f>
        <v/>
      </c>
    </row>
    <row r="168">
      <c r="A168">
        <f>INDEX(resultados!$A$2:$ZZ$956, 162, MATCH($B$1, resultados!$A$1:$ZZ$1, 0))</f>
        <v/>
      </c>
      <c r="B168">
        <f>INDEX(resultados!$A$2:$ZZ$956, 162, MATCH($B$2, resultados!$A$1:$ZZ$1, 0))</f>
        <v/>
      </c>
      <c r="C168">
        <f>INDEX(resultados!$A$2:$ZZ$956, 162, MATCH($B$3, resultados!$A$1:$ZZ$1, 0))</f>
        <v/>
      </c>
    </row>
    <row r="169">
      <c r="A169">
        <f>INDEX(resultados!$A$2:$ZZ$956, 163, MATCH($B$1, resultados!$A$1:$ZZ$1, 0))</f>
        <v/>
      </c>
      <c r="B169">
        <f>INDEX(resultados!$A$2:$ZZ$956, 163, MATCH($B$2, resultados!$A$1:$ZZ$1, 0))</f>
        <v/>
      </c>
      <c r="C169">
        <f>INDEX(resultados!$A$2:$ZZ$956, 163, MATCH($B$3, resultados!$A$1:$ZZ$1, 0))</f>
        <v/>
      </c>
    </row>
    <row r="170">
      <c r="A170">
        <f>INDEX(resultados!$A$2:$ZZ$956, 164, MATCH($B$1, resultados!$A$1:$ZZ$1, 0))</f>
        <v/>
      </c>
      <c r="B170">
        <f>INDEX(resultados!$A$2:$ZZ$956, 164, MATCH($B$2, resultados!$A$1:$ZZ$1, 0))</f>
        <v/>
      </c>
      <c r="C170">
        <f>INDEX(resultados!$A$2:$ZZ$956, 164, MATCH($B$3, resultados!$A$1:$ZZ$1, 0))</f>
        <v/>
      </c>
    </row>
    <row r="171">
      <c r="A171">
        <f>INDEX(resultados!$A$2:$ZZ$956, 165, MATCH($B$1, resultados!$A$1:$ZZ$1, 0))</f>
        <v/>
      </c>
      <c r="B171">
        <f>INDEX(resultados!$A$2:$ZZ$956, 165, MATCH($B$2, resultados!$A$1:$ZZ$1, 0))</f>
        <v/>
      </c>
      <c r="C171">
        <f>INDEX(resultados!$A$2:$ZZ$956, 165, MATCH($B$3, resultados!$A$1:$ZZ$1, 0))</f>
        <v/>
      </c>
    </row>
    <row r="172">
      <c r="A172">
        <f>INDEX(resultados!$A$2:$ZZ$956, 166, MATCH($B$1, resultados!$A$1:$ZZ$1, 0))</f>
        <v/>
      </c>
      <c r="B172">
        <f>INDEX(resultados!$A$2:$ZZ$956, 166, MATCH($B$2, resultados!$A$1:$ZZ$1, 0))</f>
        <v/>
      </c>
      <c r="C172">
        <f>INDEX(resultados!$A$2:$ZZ$956, 166, MATCH($B$3, resultados!$A$1:$ZZ$1, 0))</f>
        <v/>
      </c>
    </row>
    <row r="173">
      <c r="A173">
        <f>INDEX(resultados!$A$2:$ZZ$956, 167, MATCH($B$1, resultados!$A$1:$ZZ$1, 0))</f>
        <v/>
      </c>
      <c r="B173">
        <f>INDEX(resultados!$A$2:$ZZ$956, 167, MATCH($B$2, resultados!$A$1:$ZZ$1, 0))</f>
        <v/>
      </c>
      <c r="C173">
        <f>INDEX(resultados!$A$2:$ZZ$956, 167, MATCH($B$3, resultados!$A$1:$ZZ$1, 0))</f>
        <v/>
      </c>
    </row>
    <row r="174">
      <c r="A174">
        <f>INDEX(resultados!$A$2:$ZZ$956, 168, MATCH($B$1, resultados!$A$1:$ZZ$1, 0))</f>
        <v/>
      </c>
      <c r="B174">
        <f>INDEX(resultados!$A$2:$ZZ$956, 168, MATCH($B$2, resultados!$A$1:$ZZ$1, 0))</f>
        <v/>
      </c>
      <c r="C174">
        <f>INDEX(resultados!$A$2:$ZZ$956, 168, MATCH($B$3, resultados!$A$1:$ZZ$1, 0))</f>
        <v/>
      </c>
    </row>
    <row r="175">
      <c r="A175">
        <f>INDEX(resultados!$A$2:$ZZ$956, 169, MATCH($B$1, resultados!$A$1:$ZZ$1, 0))</f>
        <v/>
      </c>
      <c r="B175">
        <f>INDEX(resultados!$A$2:$ZZ$956, 169, MATCH($B$2, resultados!$A$1:$ZZ$1, 0))</f>
        <v/>
      </c>
      <c r="C175">
        <f>INDEX(resultados!$A$2:$ZZ$956, 169, MATCH($B$3, resultados!$A$1:$ZZ$1, 0))</f>
        <v/>
      </c>
    </row>
    <row r="176">
      <c r="A176">
        <f>INDEX(resultados!$A$2:$ZZ$956, 170, MATCH($B$1, resultados!$A$1:$ZZ$1, 0))</f>
        <v/>
      </c>
      <c r="B176">
        <f>INDEX(resultados!$A$2:$ZZ$956, 170, MATCH($B$2, resultados!$A$1:$ZZ$1, 0))</f>
        <v/>
      </c>
      <c r="C176">
        <f>INDEX(resultados!$A$2:$ZZ$956, 170, MATCH($B$3, resultados!$A$1:$ZZ$1, 0))</f>
        <v/>
      </c>
    </row>
    <row r="177">
      <c r="A177">
        <f>INDEX(resultados!$A$2:$ZZ$956, 171, MATCH($B$1, resultados!$A$1:$ZZ$1, 0))</f>
        <v/>
      </c>
      <c r="B177">
        <f>INDEX(resultados!$A$2:$ZZ$956, 171, MATCH($B$2, resultados!$A$1:$ZZ$1, 0))</f>
        <v/>
      </c>
      <c r="C177">
        <f>INDEX(resultados!$A$2:$ZZ$956, 171, MATCH($B$3, resultados!$A$1:$ZZ$1, 0))</f>
        <v/>
      </c>
    </row>
    <row r="178">
      <c r="A178">
        <f>INDEX(resultados!$A$2:$ZZ$956, 172, MATCH($B$1, resultados!$A$1:$ZZ$1, 0))</f>
        <v/>
      </c>
      <c r="B178">
        <f>INDEX(resultados!$A$2:$ZZ$956, 172, MATCH($B$2, resultados!$A$1:$ZZ$1, 0))</f>
        <v/>
      </c>
      <c r="C178">
        <f>INDEX(resultados!$A$2:$ZZ$956, 172, MATCH($B$3, resultados!$A$1:$ZZ$1, 0))</f>
        <v/>
      </c>
    </row>
    <row r="179">
      <c r="A179">
        <f>INDEX(resultados!$A$2:$ZZ$956, 173, MATCH($B$1, resultados!$A$1:$ZZ$1, 0))</f>
        <v/>
      </c>
      <c r="B179">
        <f>INDEX(resultados!$A$2:$ZZ$956, 173, MATCH($B$2, resultados!$A$1:$ZZ$1, 0))</f>
        <v/>
      </c>
      <c r="C179">
        <f>INDEX(resultados!$A$2:$ZZ$956, 173, MATCH($B$3, resultados!$A$1:$ZZ$1, 0))</f>
        <v/>
      </c>
    </row>
    <row r="180">
      <c r="A180">
        <f>INDEX(resultados!$A$2:$ZZ$956, 174, MATCH($B$1, resultados!$A$1:$ZZ$1, 0))</f>
        <v/>
      </c>
      <c r="B180">
        <f>INDEX(resultados!$A$2:$ZZ$956, 174, MATCH($B$2, resultados!$A$1:$ZZ$1, 0))</f>
        <v/>
      </c>
      <c r="C180">
        <f>INDEX(resultados!$A$2:$ZZ$956, 174, MATCH($B$3, resultados!$A$1:$ZZ$1, 0))</f>
        <v/>
      </c>
    </row>
    <row r="181">
      <c r="A181">
        <f>INDEX(resultados!$A$2:$ZZ$956, 175, MATCH($B$1, resultados!$A$1:$ZZ$1, 0))</f>
        <v/>
      </c>
      <c r="B181">
        <f>INDEX(resultados!$A$2:$ZZ$956, 175, MATCH($B$2, resultados!$A$1:$ZZ$1, 0))</f>
        <v/>
      </c>
      <c r="C181">
        <f>INDEX(resultados!$A$2:$ZZ$956, 175, MATCH($B$3, resultados!$A$1:$ZZ$1, 0))</f>
        <v/>
      </c>
    </row>
    <row r="182">
      <c r="A182">
        <f>INDEX(resultados!$A$2:$ZZ$956, 176, MATCH($B$1, resultados!$A$1:$ZZ$1, 0))</f>
        <v/>
      </c>
      <c r="B182">
        <f>INDEX(resultados!$A$2:$ZZ$956, 176, MATCH($B$2, resultados!$A$1:$ZZ$1, 0))</f>
        <v/>
      </c>
      <c r="C182">
        <f>INDEX(resultados!$A$2:$ZZ$956, 176, MATCH($B$3, resultados!$A$1:$ZZ$1, 0))</f>
        <v/>
      </c>
    </row>
    <row r="183">
      <c r="A183">
        <f>INDEX(resultados!$A$2:$ZZ$956, 177, MATCH($B$1, resultados!$A$1:$ZZ$1, 0))</f>
        <v/>
      </c>
      <c r="B183">
        <f>INDEX(resultados!$A$2:$ZZ$956, 177, MATCH($B$2, resultados!$A$1:$ZZ$1, 0))</f>
        <v/>
      </c>
      <c r="C183">
        <f>INDEX(resultados!$A$2:$ZZ$956, 177, MATCH($B$3, resultados!$A$1:$ZZ$1, 0))</f>
        <v/>
      </c>
    </row>
    <row r="184">
      <c r="A184">
        <f>INDEX(resultados!$A$2:$ZZ$956, 178, MATCH($B$1, resultados!$A$1:$ZZ$1, 0))</f>
        <v/>
      </c>
      <c r="B184">
        <f>INDEX(resultados!$A$2:$ZZ$956, 178, MATCH($B$2, resultados!$A$1:$ZZ$1, 0))</f>
        <v/>
      </c>
      <c r="C184">
        <f>INDEX(resultados!$A$2:$ZZ$956, 178, MATCH($B$3, resultados!$A$1:$ZZ$1, 0))</f>
        <v/>
      </c>
    </row>
    <row r="185">
      <c r="A185">
        <f>INDEX(resultados!$A$2:$ZZ$956, 179, MATCH($B$1, resultados!$A$1:$ZZ$1, 0))</f>
        <v/>
      </c>
      <c r="B185">
        <f>INDEX(resultados!$A$2:$ZZ$956, 179, MATCH($B$2, resultados!$A$1:$ZZ$1, 0))</f>
        <v/>
      </c>
      <c r="C185">
        <f>INDEX(resultados!$A$2:$ZZ$956, 179, MATCH($B$3, resultados!$A$1:$ZZ$1, 0))</f>
        <v/>
      </c>
    </row>
    <row r="186">
      <c r="A186">
        <f>INDEX(resultados!$A$2:$ZZ$956, 180, MATCH($B$1, resultados!$A$1:$ZZ$1, 0))</f>
        <v/>
      </c>
      <c r="B186">
        <f>INDEX(resultados!$A$2:$ZZ$956, 180, MATCH($B$2, resultados!$A$1:$ZZ$1, 0))</f>
        <v/>
      </c>
      <c r="C186">
        <f>INDEX(resultados!$A$2:$ZZ$956, 180, MATCH($B$3, resultados!$A$1:$ZZ$1, 0))</f>
        <v/>
      </c>
    </row>
    <row r="187">
      <c r="A187">
        <f>INDEX(resultados!$A$2:$ZZ$956, 181, MATCH($B$1, resultados!$A$1:$ZZ$1, 0))</f>
        <v/>
      </c>
      <c r="B187">
        <f>INDEX(resultados!$A$2:$ZZ$956, 181, MATCH($B$2, resultados!$A$1:$ZZ$1, 0))</f>
        <v/>
      </c>
      <c r="C187">
        <f>INDEX(resultados!$A$2:$ZZ$956, 181, MATCH($B$3, resultados!$A$1:$ZZ$1, 0))</f>
        <v/>
      </c>
    </row>
    <row r="188">
      <c r="A188">
        <f>INDEX(resultados!$A$2:$ZZ$956, 182, MATCH($B$1, resultados!$A$1:$ZZ$1, 0))</f>
        <v/>
      </c>
      <c r="B188">
        <f>INDEX(resultados!$A$2:$ZZ$956, 182, MATCH($B$2, resultados!$A$1:$ZZ$1, 0))</f>
        <v/>
      </c>
      <c r="C188">
        <f>INDEX(resultados!$A$2:$ZZ$956, 182, MATCH($B$3, resultados!$A$1:$ZZ$1, 0))</f>
        <v/>
      </c>
    </row>
    <row r="189">
      <c r="A189">
        <f>INDEX(resultados!$A$2:$ZZ$956, 183, MATCH($B$1, resultados!$A$1:$ZZ$1, 0))</f>
        <v/>
      </c>
      <c r="B189">
        <f>INDEX(resultados!$A$2:$ZZ$956, 183, MATCH($B$2, resultados!$A$1:$ZZ$1, 0))</f>
        <v/>
      </c>
      <c r="C189">
        <f>INDEX(resultados!$A$2:$ZZ$956, 183, MATCH($B$3, resultados!$A$1:$ZZ$1, 0))</f>
        <v/>
      </c>
    </row>
    <row r="190">
      <c r="A190">
        <f>INDEX(resultados!$A$2:$ZZ$956, 184, MATCH($B$1, resultados!$A$1:$ZZ$1, 0))</f>
        <v/>
      </c>
      <c r="B190">
        <f>INDEX(resultados!$A$2:$ZZ$956, 184, MATCH($B$2, resultados!$A$1:$ZZ$1, 0))</f>
        <v/>
      </c>
      <c r="C190">
        <f>INDEX(resultados!$A$2:$ZZ$956, 184, MATCH($B$3, resultados!$A$1:$ZZ$1, 0))</f>
        <v/>
      </c>
    </row>
    <row r="191">
      <c r="A191">
        <f>INDEX(resultados!$A$2:$ZZ$956, 185, MATCH($B$1, resultados!$A$1:$ZZ$1, 0))</f>
        <v/>
      </c>
      <c r="B191">
        <f>INDEX(resultados!$A$2:$ZZ$956, 185, MATCH($B$2, resultados!$A$1:$ZZ$1, 0))</f>
        <v/>
      </c>
      <c r="C191">
        <f>INDEX(resultados!$A$2:$ZZ$956, 185, MATCH($B$3, resultados!$A$1:$ZZ$1, 0))</f>
        <v/>
      </c>
    </row>
    <row r="192">
      <c r="A192">
        <f>INDEX(resultados!$A$2:$ZZ$956, 186, MATCH($B$1, resultados!$A$1:$ZZ$1, 0))</f>
        <v/>
      </c>
      <c r="B192">
        <f>INDEX(resultados!$A$2:$ZZ$956, 186, MATCH($B$2, resultados!$A$1:$ZZ$1, 0))</f>
        <v/>
      </c>
      <c r="C192">
        <f>INDEX(resultados!$A$2:$ZZ$956, 186, MATCH($B$3, resultados!$A$1:$ZZ$1, 0))</f>
        <v/>
      </c>
    </row>
    <row r="193">
      <c r="A193">
        <f>INDEX(resultados!$A$2:$ZZ$956, 187, MATCH($B$1, resultados!$A$1:$ZZ$1, 0))</f>
        <v/>
      </c>
      <c r="B193">
        <f>INDEX(resultados!$A$2:$ZZ$956, 187, MATCH($B$2, resultados!$A$1:$ZZ$1, 0))</f>
        <v/>
      </c>
      <c r="C193">
        <f>INDEX(resultados!$A$2:$ZZ$956, 187, MATCH($B$3, resultados!$A$1:$ZZ$1, 0))</f>
        <v/>
      </c>
    </row>
    <row r="194">
      <c r="A194">
        <f>INDEX(resultados!$A$2:$ZZ$956, 188, MATCH($B$1, resultados!$A$1:$ZZ$1, 0))</f>
        <v/>
      </c>
      <c r="B194">
        <f>INDEX(resultados!$A$2:$ZZ$956, 188, MATCH($B$2, resultados!$A$1:$ZZ$1, 0))</f>
        <v/>
      </c>
      <c r="C194">
        <f>INDEX(resultados!$A$2:$ZZ$956, 188, MATCH($B$3, resultados!$A$1:$ZZ$1, 0))</f>
        <v/>
      </c>
    </row>
    <row r="195">
      <c r="A195">
        <f>INDEX(resultados!$A$2:$ZZ$956, 189, MATCH($B$1, resultados!$A$1:$ZZ$1, 0))</f>
        <v/>
      </c>
      <c r="B195">
        <f>INDEX(resultados!$A$2:$ZZ$956, 189, MATCH($B$2, resultados!$A$1:$ZZ$1, 0))</f>
        <v/>
      </c>
      <c r="C195">
        <f>INDEX(resultados!$A$2:$ZZ$956, 189, MATCH($B$3, resultados!$A$1:$ZZ$1, 0))</f>
        <v/>
      </c>
    </row>
    <row r="196">
      <c r="A196">
        <f>INDEX(resultados!$A$2:$ZZ$956, 190, MATCH($B$1, resultados!$A$1:$ZZ$1, 0))</f>
        <v/>
      </c>
      <c r="B196">
        <f>INDEX(resultados!$A$2:$ZZ$956, 190, MATCH($B$2, resultados!$A$1:$ZZ$1, 0))</f>
        <v/>
      </c>
      <c r="C196">
        <f>INDEX(resultados!$A$2:$ZZ$956, 190, MATCH($B$3, resultados!$A$1:$ZZ$1, 0))</f>
        <v/>
      </c>
    </row>
    <row r="197">
      <c r="A197">
        <f>INDEX(resultados!$A$2:$ZZ$956, 191, MATCH($B$1, resultados!$A$1:$ZZ$1, 0))</f>
        <v/>
      </c>
      <c r="B197">
        <f>INDEX(resultados!$A$2:$ZZ$956, 191, MATCH($B$2, resultados!$A$1:$ZZ$1, 0))</f>
        <v/>
      </c>
      <c r="C197">
        <f>INDEX(resultados!$A$2:$ZZ$956, 191, MATCH($B$3, resultados!$A$1:$ZZ$1, 0))</f>
        <v/>
      </c>
    </row>
    <row r="198">
      <c r="A198">
        <f>INDEX(resultados!$A$2:$ZZ$956, 192, MATCH($B$1, resultados!$A$1:$ZZ$1, 0))</f>
        <v/>
      </c>
      <c r="B198">
        <f>INDEX(resultados!$A$2:$ZZ$956, 192, MATCH($B$2, resultados!$A$1:$ZZ$1, 0))</f>
        <v/>
      </c>
      <c r="C198">
        <f>INDEX(resultados!$A$2:$ZZ$956, 192, MATCH($B$3, resultados!$A$1:$ZZ$1, 0))</f>
        <v/>
      </c>
    </row>
    <row r="199">
      <c r="A199">
        <f>INDEX(resultados!$A$2:$ZZ$956, 193, MATCH($B$1, resultados!$A$1:$ZZ$1, 0))</f>
        <v/>
      </c>
      <c r="B199">
        <f>INDEX(resultados!$A$2:$ZZ$956, 193, MATCH($B$2, resultados!$A$1:$ZZ$1, 0))</f>
        <v/>
      </c>
      <c r="C199">
        <f>INDEX(resultados!$A$2:$ZZ$956, 193, MATCH($B$3, resultados!$A$1:$ZZ$1, 0))</f>
        <v/>
      </c>
    </row>
    <row r="200">
      <c r="A200">
        <f>INDEX(resultados!$A$2:$ZZ$956, 194, MATCH($B$1, resultados!$A$1:$ZZ$1, 0))</f>
        <v/>
      </c>
      <c r="B200">
        <f>INDEX(resultados!$A$2:$ZZ$956, 194, MATCH($B$2, resultados!$A$1:$ZZ$1, 0))</f>
        <v/>
      </c>
      <c r="C200">
        <f>INDEX(resultados!$A$2:$ZZ$956, 194, MATCH($B$3, resultados!$A$1:$ZZ$1, 0))</f>
        <v/>
      </c>
    </row>
    <row r="201">
      <c r="A201">
        <f>INDEX(resultados!$A$2:$ZZ$956, 195, MATCH($B$1, resultados!$A$1:$ZZ$1, 0))</f>
        <v/>
      </c>
      <c r="B201">
        <f>INDEX(resultados!$A$2:$ZZ$956, 195, MATCH($B$2, resultados!$A$1:$ZZ$1, 0))</f>
        <v/>
      </c>
      <c r="C201">
        <f>INDEX(resultados!$A$2:$ZZ$956, 195, MATCH($B$3, resultados!$A$1:$ZZ$1, 0))</f>
        <v/>
      </c>
    </row>
    <row r="202">
      <c r="A202">
        <f>INDEX(resultados!$A$2:$ZZ$956, 196, MATCH($B$1, resultados!$A$1:$ZZ$1, 0))</f>
        <v/>
      </c>
      <c r="B202">
        <f>INDEX(resultados!$A$2:$ZZ$956, 196, MATCH($B$2, resultados!$A$1:$ZZ$1, 0))</f>
        <v/>
      </c>
      <c r="C202">
        <f>INDEX(resultados!$A$2:$ZZ$956, 196, MATCH($B$3, resultados!$A$1:$ZZ$1, 0))</f>
        <v/>
      </c>
    </row>
    <row r="203">
      <c r="A203">
        <f>INDEX(resultados!$A$2:$ZZ$956, 197, MATCH($B$1, resultados!$A$1:$ZZ$1, 0))</f>
        <v/>
      </c>
      <c r="B203">
        <f>INDEX(resultados!$A$2:$ZZ$956, 197, MATCH($B$2, resultados!$A$1:$ZZ$1, 0))</f>
        <v/>
      </c>
      <c r="C203">
        <f>INDEX(resultados!$A$2:$ZZ$956, 197, MATCH($B$3, resultados!$A$1:$ZZ$1, 0))</f>
        <v/>
      </c>
    </row>
    <row r="204">
      <c r="A204">
        <f>INDEX(resultados!$A$2:$ZZ$956, 198, MATCH($B$1, resultados!$A$1:$ZZ$1, 0))</f>
        <v/>
      </c>
      <c r="B204">
        <f>INDEX(resultados!$A$2:$ZZ$956, 198, MATCH($B$2, resultados!$A$1:$ZZ$1, 0))</f>
        <v/>
      </c>
      <c r="C204">
        <f>INDEX(resultados!$A$2:$ZZ$956, 198, MATCH($B$3, resultados!$A$1:$ZZ$1, 0))</f>
        <v/>
      </c>
    </row>
    <row r="205">
      <c r="A205">
        <f>INDEX(resultados!$A$2:$ZZ$956, 199, MATCH($B$1, resultados!$A$1:$ZZ$1, 0))</f>
        <v/>
      </c>
      <c r="B205">
        <f>INDEX(resultados!$A$2:$ZZ$956, 199, MATCH($B$2, resultados!$A$1:$ZZ$1, 0))</f>
        <v/>
      </c>
      <c r="C205">
        <f>INDEX(resultados!$A$2:$ZZ$956, 199, MATCH($B$3, resultados!$A$1:$ZZ$1, 0))</f>
        <v/>
      </c>
    </row>
    <row r="206">
      <c r="A206">
        <f>INDEX(resultados!$A$2:$ZZ$956, 200, MATCH($B$1, resultados!$A$1:$ZZ$1, 0))</f>
        <v/>
      </c>
      <c r="B206">
        <f>INDEX(resultados!$A$2:$ZZ$956, 200, MATCH($B$2, resultados!$A$1:$ZZ$1, 0))</f>
        <v/>
      </c>
      <c r="C206">
        <f>INDEX(resultados!$A$2:$ZZ$956, 200, MATCH($B$3, resultados!$A$1:$ZZ$1, 0))</f>
        <v/>
      </c>
    </row>
    <row r="207">
      <c r="A207">
        <f>INDEX(resultados!$A$2:$ZZ$956, 201, MATCH($B$1, resultados!$A$1:$ZZ$1, 0))</f>
        <v/>
      </c>
      <c r="B207">
        <f>INDEX(resultados!$A$2:$ZZ$956, 201, MATCH($B$2, resultados!$A$1:$ZZ$1, 0))</f>
        <v/>
      </c>
      <c r="C207">
        <f>INDEX(resultados!$A$2:$ZZ$956, 201, MATCH($B$3, resultados!$A$1:$ZZ$1, 0))</f>
        <v/>
      </c>
    </row>
    <row r="208">
      <c r="A208">
        <f>INDEX(resultados!$A$2:$ZZ$956, 202, MATCH($B$1, resultados!$A$1:$ZZ$1, 0))</f>
        <v/>
      </c>
      <c r="B208">
        <f>INDEX(resultados!$A$2:$ZZ$956, 202, MATCH($B$2, resultados!$A$1:$ZZ$1, 0))</f>
        <v/>
      </c>
      <c r="C208">
        <f>INDEX(resultados!$A$2:$ZZ$956, 202, MATCH($B$3, resultados!$A$1:$ZZ$1, 0))</f>
        <v/>
      </c>
    </row>
    <row r="209">
      <c r="A209">
        <f>INDEX(resultados!$A$2:$ZZ$956, 203, MATCH($B$1, resultados!$A$1:$ZZ$1, 0))</f>
        <v/>
      </c>
      <c r="B209">
        <f>INDEX(resultados!$A$2:$ZZ$956, 203, MATCH($B$2, resultados!$A$1:$ZZ$1, 0))</f>
        <v/>
      </c>
      <c r="C209">
        <f>INDEX(resultados!$A$2:$ZZ$956, 203, MATCH($B$3, resultados!$A$1:$ZZ$1, 0))</f>
        <v/>
      </c>
    </row>
    <row r="210">
      <c r="A210">
        <f>INDEX(resultados!$A$2:$ZZ$956, 204, MATCH($B$1, resultados!$A$1:$ZZ$1, 0))</f>
        <v/>
      </c>
      <c r="B210">
        <f>INDEX(resultados!$A$2:$ZZ$956, 204, MATCH($B$2, resultados!$A$1:$ZZ$1, 0))</f>
        <v/>
      </c>
      <c r="C210">
        <f>INDEX(resultados!$A$2:$ZZ$956, 204, MATCH($B$3, resultados!$A$1:$ZZ$1, 0))</f>
        <v/>
      </c>
    </row>
    <row r="211">
      <c r="A211">
        <f>INDEX(resultados!$A$2:$ZZ$956, 205, MATCH($B$1, resultados!$A$1:$ZZ$1, 0))</f>
        <v/>
      </c>
      <c r="B211">
        <f>INDEX(resultados!$A$2:$ZZ$956, 205, MATCH($B$2, resultados!$A$1:$ZZ$1, 0))</f>
        <v/>
      </c>
      <c r="C211">
        <f>INDEX(resultados!$A$2:$ZZ$956, 205, MATCH($B$3, resultados!$A$1:$ZZ$1, 0))</f>
        <v/>
      </c>
    </row>
    <row r="212">
      <c r="A212">
        <f>INDEX(resultados!$A$2:$ZZ$956, 206, MATCH($B$1, resultados!$A$1:$ZZ$1, 0))</f>
        <v/>
      </c>
      <c r="B212">
        <f>INDEX(resultados!$A$2:$ZZ$956, 206, MATCH($B$2, resultados!$A$1:$ZZ$1, 0))</f>
        <v/>
      </c>
      <c r="C212">
        <f>INDEX(resultados!$A$2:$ZZ$956, 206, MATCH($B$3, resultados!$A$1:$ZZ$1, 0))</f>
        <v/>
      </c>
    </row>
    <row r="213">
      <c r="A213">
        <f>INDEX(resultados!$A$2:$ZZ$956, 207, MATCH($B$1, resultados!$A$1:$ZZ$1, 0))</f>
        <v/>
      </c>
      <c r="B213">
        <f>INDEX(resultados!$A$2:$ZZ$956, 207, MATCH($B$2, resultados!$A$1:$ZZ$1, 0))</f>
        <v/>
      </c>
      <c r="C213">
        <f>INDEX(resultados!$A$2:$ZZ$956, 207, MATCH($B$3, resultados!$A$1:$ZZ$1, 0))</f>
        <v/>
      </c>
    </row>
    <row r="214">
      <c r="A214">
        <f>INDEX(resultados!$A$2:$ZZ$956, 208, MATCH($B$1, resultados!$A$1:$ZZ$1, 0))</f>
        <v/>
      </c>
      <c r="B214">
        <f>INDEX(resultados!$A$2:$ZZ$956, 208, MATCH($B$2, resultados!$A$1:$ZZ$1, 0))</f>
        <v/>
      </c>
      <c r="C214">
        <f>INDEX(resultados!$A$2:$ZZ$956, 208, MATCH($B$3, resultados!$A$1:$ZZ$1, 0))</f>
        <v/>
      </c>
    </row>
    <row r="215">
      <c r="A215">
        <f>INDEX(resultados!$A$2:$ZZ$956, 209, MATCH($B$1, resultados!$A$1:$ZZ$1, 0))</f>
        <v/>
      </c>
      <c r="B215">
        <f>INDEX(resultados!$A$2:$ZZ$956, 209, MATCH($B$2, resultados!$A$1:$ZZ$1, 0))</f>
        <v/>
      </c>
      <c r="C215">
        <f>INDEX(resultados!$A$2:$ZZ$956, 209, MATCH($B$3, resultados!$A$1:$ZZ$1, 0))</f>
        <v/>
      </c>
    </row>
    <row r="216">
      <c r="A216">
        <f>INDEX(resultados!$A$2:$ZZ$956, 210, MATCH($B$1, resultados!$A$1:$ZZ$1, 0))</f>
        <v/>
      </c>
      <c r="B216">
        <f>INDEX(resultados!$A$2:$ZZ$956, 210, MATCH($B$2, resultados!$A$1:$ZZ$1, 0))</f>
        <v/>
      </c>
      <c r="C216">
        <f>INDEX(resultados!$A$2:$ZZ$956, 210, MATCH($B$3, resultados!$A$1:$ZZ$1, 0))</f>
        <v/>
      </c>
    </row>
    <row r="217">
      <c r="A217">
        <f>INDEX(resultados!$A$2:$ZZ$956, 211, MATCH($B$1, resultados!$A$1:$ZZ$1, 0))</f>
        <v/>
      </c>
      <c r="B217">
        <f>INDEX(resultados!$A$2:$ZZ$956, 211, MATCH($B$2, resultados!$A$1:$ZZ$1, 0))</f>
        <v/>
      </c>
      <c r="C217">
        <f>INDEX(resultados!$A$2:$ZZ$956, 211, MATCH($B$3, resultados!$A$1:$ZZ$1, 0))</f>
        <v/>
      </c>
    </row>
    <row r="218">
      <c r="A218">
        <f>INDEX(resultados!$A$2:$ZZ$956, 212, MATCH($B$1, resultados!$A$1:$ZZ$1, 0))</f>
        <v/>
      </c>
      <c r="B218">
        <f>INDEX(resultados!$A$2:$ZZ$956, 212, MATCH($B$2, resultados!$A$1:$ZZ$1, 0))</f>
        <v/>
      </c>
      <c r="C218">
        <f>INDEX(resultados!$A$2:$ZZ$956, 212, MATCH($B$3, resultados!$A$1:$ZZ$1, 0))</f>
        <v/>
      </c>
    </row>
    <row r="219">
      <c r="A219">
        <f>INDEX(resultados!$A$2:$ZZ$956, 213, MATCH($B$1, resultados!$A$1:$ZZ$1, 0))</f>
        <v/>
      </c>
      <c r="B219">
        <f>INDEX(resultados!$A$2:$ZZ$956, 213, MATCH($B$2, resultados!$A$1:$ZZ$1, 0))</f>
        <v/>
      </c>
      <c r="C219">
        <f>INDEX(resultados!$A$2:$ZZ$956, 213, MATCH($B$3, resultados!$A$1:$ZZ$1, 0))</f>
        <v/>
      </c>
    </row>
    <row r="220">
      <c r="A220">
        <f>INDEX(resultados!$A$2:$ZZ$956, 214, MATCH($B$1, resultados!$A$1:$ZZ$1, 0))</f>
        <v/>
      </c>
      <c r="B220">
        <f>INDEX(resultados!$A$2:$ZZ$956, 214, MATCH($B$2, resultados!$A$1:$ZZ$1, 0))</f>
        <v/>
      </c>
      <c r="C220">
        <f>INDEX(resultados!$A$2:$ZZ$956, 214, MATCH($B$3, resultados!$A$1:$ZZ$1, 0))</f>
        <v/>
      </c>
    </row>
    <row r="221">
      <c r="A221">
        <f>INDEX(resultados!$A$2:$ZZ$956, 215, MATCH($B$1, resultados!$A$1:$ZZ$1, 0))</f>
        <v/>
      </c>
      <c r="B221">
        <f>INDEX(resultados!$A$2:$ZZ$956, 215, MATCH($B$2, resultados!$A$1:$ZZ$1, 0))</f>
        <v/>
      </c>
      <c r="C221">
        <f>INDEX(resultados!$A$2:$ZZ$956, 215, MATCH($B$3, resultados!$A$1:$ZZ$1, 0))</f>
        <v/>
      </c>
    </row>
    <row r="222">
      <c r="A222">
        <f>INDEX(resultados!$A$2:$ZZ$956, 216, MATCH($B$1, resultados!$A$1:$ZZ$1, 0))</f>
        <v/>
      </c>
      <c r="B222">
        <f>INDEX(resultados!$A$2:$ZZ$956, 216, MATCH($B$2, resultados!$A$1:$ZZ$1, 0))</f>
        <v/>
      </c>
      <c r="C222">
        <f>INDEX(resultados!$A$2:$ZZ$956, 216, MATCH($B$3, resultados!$A$1:$ZZ$1, 0))</f>
        <v/>
      </c>
    </row>
    <row r="223">
      <c r="A223">
        <f>INDEX(resultados!$A$2:$ZZ$956, 217, MATCH($B$1, resultados!$A$1:$ZZ$1, 0))</f>
        <v/>
      </c>
      <c r="B223">
        <f>INDEX(resultados!$A$2:$ZZ$956, 217, MATCH($B$2, resultados!$A$1:$ZZ$1, 0))</f>
        <v/>
      </c>
      <c r="C223">
        <f>INDEX(resultados!$A$2:$ZZ$956, 217, MATCH($B$3, resultados!$A$1:$ZZ$1, 0))</f>
        <v/>
      </c>
    </row>
    <row r="224">
      <c r="A224">
        <f>INDEX(resultados!$A$2:$ZZ$956, 218, MATCH($B$1, resultados!$A$1:$ZZ$1, 0))</f>
        <v/>
      </c>
      <c r="B224">
        <f>INDEX(resultados!$A$2:$ZZ$956, 218, MATCH($B$2, resultados!$A$1:$ZZ$1, 0))</f>
        <v/>
      </c>
      <c r="C224">
        <f>INDEX(resultados!$A$2:$ZZ$956, 218, MATCH($B$3, resultados!$A$1:$ZZ$1, 0))</f>
        <v/>
      </c>
    </row>
    <row r="225">
      <c r="A225">
        <f>INDEX(resultados!$A$2:$ZZ$956, 219, MATCH($B$1, resultados!$A$1:$ZZ$1, 0))</f>
        <v/>
      </c>
      <c r="B225">
        <f>INDEX(resultados!$A$2:$ZZ$956, 219, MATCH($B$2, resultados!$A$1:$ZZ$1, 0))</f>
        <v/>
      </c>
      <c r="C225">
        <f>INDEX(resultados!$A$2:$ZZ$956, 219, MATCH($B$3, resultados!$A$1:$ZZ$1, 0))</f>
        <v/>
      </c>
    </row>
    <row r="226">
      <c r="A226">
        <f>INDEX(resultados!$A$2:$ZZ$956, 220, MATCH($B$1, resultados!$A$1:$ZZ$1, 0))</f>
        <v/>
      </c>
      <c r="B226">
        <f>INDEX(resultados!$A$2:$ZZ$956, 220, MATCH($B$2, resultados!$A$1:$ZZ$1, 0))</f>
        <v/>
      </c>
      <c r="C226">
        <f>INDEX(resultados!$A$2:$ZZ$956, 220, MATCH($B$3, resultados!$A$1:$ZZ$1, 0))</f>
        <v/>
      </c>
    </row>
    <row r="227">
      <c r="A227">
        <f>INDEX(resultados!$A$2:$ZZ$956, 221, MATCH($B$1, resultados!$A$1:$ZZ$1, 0))</f>
        <v/>
      </c>
      <c r="B227">
        <f>INDEX(resultados!$A$2:$ZZ$956, 221, MATCH($B$2, resultados!$A$1:$ZZ$1, 0))</f>
        <v/>
      </c>
      <c r="C227">
        <f>INDEX(resultados!$A$2:$ZZ$956, 221, MATCH($B$3, resultados!$A$1:$ZZ$1, 0))</f>
        <v/>
      </c>
    </row>
    <row r="228">
      <c r="A228">
        <f>INDEX(resultados!$A$2:$ZZ$956, 222, MATCH($B$1, resultados!$A$1:$ZZ$1, 0))</f>
        <v/>
      </c>
      <c r="B228">
        <f>INDEX(resultados!$A$2:$ZZ$956, 222, MATCH($B$2, resultados!$A$1:$ZZ$1, 0))</f>
        <v/>
      </c>
      <c r="C228">
        <f>INDEX(resultados!$A$2:$ZZ$956, 222, MATCH($B$3, resultados!$A$1:$ZZ$1, 0))</f>
        <v/>
      </c>
    </row>
    <row r="229">
      <c r="A229">
        <f>INDEX(resultados!$A$2:$ZZ$956, 223, MATCH($B$1, resultados!$A$1:$ZZ$1, 0))</f>
        <v/>
      </c>
      <c r="B229">
        <f>INDEX(resultados!$A$2:$ZZ$956, 223, MATCH($B$2, resultados!$A$1:$ZZ$1, 0))</f>
        <v/>
      </c>
      <c r="C229">
        <f>INDEX(resultados!$A$2:$ZZ$956, 223, MATCH($B$3, resultados!$A$1:$ZZ$1, 0))</f>
        <v/>
      </c>
    </row>
    <row r="230">
      <c r="A230">
        <f>INDEX(resultados!$A$2:$ZZ$956, 224, MATCH($B$1, resultados!$A$1:$ZZ$1, 0))</f>
        <v/>
      </c>
      <c r="B230">
        <f>INDEX(resultados!$A$2:$ZZ$956, 224, MATCH($B$2, resultados!$A$1:$ZZ$1, 0))</f>
        <v/>
      </c>
      <c r="C230">
        <f>INDEX(resultados!$A$2:$ZZ$956, 224, MATCH($B$3, resultados!$A$1:$ZZ$1, 0))</f>
        <v/>
      </c>
    </row>
    <row r="231">
      <c r="A231">
        <f>INDEX(resultados!$A$2:$ZZ$956, 225, MATCH($B$1, resultados!$A$1:$ZZ$1, 0))</f>
        <v/>
      </c>
      <c r="B231">
        <f>INDEX(resultados!$A$2:$ZZ$956, 225, MATCH($B$2, resultados!$A$1:$ZZ$1, 0))</f>
        <v/>
      </c>
      <c r="C231">
        <f>INDEX(resultados!$A$2:$ZZ$956, 225, MATCH($B$3, resultados!$A$1:$ZZ$1, 0))</f>
        <v/>
      </c>
    </row>
    <row r="232">
      <c r="A232">
        <f>INDEX(resultados!$A$2:$ZZ$956, 226, MATCH($B$1, resultados!$A$1:$ZZ$1, 0))</f>
        <v/>
      </c>
      <c r="B232">
        <f>INDEX(resultados!$A$2:$ZZ$956, 226, MATCH($B$2, resultados!$A$1:$ZZ$1, 0))</f>
        <v/>
      </c>
      <c r="C232">
        <f>INDEX(resultados!$A$2:$ZZ$956, 226, MATCH($B$3, resultados!$A$1:$ZZ$1, 0))</f>
        <v/>
      </c>
    </row>
    <row r="233">
      <c r="A233">
        <f>INDEX(resultados!$A$2:$ZZ$956, 227, MATCH($B$1, resultados!$A$1:$ZZ$1, 0))</f>
        <v/>
      </c>
      <c r="B233">
        <f>INDEX(resultados!$A$2:$ZZ$956, 227, MATCH($B$2, resultados!$A$1:$ZZ$1, 0))</f>
        <v/>
      </c>
      <c r="C233">
        <f>INDEX(resultados!$A$2:$ZZ$956, 227, MATCH($B$3, resultados!$A$1:$ZZ$1, 0))</f>
        <v/>
      </c>
    </row>
    <row r="234">
      <c r="A234">
        <f>INDEX(resultados!$A$2:$ZZ$956, 228, MATCH($B$1, resultados!$A$1:$ZZ$1, 0))</f>
        <v/>
      </c>
      <c r="B234">
        <f>INDEX(resultados!$A$2:$ZZ$956, 228, MATCH($B$2, resultados!$A$1:$ZZ$1, 0))</f>
        <v/>
      </c>
      <c r="C234">
        <f>INDEX(resultados!$A$2:$ZZ$956, 228, MATCH($B$3, resultados!$A$1:$ZZ$1, 0))</f>
        <v/>
      </c>
    </row>
    <row r="235">
      <c r="A235">
        <f>INDEX(resultados!$A$2:$ZZ$956, 229, MATCH($B$1, resultados!$A$1:$ZZ$1, 0))</f>
        <v/>
      </c>
      <c r="B235">
        <f>INDEX(resultados!$A$2:$ZZ$956, 229, MATCH($B$2, resultados!$A$1:$ZZ$1, 0))</f>
        <v/>
      </c>
      <c r="C235">
        <f>INDEX(resultados!$A$2:$ZZ$956, 229, MATCH($B$3, resultados!$A$1:$ZZ$1, 0))</f>
        <v/>
      </c>
    </row>
    <row r="236">
      <c r="A236">
        <f>INDEX(resultados!$A$2:$ZZ$956, 230, MATCH($B$1, resultados!$A$1:$ZZ$1, 0))</f>
        <v/>
      </c>
      <c r="B236">
        <f>INDEX(resultados!$A$2:$ZZ$956, 230, MATCH($B$2, resultados!$A$1:$ZZ$1, 0))</f>
        <v/>
      </c>
      <c r="C236">
        <f>INDEX(resultados!$A$2:$ZZ$956, 230, MATCH($B$3, resultados!$A$1:$ZZ$1, 0))</f>
        <v/>
      </c>
    </row>
    <row r="237">
      <c r="A237">
        <f>INDEX(resultados!$A$2:$ZZ$956, 231, MATCH($B$1, resultados!$A$1:$ZZ$1, 0))</f>
        <v/>
      </c>
      <c r="B237">
        <f>INDEX(resultados!$A$2:$ZZ$956, 231, MATCH($B$2, resultados!$A$1:$ZZ$1, 0))</f>
        <v/>
      </c>
      <c r="C237">
        <f>INDEX(resultados!$A$2:$ZZ$956, 231, MATCH($B$3, resultados!$A$1:$ZZ$1, 0))</f>
        <v/>
      </c>
    </row>
    <row r="238">
      <c r="A238">
        <f>INDEX(resultados!$A$2:$ZZ$956, 232, MATCH($B$1, resultados!$A$1:$ZZ$1, 0))</f>
        <v/>
      </c>
      <c r="B238">
        <f>INDEX(resultados!$A$2:$ZZ$956, 232, MATCH($B$2, resultados!$A$1:$ZZ$1, 0))</f>
        <v/>
      </c>
      <c r="C238">
        <f>INDEX(resultados!$A$2:$ZZ$956, 232, MATCH($B$3, resultados!$A$1:$ZZ$1, 0))</f>
        <v/>
      </c>
    </row>
    <row r="239">
      <c r="A239">
        <f>INDEX(resultados!$A$2:$ZZ$956, 233, MATCH($B$1, resultados!$A$1:$ZZ$1, 0))</f>
        <v/>
      </c>
      <c r="B239">
        <f>INDEX(resultados!$A$2:$ZZ$956, 233, MATCH($B$2, resultados!$A$1:$ZZ$1, 0))</f>
        <v/>
      </c>
      <c r="C239">
        <f>INDEX(resultados!$A$2:$ZZ$956, 233, MATCH($B$3, resultados!$A$1:$ZZ$1, 0))</f>
        <v/>
      </c>
    </row>
    <row r="240">
      <c r="A240">
        <f>INDEX(resultados!$A$2:$ZZ$956, 234, MATCH($B$1, resultados!$A$1:$ZZ$1, 0))</f>
        <v/>
      </c>
      <c r="B240">
        <f>INDEX(resultados!$A$2:$ZZ$956, 234, MATCH($B$2, resultados!$A$1:$ZZ$1, 0))</f>
        <v/>
      </c>
      <c r="C240">
        <f>INDEX(resultados!$A$2:$ZZ$956, 234, MATCH($B$3, resultados!$A$1:$ZZ$1, 0))</f>
        <v/>
      </c>
    </row>
    <row r="241">
      <c r="A241">
        <f>INDEX(resultados!$A$2:$ZZ$956, 235, MATCH($B$1, resultados!$A$1:$ZZ$1, 0))</f>
        <v/>
      </c>
      <c r="B241">
        <f>INDEX(resultados!$A$2:$ZZ$956, 235, MATCH($B$2, resultados!$A$1:$ZZ$1, 0))</f>
        <v/>
      </c>
      <c r="C241">
        <f>INDEX(resultados!$A$2:$ZZ$956, 235, MATCH($B$3, resultados!$A$1:$ZZ$1, 0))</f>
        <v/>
      </c>
    </row>
    <row r="242">
      <c r="A242">
        <f>INDEX(resultados!$A$2:$ZZ$956, 236, MATCH($B$1, resultados!$A$1:$ZZ$1, 0))</f>
        <v/>
      </c>
      <c r="B242">
        <f>INDEX(resultados!$A$2:$ZZ$956, 236, MATCH($B$2, resultados!$A$1:$ZZ$1, 0))</f>
        <v/>
      </c>
      <c r="C242">
        <f>INDEX(resultados!$A$2:$ZZ$956, 236, MATCH($B$3, resultados!$A$1:$ZZ$1, 0))</f>
        <v/>
      </c>
    </row>
    <row r="243">
      <c r="A243">
        <f>INDEX(resultados!$A$2:$ZZ$956, 237, MATCH($B$1, resultados!$A$1:$ZZ$1, 0))</f>
        <v/>
      </c>
      <c r="B243">
        <f>INDEX(resultados!$A$2:$ZZ$956, 237, MATCH($B$2, resultados!$A$1:$ZZ$1, 0))</f>
        <v/>
      </c>
      <c r="C243">
        <f>INDEX(resultados!$A$2:$ZZ$956, 237, MATCH($B$3, resultados!$A$1:$ZZ$1, 0))</f>
        <v/>
      </c>
    </row>
    <row r="244">
      <c r="A244">
        <f>INDEX(resultados!$A$2:$ZZ$956, 238, MATCH($B$1, resultados!$A$1:$ZZ$1, 0))</f>
        <v/>
      </c>
      <c r="B244">
        <f>INDEX(resultados!$A$2:$ZZ$956, 238, MATCH($B$2, resultados!$A$1:$ZZ$1, 0))</f>
        <v/>
      </c>
      <c r="C244">
        <f>INDEX(resultados!$A$2:$ZZ$956, 238, MATCH($B$3, resultados!$A$1:$ZZ$1, 0))</f>
        <v/>
      </c>
    </row>
    <row r="245">
      <c r="A245">
        <f>INDEX(resultados!$A$2:$ZZ$956, 239, MATCH($B$1, resultados!$A$1:$ZZ$1, 0))</f>
        <v/>
      </c>
      <c r="B245">
        <f>INDEX(resultados!$A$2:$ZZ$956, 239, MATCH($B$2, resultados!$A$1:$ZZ$1, 0))</f>
        <v/>
      </c>
      <c r="C245">
        <f>INDEX(resultados!$A$2:$ZZ$956, 239, MATCH($B$3, resultados!$A$1:$ZZ$1, 0))</f>
        <v/>
      </c>
    </row>
    <row r="246">
      <c r="A246">
        <f>INDEX(resultados!$A$2:$ZZ$956, 240, MATCH($B$1, resultados!$A$1:$ZZ$1, 0))</f>
        <v/>
      </c>
      <c r="B246">
        <f>INDEX(resultados!$A$2:$ZZ$956, 240, MATCH($B$2, resultados!$A$1:$ZZ$1, 0))</f>
        <v/>
      </c>
      <c r="C246">
        <f>INDEX(resultados!$A$2:$ZZ$956, 240, MATCH($B$3, resultados!$A$1:$ZZ$1, 0))</f>
        <v/>
      </c>
    </row>
    <row r="247">
      <c r="A247">
        <f>INDEX(resultados!$A$2:$ZZ$956, 241, MATCH($B$1, resultados!$A$1:$ZZ$1, 0))</f>
        <v/>
      </c>
      <c r="B247">
        <f>INDEX(resultados!$A$2:$ZZ$956, 241, MATCH($B$2, resultados!$A$1:$ZZ$1, 0))</f>
        <v/>
      </c>
      <c r="C247">
        <f>INDEX(resultados!$A$2:$ZZ$956, 241, MATCH($B$3, resultados!$A$1:$ZZ$1, 0))</f>
        <v/>
      </c>
    </row>
    <row r="248">
      <c r="A248">
        <f>INDEX(resultados!$A$2:$ZZ$956, 242, MATCH($B$1, resultados!$A$1:$ZZ$1, 0))</f>
        <v/>
      </c>
      <c r="B248">
        <f>INDEX(resultados!$A$2:$ZZ$956, 242, MATCH($B$2, resultados!$A$1:$ZZ$1, 0))</f>
        <v/>
      </c>
      <c r="C248">
        <f>INDEX(resultados!$A$2:$ZZ$956, 242, MATCH($B$3, resultados!$A$1:$ZZ$1, 0))</f>
        <v/>
      </c>
    </row>
    <row r="249">
      <c r="A249">
        <f>INDEX(resultados!$A$2:$ZZ$956, 243, MATCH($B$1, resultados!$A$1:$ZZ$1, 0))</f>
        <v/>
      </c>
      <c r="B249">
        <f>INDEX(resultados!$A$2:$ZZ$956, 243, MATCH($B$2, resultados!$A$1:$ZZ$1, 0))</f>
        <v/>
      </c>
      <c r="C249">
        <f>INDEX(resultados!$A$2:$ZZ$956, 243, MATCH($B$3, resultados!$A$1:$ZZ$1, 0))</f>
        <v/>
      </c>
    </row>
    <row r="250">
      <c r="A250">
        <f>INDEX(resultados!$A$2:$ZZ$956, 244, MATCH($B$1, resultados!$A$1:$ZZ$1, 0))</f>
        <v/>
      </c>
      <c r="B250">
        <f>INDEX(resultados!$A$2:$ZZ$956, 244, MATCH($B$2, resultados!$A$1:$ZZ$1, 0))</f>
        <v/>
      </c>
      <c r="C250">
        <f>INDEX(resultados!$A$2:$ZZ$956, 244, MATCH($B$3, resultados!$A$1:$ZZ$1, 0))</f>
        <v/>
      </c>
    </row>
    <row r="251">
      <c r="A251">
        <f>INDEX(resultados!$A$2:$ZZ$956, 245, MATCH($B$1, resultados!$A$1:$ZZ$1, 0))</f>
        <v/>
      </c>
      <c r="B251">
        <f>INDEX(resultados!$A$2:$ZZ$956, 245, MATCH($B$2, resultados!$A$1:$ZZ$1, 0))</f>
        <v/>
      </c>
      <c r="C251">
        <f>INDEX(resultados!$A$2:$ZZ$956, 245, MATCH($B$3, resultados!$A$1:$ZZ$1, 0))</f>
        <v/>
      </c>
    </row>
    <row r="252">
      <c r="A252">
        <f>INDEX(resultados!$A$2:$ZZ$956, 246, MATCH($B$1, resultados!$A$1:$ZZ$1, 0))</f>
        <v/>
      </c>
      <c r="B252">
        <f>INDEX(resultados!$A$2:$ZZ$956, 246, MATCH($B$2, resultados!$A$1:$ZZ$1, 0))</f>
        <v/>
      </c>
      <c r="C252">
        <f>INDEX(resultados!$A$2:$ZZ$956, 246, MATCH($B$3, resultados!$A$1:$ZZ$1, 0))</f>
        <v/>
      </c>
    </row>
    <row r="253">
      <c r="A253">
        <f>INDEX(resultados!$A$2:$ZZ$956, 247, MATCH($B$1, resultados!$A$1:$ZZ$1, 0))</f>
        <v/>
      </c>
      <c r="B253">
        <f>INDEX(resultados!$A$2:$ZZ$956, 247, MATCH($B$2, resultados!$A$1:$ZZ$1, 0))</f>
        <v/>
      </c>
      <c r="C253">
        <f>INDEX(resultados!$A$2:$ZZ$956, 247, MATCH($B$3, resultados!$A$1:$ZZ$1, 0))</f>
        <v/>
      </c>
    </row>
    <row r="254">
      <c r="A254">
        <f>INDEX(resultados!$A$2:$ZZ$956, 248, MATCH($B$1, resultados!$A$1:$ZZ$1, 0))</f>
        <v/>
      </c>
      <c r="B254">
        <f>INDEX(resultados!$A$2:$ZZ$956, 248, MATCH($B$2, resultados!$A$1:$ZZ$1, 0))</f>
        <v/>
      </c>
      <c r="C254">
        <f>INDEX(resultados!$A$2:$ZZ$956, 248, MATCH($B$3, resultados!$A$1:$ZZ$1, 0))</f>
        <v/>
      </c>
    </row>
    <row r="255">
      <c r="A255">
        <f>INDEX(resultados!$A$2:$ZZ$956, 249, MATCH($B$1, resultados!$A$1:$ZZ$1, 0))</f>
        <v/>
      </c>
      <c r="B255">
        <f>INDEX(resultados!$A$2:$ZZ$956, 249, MATCH($B$2, resultados!$A$1:$ZZ$1, 0))</f>
        <v/>
      </c>
      <c r="C255">
        <f>INDEX(resultados!$A$2:$ZZ$956, 249, MATCH($B$3, resultados!$A$1:$ZZ$1, 0))</f>
        <v/>
      </c>
    </row>
    <row r="256">
      <c r="A256">
        <f>INDEX(resultados!$A$2:$ZZ$956, 250, MATCH($B$1, resultados!$A$1:$ZZ$1, 0))</f>
        <v/>
      </c>
      <c r="B256">
        <f>INDEX(resultados!$A$2:$ZZ$956, 250, MATCH($B$2, resultados!$A$1:$ZZ$1, 0))</f>
        <v/>
      </c>
      <c r="C256">
        <f>INDEX(resultados!$A$2:$ZZ$956, 250, MATCH($B$3, resultados!$A$1:$ZZ$1, 0))</f>
        <v/>
      </c>
    </row>
    <row r="257">
      <c r="A257">
        <f>INDEX(resultados!$A$2:$ZZ$956, 251, MATCH($B$1, resultados!$A$1:$ZZ$1, 0))</f>
        <v/>
      </c>
      <c r="B257">
        <f>INDEX(resultados!$A$2:$ZZ$956, 251, MATCH($B$2, resultados!$A$1:$ZZ$1, 0))</f>
        <v/>
      </c>
      <c r="C257">
        <f>INDEX(resultados!$A$2:$ZZ$956, 251, MATCH($B$3, resultados!$A$1:$ZZ$1, 0))</f>
        <v/>
      </c>
    </row>
    <row r="258">
      <c r="A258">
        <f>INDEX(resultados!$A$2:$ZZ$956, 252, MATCH($B$1, resultados!$A$1:$ZZ$1, 0))</f>
        <v/>
      </c>
      <c r="B258">
        <f>INDEX(resultados!$A$2:$ZZ$956, 252, MATCH($B$2, resultados!$A$1:$ZZ$1, 0))</f>
        <v/>
      </c>
      <c r="C258">
        <f>INDEX(resultados!$A$2:$ZZ$956, 252, MATCH($B$3, resultados!$A$1:$ZZ$1, 0))</f>
        <v/>
      </c>
    </row>
    <row r="259">
      <c r="A259">
        <f>INDEX(resultados!$A$2:$ZZ$956, 253, MATCH($B$1, resultados!$A$1:$ZZ$1, 0))</f>
        <v/>
      </c>
      <c r="B259">
        <f>INDEX(resultados!$A$2:$ZZ$956, 253, MATCH($B$2, resultados!$A$1:$ZZ$1, 0))</f>
        <v/>
      </c>
      <c r="C259">
        <f>INDEX(resultados!$A$2:$ZZ$956, 253, MATCH($B$3, resultados!$A$1:$ZZ$1, 0))</f>
        <v/>
      </c>
    </row>
    <row r="260">
      <c r="A260">
        <f>INDEX(resultados!$A$2:$ZZ$956, 254, MATCH($B$1, resultados!$A$1:$ZZ$1, 0))</f>
        <v/>
      </c>
      <c r="B260">
        <f>INDEX(resultados!$A$2:$ZZ$956, 254, MATCH($B$2, resultados!$A$1:$ZZ$1, 0))</f>
        <v/>
      </c>
      <c r="C260">
        <f>INDEX(resultados!$A$2:$ZZ$956, 254, MATCH($B$3, resultados!$A$1:$ZZ$1, 0))</f>
        <v/>
      </c>
    </row>
    <row r="261">
      <c r="A261">
        <f>INDEX(resultados!$A$2:$ZZ$956, 255, MATCH($B$1, resultados!$A$1:$ZZ$1, 0))</f>
        <v/>
      </c>
      <c r="B261">
        <f>INDEX(resultados!$A$2:$ZZ$956, 255, MATCH($B$2, resultados!$A$1:$ZZ$1, 0))</f>
        <v/>
      </c>
      <c r="C261">
        <f>INDEX(resultados!$A$2:$ZZ$956, 255, MATCH($B$3, resultados!$A$1:$ZZ$1, 0))</f>
        <v/>
      </c>
    </row>
    <row r="262">
      <c r="A262">
        <f>INDEX(resultados!$A$2:$ZZ$956, 256, MATCH($B$1, resultados!$A$1:$ZZ$1, 0))</f>
        <v/>
      </c>
      <c r="B262">
        <f>INDEX(resultados!$A$2:$ZZ$956, 256, MATCH($B$2, resultados!$A$1:$ZZ$1, 0))</f>
        <v/>
      </c>
      <c r="C262">
        <f>INDEX(resultados!$A$2:$ZZ$956, 256, MATCH($B$3, resultados!$A$1:$ZZ$1, 0))</f>
        <v/>
      </c>
    </row>
    <row r="263">
      <c r="A263">
        <f>INDEX(resultados!$A$2:$ZZ$956, 257, MATCH($B$1, resultados!$A$1:$ZZ$1, 0))</f>
        <v/>
      </c>
      <c r="B263">
        <f>INDEX(resultados!$A$2:$ZZ$956, 257, MATCH($B$2, resultados!$A$1:$ZZ$1, 0))</f>
        <v/>
      </c>
      <c r="C263">
        <f>INDEX(resultados!$A$2:$ZZ$956, 257, MATCH($B$3, resultados!$A$1:$ZZ$1, 0))</f>
        <v/>
      </c>
    </row>
    <row r="264">
      <c r="A264">
        <f>INDEX(resultados!$A$2:$ZZ$956, 258, MATCH($B$1, resultados!$A$1:$ZZ$1, 0))</f>
        <v/>
      </c>
      <c r="B264">
        <f>INDEX(resultados!$A$2:$ZZ$956, 258, MATCH($B$2, resultados!$A$1:$ZZ$1, 0))</f>
        <v/>
      </c>
      <c r="C264">
        <f>INDEX(resultados!$A$2:$ZZ$956, 258, MATCH($B$3, resultados!$A$1:$ZZ$1, 0))</f>
        <v/>
      </c>
    </row>
    <row r="265">
      <c r="A265">
        <f>INDEX(resultados!$A$2:$ZZ$956, 259, MATCH($B$1, resultados!$A$1:$ZZ$1, 0))</f>
        <v/>
      </c>
      <c r="B265">
        <f>INDEX(resultados!$A$2:$ZZ$956, 259, MATCH($B$2, resultados!$A$1:$ZZ$1, 0))</f>
        <v/>
      </c>
      <c r="C265">
        <f>INDEX(resultados!$A$2:$ZZ$956, 259, MATCH($B$3, resultados!$A$1:$ZZ$1, 0))</f>
        <v/>
      </c>
    </row>
    <row r="266">
      <c r="A266">
        <f>INDEX(resultados!$A$2:$ZZ$956, 260, MATCH($B$1, resultados!$A$1:$ZZ$1, 0))</f>
        <v/>
      </c>
      <c r="B266">
        <f>INDEX(resultados!$A$2:$ZZ$956, 260, MATCH($B$2, resultados!$A$1:$ZZ$1, 0))</f>
        <v/>
      </c>
      <c r="C266">
        <f>INDEX(resultados!$A$2:$ZZ$956, 260, MATCH($B$3, resultados!$A$1:$ZZ$1, 0))</f>
        <v/>
      </c>
    </row>
    <row r="267">
      <c r="A267">
        <f>INDEX(resultados!$A$2:$ZZ$956, 261, MATCH($B$1, resultados!$A$1:$ZZ$1, 0))</f>
        <v/>
      </c>
      <c r="B267">
        <f>INDEX(resultados!$A$2:$ZZ$956, 261, MATCH($B$2, resultados!$A$1:$ZZ$1, 0))</f>
        <v/>
      </c>
      <c r="C267">
        <f>INDEX(resultados!$A$2:$ZZ$956, 261, MATCH($B$3, resultados!$A$1:$ZZ$1, 0))</f>
        <v/>
      </c>
    </row>
    <row r="268">
      <c r="A268">
        <f>INDEX(resultados!$A$2:$ZZ$956, 262, MATCH($B$1, resultados!$A$1:$ZZ$1, 0))</f>
        <v/>
      </c>
      <c r="B268">
        <f>INDEX(resultados!$A$2:$ZZ$956, 262, MATCH($B$2, resultados!$A$1:$ZZ$1, 0))</f>
        <v/>
      </c>
      <c r="C268">
        <f>INDEX(resultados!$A$2:$ZZ$956, 262, MATCH($B$3, resultados!$A$1:$ZZ$1, 0))</f>
        <v/>
      </c>
    </row>
    <row r="269">
      <c r="A269">
        <f>INDEX(resultados!$A$2:$ZZ$956, 263, MATCH($B$1, resultados!$A$1:$ZZ$1, 0))</f>
        <v/>
      </c>
      <c r="B269">
        <f>INDEX(resultados!$A$2:$ZZ$956, 263, MATCH($B$2, resultados!$A$1:$ZZ$1, 0))</f>
        <v/>
      </c>
      <c r="C269">
        <f>INDEX(resultados!$A$2:$ZZ$956, 263, MATCH($B$3, resultados!$A$1:$ZZ$1, 0))</f>
        <v/>
      </c>
    </row>
    <row r="270">
      <c r="A270">
        <f>INDEX(resultados!$A$2:$ZZ$956, 264, MATCH($B$1, resultados!$A$1:$ZZ$1, 0))</f>
        <v/>
      </c>
      <c r="B270">
        <f>INDEX(resultados!$A$2:$ZZ$956, 264, MATCH($B$2, resultados!$A$1:$ZZ$1, 0))</f>
        <v/>
      </c>
      <c r="C270">
        <f>INDEX(resultados!$A$2:$ZZ$956, 264, MATCH($B$3, resultados!$A$1:$ZZ$1, 0))</f>
        <v/>
      </c>
    </row>
    <row r="271">
      <c r="A271">
        <f>INDEX(resultados!$A$2:$ZZ$956, 265, MATCH($B$1, resultados!$A$1:$ZZ$1, 0))</f>
        <v/>
      </c>
      <c r="B271">
        <f>INDEX(resultados!$A$2:$ZZ$956, 265, MATCH($B$2, resultados!$A$1:$ZZ$1, 0))</f>
        <v/>
      </c>
      <c r="C271">
        <f>INDEX(resultados!$A$2:$ZZ$956, 265, MATCH($B$3, resultados!$A$1:$ZZ$1, 0))</f>
        <v/>
      </c>
    </row>
    <row r="272">
      <c r="A272">
        <f>INDEX(resultados!$A$2:$ZZ$956, 266, MATCH($B$1, resultados!$A$1:$ZZ$1, 0))</f>
        <v/>
      </c>
      <c r="B272">
        <f>INDEX(resultados!$A$2:$ZZ$956, 266, MATCH($B$2, resultados!$A$1:$ZZ$1, 0))</f>
        <v/>
      </c>
      <c r="C272">
        <f>INDEX(resultados!$A$2:$ZZ$956, 266, MATCH($B$3, resultados!$A$1:$ZZ$1, 0))</f>
        <v/>
      </c>
    </row>
    <row r="273">
      <c r="A273">
        <f>INDEX(resultados!$A$2:$ZZ$956, 267, MATCH($B$1, resultados!$A$1:$ZZ$1, 0))</f>
        <v/>
      </c>
      <c r="B273">
        <f>INDEX(resultados!$A$2:$ZZ$956, 267, MATCH($B$2, resultados!$A$1:$ZZ$1, 0))</f>
        <v/>
      </c>
      <c r="C273">
        <f>INDEX(resultados!$A$2:$ZZ$956, 267, MATCH($B$3, resultados!$A$1:$ZZ$1, 0))</f>
        <v/>
      </c>
    </row>
    <row r="274">
      <c r="A274">
        <f>INDEX(resultados!$A$2:$ZZ$956, 268, MATCH($B$1, resultados!$A$1:$ZZ$1, 0))</f>
        <v/>
      </c>
      <c r="B274">
        <f>INDEX(resultados!$A$2:$ZZ$956, 268, MATCH($B$2, resultados!$A$1:$ZZ$1, 0))</f>
        <v/>
      </c>
      <c r="C274">
        <f>INDEX(resultados!$A$2:$ZZ$956, 268, MATCH($B$3, resultados!$A$1:$ZZ$1, 0))</f>
        <v/>
      </c>
    </row>
    <row r="275">
      <c r="A275">
        <f>INDEX(resultados!$A$2:$ZZ$956, 269, MATCH($B$1, resultados!$A$1:$ZZ$1, 0))</f>
        <v/>
      </c>
      <c r="B275">
        <f>INDEX(resultados!$A$2:$ZZ$956, 269, MATCH($B$2, resultados!$A$1:$ZZ$1, 0))</f>
        <v/>
      </c>
      <c r="C275">
        <f>INDEX(resultados!$A$2:$ZZ$956, 269, MATCH($B$3, resultados!$A$1:$ZZ$1, 0))</f>
        <v/>
      </c>
    </row>
    <row r="276">
      <c r="A276">
        <f>INDEX(resultados!$A$2:$ZZ$956, 270, MATCH($B$1, resultados!$A$1:$ZZ$1, 0))</f>
        <v/>
      </c>
      <c r="B276">
        <f>INDEX(resultados!$A$2:$ZZ$956, 270, MATCH($B$2, resultados!$A$1:$ZZ$1, 0))</f>
        <v/>
      </c>
      <c r="C276">
        <f>INDEX(resultados!$A$2:$ZZ$956, 270, MATCH($B$3, resultados!$A$1:$ZZ$1, 0))</f>
        <v/>
      </c>
    </row>
    <row r="277">
      <c r="A277">
        <f>INDEX(resultados!$A$2:$ZZ$956, 271, MATCH($B$1, resultados!$A$1:$ZZ$1, 0))</f>
        <v/>
      </c>
      <c r="B277">
        <f>INDEX(resultados!$A$2:$ZZ$956, 271, MATCH($B$2, resultados!$A$1:$ZZ$1, 0))</f>
        <v/>
      </c>
      <c r="C277">
        <f>INDEX(resultados!$A$2:$ZZ$956, 271, MATCH($B$3, resultados!$A$1:$ZZ$1, 0))</f>
        <v/>
      </c>
    </row>
    <row r="278">
      <c r="A278">
        <f>INDEX(resultados!$A$2:$ZZ$956, 272, MATCH($B$1, resultados!$A$1:$ZZ$1, 0))</f>
        <v/>
      </c>
      <c r="B278">
        <f>INDEX(resultados!$A$2:$ZZ$956, 272, MATCH($B$2, resultados!$A$1:$ZZ$1, 0))</f>
        <v/>
      </c>
      <c r="C278">
        <f>INDEX(resultados!$A$2:$ZZ$956, 272, MATCH($B$3, resultados!$A$1:$ZZ$1, 0))</f>
        <v/>
      </c>
    </row>
    <row r="279">
      <c r="A279">
        <f>INDEX(resultados!$A$2:$ZZ$956, 273, MATCH($B$1, resultados!$A$1:$ZZ$1, 0))</f>
        <v/>
      </c>
      <c r="B279">
        <f>INDEX(resultados!$A$2:$ZZ$956, 273, MATCH($B$2, resultados!$A$1:$ZZ$1, 0))</f>
        <v/>
      </c>
      <c r="C279">
        <f>INDEX(resultados!$A$2:$ZZ$956, 273, MATCH($B$3, resultados!$A$1:$ZZ$1, 0))</f>
        <v/>
      </c>
    </row>
    <row r="280">
      <c r="A280">
        <f>INDEX(resultados!$A$2:$ZZ$956, 274, MATCH($B$1, resultados!$A$1:$ZZ$1, 0))</f>
        <v/>
      </c>
      <c r="B280">
        <f>INDEX(resultados!$A$2:$ZZ$956, 274, MATCH($B$2, resultados!$A$1:$ZZ$1, 0))</f>
        <v/>
      </c>
      <c r="C280">
        <f>INDEX(resultados!$A$2:$ZZ$956, 274, MATCH($B$3, resultados!$A$1:$ZZ$1, 0))</f>
        <v/>
      </c>
    </row>
    <row r="281">
      <c r="A281">
        <f>INDEX(resultados!$A$2:$ZZ$956, 275, MATCH($B$1, resultados!$A$1:$ZZ$1, 0))</f>
        <v/>
      </c>
      <c r="B281">
        <f>INDEX(resultados!$A$2:$ZZ$956, 275, MATCH($B$2, resultados!$A$1:$ZZ$1, 0))</f>
        <v/>
      </c>
      <c r="C281">
        <f>INDEX(resultados!$A$2:$ZZ$956, 275, MATCH($B$3, resultados!$A$1:$ZZ$1, 0))</f>
        <v/>
      </c>
    </row>
    <row r="282">
      <c r="A282">
        <f>INDEX(resultados!$A$2:$ZZ$956, 276, MATCH($B$1, resultados!$A$1:$ZZ$1, 0))</f>
        <v/>
      </c>
      <c r="B282">
        <f>INDEX(resultados!$A$2:$ZZ$956, 276, MATCH($B$2, resultados!$A$1:$ZZ$1, 0))</f>
        <v/>
      </c>
      <c r="C282">
        <f>INDEX(resultados!$A$2:$ZZ$956, 276, MATCH($B$3, resultados!$A$1:$ZZ$1, 0))</f>
        <v/>
      </c>
    </row>
    <row r="283">
      <c r="A283">
        <f>INDEX(resultados!$A$2:$ZZ$956, 277, MATCH($B$1, resultados!$A$1:$ZZ$1, 0))</f>
        <v/>
      </c>
      <c r="B283">
        <f>INDEX(resultados!$A$2:$ZZ$956, 277, MATCH($B$2, resultados!$A$1:$ZZ$1, 0))</f>
        <v/>
      </c>
      <c r="C283">
        <f>INDEX(resultados!$A$2:$ZZ$956, 277, MATCH($B$3, resultados!$A$1:$ZZ$1, 0))</f>
        <v/>
      </c>
    </row>
    <row r="284">
      <c r="A284">
        <f>INDEX(resultados!$A$2:$ZZ$956, 278, MATCH($B$1, resultados!$A$1:$ZZ$1, 0))</f>
        <v/>
      </c>
      <c r="B284">
        <f>INDEX(resultados!$A$2:$ZZ$956, 278, MATCH($B$2, resultados!$A$1:$ZZ$1, 0))</f>
        <v/>
      </c>
      <c r="C284">
        <f>INDEX(resultados!$A$2:$ZZ$956, 278, MATCH($B$3, resultados!$A$1:$ZZ$1, 0))</f>
        <v/>
      </c>
    </row>
    <row r="285">
      <c r="A285">
        <f>INDEX(resultados!$A$2:$ZZ$956, 279, MATCH($B$1, resultados!$A$1:$ZZ$1, 0))</f>
        <v/>
      </c>
      <c r="B285">
        <f>INDEX(resultados!$A$2:$ZZ$956, 279, MATCH($B$2, resultados!$A$1:$ZZ$1, 0))</f>
        <v/>
      </c>
      <c r="C285">
        <f>INDEX(resultados!$A$2:$ZZ$956, 279, MATCH($B$3, resultados!$A$1:$ZZ$1, 0))</f>
        <v/>
      </c>
    </row>
    <row r="286">
      <c r="A286">
        <f>INDEX(resultados!$A$2:$ZZ$956, 280, MATCH($B$1, resultados!$A$1:$ZZ$1, 0))</f>
        <v/>
      </c>
      <c r="B286">
        <f>INDEX(resultados!$A$2:$ZZ$956, 280, MATCH($B$2, resultados!$A$1:$ZZ$1, 0))</f>
        <v/>
      </c>
      <c r="C286">
        <f>INDEX(resultados!$A$2:$ZZ$956, 280, MATCH($B$3, resultados!$A$1:$ZZ$1, 0))</f>
        <v/>
      </c>
    </row>
    <row r="287">
      <c r="A287">
        <f>INDEX(resultados!$A$2:$ZZ$956, 281, MATCH($B$1, resultados!$A$1:$ZZ$1, 0))</f>
        <v/>
      </c>
      <c r="B287">
        <f>INDEX(resultados!$A$2:$ZZ$956, 281, MATCH($B$2, resultados!$A$1:$ZZ$1, 0))</f>
        <v/>
      </c>
      <c r="C287">
        <f>INDEX(resultados!$A$2:$ZZ$956, 281, MATCH($B$3, resultados!$A$1:$ZZ$1, 0))</f>
        <v/>
      </c>
    </row>
    <row r="288">
      <c r="A288">
        <f>INDEX(resultados!$A$2:$ZZ$956, 282, MATCH($B$1, resultados!$A$1:$ZZ$1, 0))</f>
        <v/>
      </c>
      <c r="B288">
        <f>INDEX(resultados!$A$2:$ZZ$956, 282, MATCH($B$2, resultados!$A$1:$ZZ$1, 0))</f>
        <v/>
      </c>
      <c r="C288">
        <f>INDEX(resultados!$A$2:$ZZ$956, 282, MATCH($B$3, resultados!$A$1:$ZZ$1, 0))</f>
        <v/>
      </c>
    </row>
    <row r="289">
      <c r="A289">
        <f>INDEX(resultados!$A$2:$ZZ$956, 283, MATCH($B$1, resultados!$A$1:$ZZ$1, 0))</f>
        <v/>
      </c>
      <c r="B289">
        <f>INDEX(resultados!$A$2:$ZZ$956, 283, MATCH($B$2, resultados!$A$1:$ZZ$1, 0))</f>
        <v/>
      </c>
      <c r="C289">
        <f>INDEX(resultados!$A$2:$ZZ$956, 283, MATCH($B$3, resultados!$A$1:$ZZ$1, 0))</f>
        <v/>
      </c>
    </row>
    <row r="290">
      <c r="A290">
        <f>INDEX(resultados!$A$2:$ZZ$956, 284, MATCH($B$1, resultados!$A$1:$ZZ$1, 0))</f>
        <v/>
      </c>
      <c r="B290">
        <f>INDEX(resultados!$A$2:$ZZ$956, 284, MATCH($B$2, resultados!$A$1:$ZZ$1, 0))</f>
        <v/>
      </c>
      <c r="C290">
        <f>INDEX(resultados!$A$2:$ZZ$956, 284, MATCH($B$3, resultados!$A$1:$ZZ$1, 0))</f>
        <v/>
      </c>
    </row>
    <row r="291">
      <c r="A291">
        <f>INDEX(resultados!$A$2:$ZZ$956, 285, MATCH($B$1, resultados!$A$1:$ZZ$1, 0))</f>
        <v/>
      </c>
      <c r="B291">
        <f>INDEX(resultados!$A$2:$ZZ$956, 285, MATCH($B$2, resultados!$A$1:$ZZ$1, 0))</f>
        <v/>
      </c>
      <c r="C291">
        <f>INDEX(resultados!$A$2:$ZZ$956, 285, MATCH($B$3, resultados!$A$1:$ZZ$1, 0))</f>
        <v/>
      </c>
    </row>
    <row r="292">
      <c r="A292">
        <f>INDEX(resultados!$A$2:$ZZ$956, 286, MATCH($B$1, resultados!$A$1:$ZZ$1, 0))</f>
        <v/>
      </c>
      <c r="B292">
        <f>INDEX(resultados!$A$2:$ZZ$956, 286, MATCH($B$2, resultados!$A$1:$ZZ$1, 0))</f>
        <v/>
      </c>
      <c r="C292">
        <f>INDEX(resultados!$A$2:$ZZ$956, 286, MATCH($B$3, resultados!$A$1:$ZZ$1, 0))</f>
        <v/>
      </c>
    </row>
    <row r="293">
      <c r="A293">
        <f>INDEX(resultados!$A$2:$ZZ$956, 287, MATCH($B$1, resultados!$A$1:$ZZ$1, 0))</f>
        <v/>
      </c>
      <c r="B293">
        <f>INDEX(resultados!$A$2:$ZZ$956, 287, MATCH($B$2, resultados!$A$1:$ZZ$1, 0))</f>
        <v/>
      </c>
      <c r="C293">
        <f>INDEX(resultados!$A$2:$ZZ$956, 287, MATCH($B$3, resultados!$A$1:$ZZ$1, 0))</f>
        <v/>
      </c>
    </row>
    <row r="294">
      <c r="A294">
        <f>INDEX(resultados!$A$2:$ZZ$956, 288, MATCH($B$1, resultados!$A$1:$ZZ$1, 0))</f>
        <v/>
      </c>
      <c r="B294">
        <f>INDEX(resultados!$A$2:$ZZ$956, 288, MATCH($B$2, resultados!$A$1:$ZZ$1, 0))</f>
        <v/>
      </c>
      <c r="C294">
        <f>INDEX(resultados!$A$2:$ZZ$956, 288, MATCH($B$3, resultados!$A$1:$ZZ$1, 0))</f>
        <v/>
      </c>
    </row>
    <row r="295">
      <c r="A295">
        <f>INDEX(resultados!$A$2:$ZZ$956, 289, MATCH($B$1, resultados!$A$1:$ZZ$1, 0))</f>
        <v/>
      </c>
      <c r="B295">
        <f>INDEX(resultados!$A$2:$ZZ$956, 289, MATCH($B$2, resultados!$A$1:$ZZ$1, 0))</f>
        <v/>
      </c>
      <c r="C295">
        <f>INDEX(resultados!$A$2:$ZZ$956, 289, MATCH($B$3, resultados!$A$1:$ZZ$1, 0))</f>
        <v/>
      </c>
    </row>
    <row r="296">
      <c r="A296">
        <f>INDEX(resultados!$A$2:$ZZ$956, 290, MATCH($B$1, resultados!$A$1:$ZZ$1, 0))</f>
        <v/>
      </c>
      <c r="B296">
        <f>INDEX(resultados!$A$2:$ZZ$956, 290, MATCH($B$2, resultados!$A$1:$ZZ$1, 0))</f>
        <v/>
      </c>
      <c r="C296">
        <f>INDEX(resultados!$A$2:$ZZ$956, 290, MATCH($B$3, resultados!$A$1:$ZZ$1, 0))</f>
        <v/>
      </c>
    </row>
    <row r="297">
      <c r="A297">
        <f>INDEX(resultados!$A$2:$ZZ$956, 291, MATCH($B$1, resultados!$A$1:$ZZ$1, 0))</f>
        <v/>
      </c>
      <c r="B297">
        <f>INDEX(resultados!$A$2:$ZZ$956, 291, MATCH($B$2, resultados!$A$1:$ZZ$1, 0))</f>
        <v/>
      </c>
      <c r="C297">
        <f>INDEX(resultados!$A$2:$ZZ$956, 291, MATCH($B$3, resultados!$A$1:$ZZ$1, 0))</f>
        <v/>
      </c>
    </row>
    <row r="298">
      <c r="A298">
        <f>INDEX(resultados!$A$2:$ZZ$956, 292, MATCH($B$1, resultados!$A$1:$ZZ$1, 0))</f>
        <v/>
      </c>
      <c r="B298">
        <f>INDEX(resultados!$A$2:$ZZ$956, 292, MATCH($B$2, resultados!$A$1:$ZZ$1, 0))</f>
        <v/>
      </c>
      <c r="C298">
        <f>INDEX(resultados!$A$2:$ZZ$956, 292, MATCH($B$3, resultados!$A$1:$ZZ$1, 0))</f>
        <v/>
      </c>
    </row>
    <row r="299">
      <c r="A299">
        <f>INDEX(resultados!$A$2:$ZZ$956, 293, MATCH($B$1, resultados!$A$1:$ZZ$1, 0))</f>
        <v/>
      </c>
      <c r="B299">
        <f>INDEX(resultados!$A$2:$ZZ$956, 293, MATCH($B$2, resultados!$A$1:$ZZ$1, 0))</f>
        <v/>
      </c>
      <c r="C299">
        <f>INDEX(resultados!$A$2:$ZZ$956, 293, MATCH($B$3, resultados!$A$1:$ZZ$1, 0))</f>
        <v/>
      </c>
    </row>
    <row r="300">
      <c r="A300">
        <f>INDEX(resultados!$A$2:$ZZ$956, 294, MATCH($B$1, resultados!$A$1:$ZZ$1, 0))</f>
        <v/>
      </c>
      <c r="B300">
        <f>INDEX(resultados!$A$2:$ZZ$956, 294, MATCH($B$2, resultados!$A$1:$ZZ$1, 0))</f>
        <v/>
      </c>
      <c r="C300">
        <f>INDEX(resultados!$A$2:$ZZ$956, 294, MATCH($B$3, resultados!$A$1:$ZZ$1, 0))</f>
        <v/>
      </c>
    </row>
    <row r="301">
      <c r="A301">
        <f>INDEX(resultados!$A$2:$ZZ$956, 295, MATCH($B$1, resultados!$A$1:$ZZ$1, 0))</f>
        <v/>
      </c>
      <c r="B301">
        <f>INDEX(resultados!$A$2:$ZZ$956, 295, MATCH($B$2, resultados!$A$1:$ZZ$1, 0))</f>
        <v/>
      </c>
      <c r="C301">
        <f>INDEX(resultados!$A$2:$ZZ$956, 295, MATCH($B$3, resultados!$A$1:$ZZ$1, 0))</f>
        <v/>
      </c>
    </row>
    <row r="302">
      <c r="A302">
        <f>INDEX(resultados!$A$2:$ZZ$956, 296, MATCH($B$1, resultados!$A$1:$ZZ$1, 0))</f>
        <v/>
      </c>
      <c r="B302">
        <f>INDEX(resultados!$A$2:$ZZ$956, 296, MATCH($B$2, resultados!$A$1:$ZZ$1, 0))</f>
        <v/>
      </c>
      <c r="C302">
        <f>INDEX(resultados!$A$2:$ZZ$956, 296, MATCH($B$3, resultados!$A$1:$ZZ$1, 0))</f>
        <v/>
      </c>
    </row>
    <row r="303">
      <c r="A303">
        <f>INDEX(resultados!$A$2:$ZZ$956, 297, MATCH($B$1, resultados!$A$1:$ZZ$1, 0))</f>
        <v/>
      </c>
      <c r="B303">
        <f>INDEX(resultados!$A$2:$ZZ$956, 297, MATCH($B$2, resultados!$A$1:$ZZ$1, 0))</f>
        <v/>
      </c>
      <c r="C303">
        <f>INDEX(resultados!$A$2:$ZZ$956, 297, MATCH($B$3, resultados!$A$1:$ZZ$1, 0))</f>
        <v/>
      </c>
    </row>
    <row r="304">
      <c r="A304">
        <f>INDEX(resultados!$A$2:$ZZ$956, 298, MATCH($B$1, resultados!$A$1:$ZZ$1, 0))</f>
        <v/>
      </c>
      <c r="B304">
        <f>INDEX(resultados!$A$2:$ZZ$956, 298, MATCH($B$2, resultados!$A$1:$ZZ$1, 0))</f>
        <v/>
      </c>
      <c r="C304">
        <f>INDEX(resultados!$A$2:$ZZ$956, 298, MATCH($B$3, resultados!$A$1:$ZZ$1, 0))</f>
        <v/>
      </c>
    </row>
    <row r="305">
      <c r="A305">
        <f>INDEX(resultados!$A$2:$ZZ$956, 299, MATCH($B$1, resultados!$A$1:$ZZ$1, 0))</f>
        <v/>
      </c>
      <c r="B305">
        <f>INDEX(resultados!$A$2:$ZZ$956, 299, MATCH($B$2, resultados!$A$1:$ZZ$1, 0))</f>
        <v/>
      </c>
      <c r="C305">
        <f>INDEX(resultados!$A$2:$ZZ$956, 299, MATCH($B$3, resultados!$A$1:$ZZ$1, 0))</f>
        <v/>
      </c>
    </row>
    <row r="306">
      <c r="A306">
        <f>INDEX(resultados!$A$2:$ZZ$956, 300, MATCH($B$1, resultados!$A$1:$ZZ$1, 0))</f>
        <v/>
      </c>
      <c r="B306">
        <f>INDEX(resultados!$A$2:$ZZ$956, 300, MATCH($B$2, resultados!$A$1:$ZZ$1, 0))</f>
        <v/>
      </c>
      <c r="C306">
        <f>INDEX(resultados!$A$2:$ZZ$956, 300, MATCH($B$3, resultados!$A$1:$ZZ$1, 0))</f>
        <v/>
      </c>
    </row>
    <row r="307">
      <c r="A307">
        <f>INDEX(resultados!$A$2:$ZZ$956, 301, MATCH($B$1, resultados!$A$1:$ZZ$1, 0))</f>
        <v/>
      </c>
      <c r="B307">
        <f>INDEX(resultados!$A$2:$ZZ$956, 301, MATCH($B$2, resultados!$A$1:$ZZ$1, 0))</f>
        <v/>
      </c>
      <c r="C307">
        <f>INDEX(resultados!$A$2:$ZZ$956, 301, MATCH($B$3, resultados!$A$1:$ZZ$1, 0))</f>
        <v/>
      </c>
    </row>
    <row r="308">
      <c r="A308">
        <f>INDEX(resultados!$A$2:$ZZ$956, 302, MATCH($B$1, resultados!$A$1:$ZZ$1, 0))</f>
        <v/>
      </c>
      <c r="B308">
        <f>INDEX(resultados!$A$2:$ZZ$956, 302, MATCH($B$2, resultados!$A$1:$ZZ$1, 0))</f>
        <v/>
      </c>
      <c r="C308">
        <f>INDEX(resultados!$A$2:$ZZ$956, 302, MATCH($B$3, resultados!$A$1:$ZZ$1, 0))</f>
        <v/>
      </c>
    </row>
    <row r="309">
      <c r="A309">
        <f>INDEX(resultados!$A$2:$ZZ$956, 303, MATCH($B$1, resultados!$A$1:$ZZ$1, 0))</f>
        <v/>
      </c>
      <c r="B309">
        <f>INDEX(resultados!$A$2:$ZZ$956, 303, MATCH($B$2, resultados!$A$1:$ZZ$1, 0))</f>
        <v/>
      </c>
      <c r="C309">
        <f>INDEX(resultados!$A$2:$ZZ$956, 303, MATCH($B$3, resultados!$A$1:$ZZ$1, 0))</f>
        <v/>
      </c>
    </row>
    <row r="310">
      <c r="A310">
        <f>INDEX(resultados!$A$2:$ZZ$956, 304, MATCH($B$1, resultados!$A$1:$ZZ$1, 0))</f>
        <v/>
      </c>
      <c r="B310">
        <f>INDEX(resultados!$A$2:$ZZ$956, 304, MATCH($B$2, resultados!$A$1:$ZZ$1, 0))</f>
        <v/>
      </c>
      <c r="C310">
        <f>INDEX(resultados!$A$2:$ZZ$956, 304, MATCH($B$3, resultados!$A$1:$ZZ$1, 0))</f>
        <v/>
      </c>
    </row>
    <row r="311">
      <c r="A311">
        <f>INDEX(resultados!$A$2:$ZZ$956, 305, MATCH($B$1, resultados!$A$1:$ZZ$1, 0))</f>
        <v/>
      </c>
      <c r="B311">
        <f>INDEX(resultados!$A$2:$ZZ$956, 305, MATCH($B$2, resultados!$A$1:$ZZ$1, 0))</f>
        <v/>
      </c>
      <c r="C311">
        <f>INDEX(resultados!$A$2:$ZZ$956, 305, MATCH($B$3, resultados!$A$1:$ZZ$1, 0))</f>
        <v/>
      </c>
    </row>
    <row r="312">
      <c r="A312">
        <f>INDEX(resultados!$A$2:$ZZ$956, 306, MATCH($B$1, resultados!$A$1:$ZZ$1, 0))</f>
        <v/>
      </c>
      <c r="B312">
        <f>INDEX(resultados!$A$2:$ZZ$956, 306, MATCH($B$2, resultados!$A$1:$ZZ$1, 0))</f>
        <v/>
      </c>
      <c r="C312">
        <f>INDEX(resultados!$A$2:$ZZ$956, 306, MATCH($B$3, resultados!$A$1:$ZZ$1, 0))</f>
        <v/>
      </c>
    </row>
    <row r="313">
      <c r="A313">
        <f>INDEX(resultados!$A$2:$ZZ$956, 307, MATCH($B$1, resultados!$A$1:$ZZ$1, 0))</f>
        <v/>
      </c>
      <c r="B313">
        <f>INDEX(resultados!$A$2:$ZZ$956, 307, MATCH($B$2, resultados!$A$1:$ZZ$1, 0))</f>
        <v/>
      </c>
      <c r="C313">
        <f>INDEX(resultados!$A$2:$ZZ$956, 307, MATCH($B$3, resultados!$A$1:$ZZ$1, 0))</f>
        <v/>
      </c>
    </row>
    <row r="314">
      <c r="A314">
        <f>INDEX(resultados!$A$2:$ZZ$956, 308, MATCH($B$1, resultados!$A$1:$ZZ$1, 0))</f>
        <v/>
      </c>
      <c r="B314">
        <f>INDEX(resultados!$A$2:$ZZ$956, 308, MATCH($B$2, resultados!$A$1:$ZZ$1, 0))</f>
        <v/>
      </c>
      <c r="C314">
        <f>INDEX(resultados!$A$2:$ZZ$956, 308, MATCH($B$3, resultados!$A$1:$ZZ$1, 0))</f>
        <v/>
      </c>
    </row>
    <row r="315">
      <c r="A315">
        <f>INDEX(resultados!$A$2:$ZZ$956, 309, MATCH($B$1, resultados!$A$1:$ZZ$1, 0))</f>
        <v/>
      </c>
      <c r="B315">
        <f>INDEX(resultados!$A$2:$ZZ$956, 309, MATCH($B$2, resultados!$A$1:$ZZ$1, 0))</f>
        <v/>
      </c>
      <c r="C315">
        <f>INDEX(resultados!$A$2:$ZZ$956, 309, MATCH($B$3, resultados!$A$1:$ZZ$1, 0))</f>
        <v/>
      </c>
    </row>
    <row r="316">
      <c r="A316">
        <f>INDEX(resultados!$A$2:$ZZ$956, 310, MATCH($B$1, resultados!$A$1:$ZZ$1, 0))</f>
        <v/>
      </c>
      <c r="B316">
        <f>INDEX(resultados!$A$2:$ZZ$956, 310, MATCH($B$2, resultados!$A$1:$ZZ$1, 0))</f>
        <v/>
      </c>
      <c r="C316">
        <f>INDEX(resultados!$A$2:$ZZ$956, 310, MATCH($B$3, resultados!$A$1:$ZZ$1, 0))</f>
        <v/>
      </c>
    </row>
    <row r="317">
      <c r="A317">
        <f>INDEX(resultados!$A$2:$ZZ$956, 311, MATCH($B$1, resultados!$A$1:$ZZ$1, 0))</f>
        <v/>
      </c>
      <c r="B317">
        <f>INDEX(resultados!$A$2:$ZZ$956, 311, MATCH($B$2, resultados!$A$1:$ZZ$1, 0))</f>
        <v/>
      </c>
      <c r="C317">
        <f>INDEX(resultados!$A$2:$ZZ$956, 311, MATCH($B$3, resultados!$A$1:$ZZ$1, 0))</f>
        <v/>
      </c>
    </row>
    <row r="318">
      <c r="A318">
        <f>INDEX(resultados!$A$2:$ZZ$956, 312, MATCH($B$1, resultados!$A$1:$ZZ$1, 0))</f>
        <v/>
      </c>
      <c r="B318">
        <f>INDEX(resultados!$A$2:$ZZ$956, 312, MATCH($B$2, resultados!$A$1:$ZZ$1, 0))</f>
        <v/>
      </c>
      <c r="C318">
        <f>INDEX(resultados!$A$2:$ZZ$956, 312, MATCH($B$3, resultados!$A$1:$ZZ$1, 0))</f>
        <v/>
      </c>
    </row>
    <row r="319">
      <c r="A319">
        <f>INDEX(resultados!$A$2:$ZZ$956, 313, MATCH($B$1, resultados!$A$1:$ZZ$1, 0))</f>
        <v/>
      </c>
      <c r="B319">
        <f>INDEX(resultados!$A$2:$ZZ$956, 313, MATCH($B$2, resultados!$A$1:$ZZ$1, 0))</f>
        <v/>
      </c>
      <c r="C319">
        <f>INDEX(resultados!$A$2:$ZZ$956, 313, MATCH($B$3, resultados!$A$1:$ZZ$1, 0))</f>
        <v/>
      </c>
    </row>
    <row r="320">
      <c r="A320">
        <f>INDEX(resultados!$A$2:$ZZ$956, 314, MATCH($B$1, resultados!$A$1:$ZZ$1, 0))</f>
        <v/>
      </c>
      <c r="B320">
        <f>INDEX(resultados!$A$2:$ZZ$956, 314, MATCH($B$2, resultados!$A$1:$ZZ$1, 0))</f>
        <v/>
      </c>
      <c r="C320">
        <f>INDEX(resultados!$A$2:$ZZ$956, 314, MATCH($B$3, resultados!$A$1:$ZZ$1, 0))</f>
        <v/>
      </c>
    </row>
    <row r="321">
      <c r="A321">
        <f>INDEX(resultados!$A$2:$ZZ$956, 315, MATCH($B$1, resultados!$A$1:$ZZ$1, 0))</f>
        <v/>
      </c>
      <c r="B321">
        <f>INDEX(resultados!$A$2:$ZZ$956, 315, MATCH($B$2, resultados!$A$1:$ZZ$1, 0))</f>
        <v/>
      </c>
      <c r="C321">
        <f>INDEX(resultados!$A$2:$ZZ$956, 315, MATCH($B$3, resultados!$A$1:$ZZ$1, 0))</f>
        <v/>
      </c>
    </row>
    <row r="322">
      <c r="A322">
        <f>INDEX(resultados!$A$2:$ZZ$956, 316, MATCH($B$1, resultados!$A$1:$ZZ$1, 0))</f>
        <v/>
      </c>
      <c r="B322">
        <f>INDEX(resultados!$A$2:$ZZ$956, 316, MATCH($B$2, resultados!$A$1:$ZZ$1, 0))</f>
        <v/>
      </c>
      <c r="C322">
        <f>INDEX(resultados!$A$2:$ZZ$956, 316, MATCH($B$3, resultados!$A$1:$ZZ$1, 0))</f>
        <v/>
      </c>
    </row>
    <row r="323">
      <c r="A323">
        <f>INDEX(resultados!$A$2:$ZZ$956, 317, MATCH($B$1, resultados!$A$1:$ZZ$1, 0))</f>
        <v/>
      </c>
      <c r="B323">
        <f>INDEX(resultados!$A$2:$ZZ$956, 317, MATCH($B$2, resultados!$A$1:$ZZ$1, 0))</f>
        <v/>
      </c>
      <c r="C323">
        <f>INDEX(resultados!$A$2:$ZZ$956, 317, MATCH($B$3, resultados!$A$1:$ZZ$1, 0))</f>
        <v/>
      </c>
    </row>
    <row r="324">
      <c r="A324">
        <f>INDEX(resultados!$A$2:$ZZ$956, 318, MATCH($B$1, resultados!$A$1:$ZZ$1, 0))</f>
        <v/>
      </c>
      <c r="B324">
        <f>INDEX(resultados!$A$2:$ZZ$956, 318, MATCH($B$2, resultados!$A$1:$ZZ$1, 0))</f>
        <v/>
      </c>
      <c r="C324">
        <f>INDEX(resultados!$A$2:$ZZ$956, 318, MATCH($B$3, resultados!$A$1:$ZZ$1, 0))</f>
        <v/>
      </c>
    </row>
    <row r="325">
      <c r="A325">
        <f>INDEX(resultados!$A$2:$ZZ$956, 319, MATCH($B$1, resultados!$A$1:$ZZ$1, 0))</f>
        <v/>
      </c>
      <c r="B325">
        <f>INDEX(resultados!$A$2:$ZZ$956, 319, MATCH($B$2, resultados!$A$1:$ZZ$1, 0))</f>
        <v/>
      </c>
      <c r="C325">
        <f>INDEX(resultados!$A$2:$ZZ$956, 319, MATCH($B$3, resultados!$A$1:$ZZ$1, 0))</f>
        <v/>
      </c>
    </row>
    <row r="326">
      <c r="A326">
        <f>INDEX(resultados!$A$2:$ZZ$956, 320, MATCH($B$1, resultados!$A$1:$ZZ$1, 0))</f>
        <v/>
      </c>
      <c r="B326">
        <f>INDEX(resultados!$A$2:$ZZ$956, 320, MATCH($B$2, resultados!$A$1:$ZZ$1, 0))</f>
        <v/>
      </c>
      <c r="C326">
        <f>INDEX(resultados!$A$2:$ZZ$956, 320, MATCH($B$3, resultados!$A$1:$ZZ$1, 0))</f>
        <v/>
      </c>
    </row>
    <row r="327">
      <c r="A327">
        <f>INDEX(resultados!$A$2:$ZZ$956, 321, MATCH($B$1, resultados!$A$1:$ZZ$1, 0))</f>
        <v/>
      </c>
      <c r="B327">
        <f>INDEX(resultados!$A$2:$ZZ$956, 321, MATCH($B$2, resultados!$A$1:$ZZ$1, 0))</f>
        <v/>
      </c>
      <c r="C327">
        <f>INDEX(resultados!$A$2:$ZZ$956, 321, MATCH($B$3, resultados!$A$1:$ZZ$1, 0))</f>
        <v/>
      </c>
    </row>
    <row r="328">
      <c r="A328">
        <f>INDEX(resultados!$A$2:$ZZ$956, 322, MATCH($B$1, resultados!$A$1:$ZZ$1, 0))</f>
        <v/>
      </c>
      <c r="B328">
        <f>INDEX(resultados!$A$2:$ZZ$956, 322, MATCH($B$2, resultados!$A$1:$ZZ$1, 0))</f>
        <v/>
      </c>
      <c r="C328">
        <f>INDEX(resultados!$A$2:$ZZ$956, 322, MATCH($B$3, resultados!$A$1:$ZZ$1, 0))</f>
        <v/>
      </c>
    </row>
    <row r="329">
      <c r="A329">
        <f>INDEX(resultados!$A$2:$ZZ$956, 323, MATCH($B$1, resultados!$A$1:$ZZ$1, 0))</f>
        <v/>
      </c>
      <c r="B329">
        <f>INDEX(resultados!$A$2:$ZZ$956, 323, MATCH($B$2, resultados!$A$1:$ZZ$1, 0))</f>
        <v/>
      </c>
      <c r="C329">
        <f>INDEX(resultados!$A$2:$ZZ$956, 323, MATCH($B$3, resultados!$A$1:$ZZ$1, 0))</f>
        <v/>
      </c>
    </row>
    <row r="330">
      <c r="A330">
        <f>INDEX(resultados!$A$2:$ZZ$956, 324, MATCH($B$1, resultados!$A$1:$ZZ$1, 0))</f>
        <v/>
      </c>
      <c r="B330">
        <f>INDEX(resultados!$A$2:$ZZ$956, 324, MATCH($B$2, resultados!$A$1:$ZZ$1, 0))</f>
        <v/>
      </c>
      <c r="C330">
        <f>INDEX(resultados!$A$2:$ZZ$956, 324, MATCH($B$3, resultados!$A$1:$ZZ$1, 0))</f>
        <v/>
      </c>
    </row>
    <row r="331">
      <c r="A331">
        <f>INDEX(resultados!$A$2:$ZZ$956, 325, MATCH($B$1, resultados!$A$1:$ZZ$1, 0))</f>
        <v/>
      </c>
      <c r="B331">
        <f>INDEX(resultados!$A$2:$ZZ$956, 325, MATCH($B$2, resultados!$A$1:$ZZ$1, 0))</f>
        <v/>
      </c>
      <c r="C331">
        <f>INDEX(resultados!$A$2:$ZZ$956, 325, MATCH($B$3, resultados!$A$1:$ZZ$1, 0))</f>
        <v/>
      </c>
    </row>
    <row r="332">
      <c r="A332">
        <f>INDEX(resultados!$A$2:$ZZ$956, 326, MATCH($B$1, resultados!$A$1:$ZZ$1, 0))</f>
        <v/>
      </c>
      <c r="B332">
        <f>INDEX(resultados!$A$2:$ZZ$956, 326, MATCH($B$2, resultados!$A$1:$ZZ$1, 0))</f>
        <v/>
      </c>
      <c r="C332">
        <f>INDEX(resultados!$A$2:$ZZ$956, 326, MATCH($B$3, resultados!$A$1:$ZZ$1, 0))</f>
        <v/>
      </c>
    </row>
    <row r="333">
      <c r="A333">
        <f>INDEX(resultados!$A$2:$ZZ$956, 327, MATCH($B$1, resultados!$A$1:$ZZ$1, 0))</f>
        <v/>
      </c>
      <c r="B333">
        <f>INDEX(resultados!$A$2:$ZZ$956, 327, MATCH($B$2, resultados!$A$1:$ZZ$1, 0))</f>
        <v/>
      </c>
      <c r="C333">
        <f>INDEX(resultados!$A$2:$ZZ$956, 327, MATCH($B$3, resultados!$A$1:$ZZ$1, 0))</f>
        <v/>
      </c>
    </row>
    <row r="334">
      <c r="A334">
        <f>INDEX(resultados!$A$2:$ZZ$956, 328, MATCH($B$1, resultados!$A$1:$ZZ$1, 0))</f>
        <v/>
      </c>
      <c r="B334">
        <f>INDEX(resultados!$A$2:$ZZ$956, 328, MATCH($B$2, resultados!$A$1:$ZZ$1, 0))</f>
        <v/>
      </c>
      <c r="C334">
        <f>INDEX(resultados!$A$2:$ZZ$956, 328, MATCH($B$3, resultados!$A$1:$ZZ$1, 0))</f>
        <v/>
      </c>
    </row>
    <row r="335">
      <c r="A335">
        <f>INDEX(resultados!$A$2:$ZZ$956, 329, MATCH($B$1, resultados!$A$1:$ZZ$1, 0))</f>
        <v/>
      </c>
      <c r="B335">
        <f>INDEX(resultados!$A$2:$ZZ$956, 329, MATCH($B$2, resultados!$A$1:$ZZ$1, 0))</f>
        <v/>
      </c>
      <c r="C335">
        <f>INDEX(resultados!$A$2:$ZZ$956, 329, MATCH($B$3, resultados!$A$1:$ZZ$1, 0))</f>
        <v/>
      </c>
    </row>
    <row r="336">
      <c r="A336">
        <f>INDEX(resultados!$A$2:$ZZ$956, 330, MATCH($B$1, resultados!$A$1:$ZZ$1, 0))</f>
        <v/>
      </c>
      <c r="B336">
        <f>INDEX(resultados!$A$2:$ZZ$956, 330, MATCH($B$2, resultados!$A$1:$ZZ$1, 0))</f>
        <v/>
      </c>
      <c r="C336">
        <f>INDEX(resultados!$A$2:$ZZ$956, 330, MATCH($B$3, resultados!$A$1:$ZZ$1, 0))</f>
        <v/>
      </c>
    </row>
    <row r="337">
      <c r="A337">
        <f>INDEX(resultados!$A$2:$ZZ$956, 331, MATCH($B$1, resultados!$A$1:$ZZ$1, 0))</f>
        <v/>
      </c>
      <c r="B337">
        <f>INDEX(resultados!$A$2:$ZZ$956, 331, MATCH($B$2, resultados!$A$1:$ZZ$1, 0))</f>
        <v/>
      </c>
      <c r="C337">
        <f>INDEX(resultados!$A$2:$ZZ$956, 331, MATCH($B$3, resultados!$A$1:$ZZ$1, 0))</f>
        <v/>
      </c>
    </row>
    <row r="338">
      <c r="A338">
        <f>INDEX(resultados!$A$2:$ZZ$956, 332, MATCH($B$1, resultados!$A$1:$ZZ$1, 0))</f>
        <v/>
      </c>
      <c r="B338">
        <f>INDEX(resultados!$A$2:$ZZ$956, 332, MATCH($B$2, resultados!$A$1:$ZZ$1, 0))</f>
        <v/>
      </c>
      <c r="C338">
        <f>INDEX(resultados!$A$2:$ZZ$956, 332, MATCH($B$3, resultados!$A$1:$ZZ$1, 0))</f>
        <v/>
      </c>
    </row>
    <row r="339">
      <c r="A339">
        <f>INDEX(resultados!$A$2:$ZZ$956, 333, MATCH($B$1, resultados!$A$1:$ZZ$1, 0))</f>
        <v/>
      </c>
      <c r="B339">
        <f>INDEX(resultados!$A$2:$ZZ$956, 333, MATCH($B$2, resultados!$A$1:$ZZ$1, 0))</f>
        <v/>
      </c>
      <c r="C339">
        <f>INDEX(resultados!$A$2:$ZZ$956, 333, MATCH($B$3, resultados!$A$1:$ZZ$1, 0))</f>
        <v/>
      </c>
    </row>
    <row r="340">
      <c r="A340">
        <f>INDEX(resultados!$A$2:$ZZ$956, 334, MATCH($B$1, resultados!$A$1:$ZZ$1, 0))</f>
        <v/>
      </c>
      <c r="B340">
        <f>INDEX(resultados!$A$2:$ZZ$956, 334, MATCH($B$2, resultados!$A$1:$ZZ$1, 0))</f>
        <v/>
      </c>
      <c r="C340">
        <f>INDEX(resultados!$A$2:$ZZ$956, 334, MATCH($B$3, resultados!$A$1:$ZZ$1, 0))</f>
        <v/>
      </c>
    </row>
    <row r="341">
      <c r="A341">
        <f>INDEX(resultados!$A$2:$ZZ$956, 335, MATCH($B$1, resultados!$A$1:$ZZ$1, 0))</f>
        <v/>
      </c>
      <c r="B341">
        <f>INDEX(resultados!$A$2:$ZZ$956, 335, MATCH($B$2, resultados!$A$1:$ZZ$1, 0))</f>
        <v/>
      </c>
      <c r="C341">
        <f>INDEX(resultados!$A$2:$ZZ$956, 335, MATCH($B$3, resultados!$A$1:$ZZ$1, 0))</f>
        <v/>
      </c>
    </row>
    <row r="342">
      <c r="A342">
        <f>INDEX(resultados!$A$2:$ZZ$956, 336, MATCH($B$1, resultados!$A$1:$ZZ$1, 0))</f>
        <v/>
      </c>
      <c r="B342">
        <f>INDEX(resultados!$A$2:$ZZ$956, 336, MATCH($B$2, resultados!$A$1:$ZZ$1, 0))</f>
        <v/>
      </c>
      <c r="C342">
        <f>INDEX(resultados!$A$2:$ZZ$956, 336, MATCH($B$3, resultados!$A$1:$ZZ$1, 0))</f>
        <v/>
      </c>
    </row>
    <row r="343">
      <c r="A343">
        <f>INDEX(resultados!$A$2:$ZZ$956, 337, MATCH($B$1, resultados!$A$1:$ZZ$1, 0))</f>
        <v/>
      </c>
      <c r="B343">
        <f>INDEX(resultados!$A$2:$ZZ$956, 337, MATCH($B$2, resultados!$A$1:$ZZ$1, 0))</f>
        <v/>
      </c>
      <c r="C343">
        <f>INDEX(resultados!$A$2:$ZZ$956, 337, MATCH($B$3, resultados!$A$1:$ZZ$1, 0))</f>
        <v/>
      </c>
    </row>
    <row r="344">
      <c r="A344">
        <f>INDEX(resultados!$A$2:$ZZ$956, 338, MATCH($B$1, resultados!$A$1:$ZZ$1, 0))</f>
        <v/>
      </c>
      <c r="B344">
        <f>INDEX(resultados!$A$2:$ZZ$956, 338, MATCH($B$2, resultados!$A$1:$ZZ$1, 0))</f>
        <v/>
      </c>
      <c r="C344">
        <f>INDEX(resultados!$A$2:$ZZ$956, 338, MATCH($B$3, resultados!$A$1:$ZZ$1, 0))</f>
        <v/>
      </c>
    </row>
    <row r="345">
      <c r="A345">
        <f>INDEX(resultados!$A$2:$ZZ$956, 339, MATCH($B$1, resultados!$A$1:$ZZ$1, 0))</f>
        <v/>
      </c>
      <c r="B345">
        <f>INDEX(resultados!$A$2:$ZZ$956, 339, MATCH($B$2, resultados!$A$1:$ZZ$1, 0))</f>
        <v/>
      </c>
      <c r="C345">
        <f>INDEX(resultados!$A$2:$ZZ$956, 339, MATCH($B$3, resultados!$A$1:$ZZ$1, 0))</f>
        <v/>
      </c>
    </row>
    <row r="346">
      <c r="A346">
        <f>INDEX(resultados!$A$2:$ZZ$956, 340, MATCH($B$1, resultados!$A$1:$ZZ$1, 0))</f>
        <v/>
      </c>
      <c r="B346">
        <f>INDEX(resultados!$A$2:$ZZ$956, 340, MATCH($B$2, resultados!$A$1:$ZZ$1, 0))</f>
        <v/>
      </c>
      <c r="C346">
        <f>INDEX(resultados!$A$2:$ZZ$956, 340, MATCH($B$3, resultados!$A$1:$ZZ$1, 0))</f>
        <v/>
      </c>
    </row>
    <row r="347">
      <c r="A347">
        <f>INDEX(resultados!$A$2:$ZZ$956, 341, MATCH($B$1, resultados!$A$1:$ZZ$1, 0))</f>
        <v/>
      </c>
      <c r="B347">
        <f>INDEX(resultados!$A$2:$ZZ$956, 341, MATCH($B$2, resultados!$A$1:$ZZ$1, 0))</f>
        <v/>
      </c>
      <c r="C347">
        <f>INDEX(resultados!$A$2:$ZZ$956, 341, MATCH($B$3, resultados!$A$1:$ZZ$1, 0))</f>
        <v/>
      </c>
    </row>
    <row r="348">
      <c r="A348">
        <f>INDEX(resultados!$A$2:$ZZ$956, 342, MATCH($B$1, resultados!$A$1:$ZZ$1, 0))</f>
        <v/>
      </c>
      <c r="B348">
        <f>INDEX(resultados!$A$2:$ZZ$956, 342, MATCH($B$2, resultados!$A$1:$ZZ$1, 0))</f>
        <v/>
      </c>
      <c r="C348">
        <f>INDEX(resultados!$A$2:$ZZ$956, 342, MATCH($B$3, resultados!$A$1:$ZZ$1, 0))</f>
        <v/>
      </c>
    </row>
    <row r="349">
      <c r="A349">
        <f>INDEX(resultados!$A$2:$ZZ$956, 343, MATCH($B$1, resultados!$A$1:$ZZ$1, 0))</f>
        <v/>
      </c>
      <c r="B349">
        <f>INDEX(resultados!$A$2:$ZZ$956, 343, MATCH($B$2, resultados!$A$1:$ZZ$1, 0))</f>
        <v/>
      </c>
      <c r="C349">
        <f>INDEX(resultados!$A$2:$ZZ$956, 343, MATCH($B$3, resultados!$A$1:$ZZ$1, 0))</f>
        <v/>
      </c>
    </row>
    <row r="350">
      <c r="A350">
        <f>INDEX(resultados!$A$2:$ZZ$956, 344, MATCH($B$1, resultados!$A$1:$ZZ$1, 0))</f>
        <v/>
      </c>
      <c r="B350">
        <f>INDEX(resultados!$A$2:$ZZ$956, 344, MATCH($B$2, resultados!$A$1:$ZZ$1, 0))</f>
        <v/>
      </c>
      <c r="C350">
        <f>INDEX(resultados!$A$2:$ZZ$956, 344, MATCH($B$3, resultados!$A$1:$ZZ$1, 0))</f>
        <v/>
      </c>
    </row>
    <row r="351">
      <c r="A351">
        <f>INDEX(resultados!$A$2:$ZZ$956, 345, MATCH($B$1, resultados!$A$1:$ZZ$1, 0))</f>
        <v/>
      </c>
      <c r="B351">
        <f>INDEX(resultados!$A$2:$ZZ$956, 345, MATCH($B$2, resultados!$A$1:$ZZ$1, 0))</f>
        <v/>
      </c>
      <c r="C351">
        <f>INDEX(resultados!$A$2:$ZZ$956, 345, MATCH($B$3, resultados!$A$1:$ZZ$1, 0))</f>
        <v/>
      </c>
    </row>
    <row r="352">
      <c r="A352">
        <f>INDEX(resultados!$A$2:$ZZ$956, 346, MATCH($B$1, resultados!$A$1:$ZZ$1, 0))</f>
        <v/>
      </c>
      <c r="B352">
        <f>INDEX(resultados!$A$2:$ZZ$956, 346, MATCH($B$2, resultados!$A$1:$ZZ$1, 0))</f>
        <v/>
      </c>
      <c r="C352">
        <f>INDEX(resultados!$A$2:$ZZ$956, 346, MATCH($B$3, resultados!$A$1:$ZZ$1, 0))</f>
        <v/>
      </c>
    </row>
    <row r="353">
      <c r="A353">
        <f>INDEX(resultados!$A$2:$ZZ$956, 347, MATCH($B$1, resultados!$A$1:$ZZ$1, 0))</f>
        <v/>
      </c>
      <c r="B353">
        <f>INDEX(resultados!$A$2:$ZZ$956, 347, MATCH($B$2, resultados!$A$1:$ZZ$1, 0))</f>
        <v/>
      </c>
      <c r="C353">
        <f>INDEX(resultados!$A$2:$ZZ$956, 347, MATCH($B$3, resultados!$A$1:$ZZ$1, 0))</f>
        <v/>
      </c>
    </row>
    <row r="354">
      <c r="A354">
        <f>INDEX(resultados!$A$2:$ZZ$956, 348, MATCH($B$1, resultados!$A$1:$ZZ$1, 0))</f>
        <v/>
      </c>
      <c r="B354">
        <f>INDEX(resultados!$A$2:$ZZ$956, 348, MATCH($B$2, resultados!$A$1:$ZZ$1, 0))</f>
        <v/>
      </c>
      <c r="C354">
        <f>INDEX(resultados!$A$2:$ZZ$956, 348, MATCH($B$3, resultados!$A$1:$ZZ$1, 0))</f>
        <v/>
      </c>
    </row>
    <row r="355">
      <c r="A355">
        <f>INDEX(resultados!$A$2:$ZZ$956, 349, MATCH($B$1, resultados!$A$1:$ZZ$1, 0))</f>
        <v/>
      </c>
      <c r="B355">
        <f>INDEX(resultados!$A$2:$ZZ$956, 349, MATCH($B$2, resultados!$A$1:$ZZ$1, 0))</f>
        <v/>
      </c>
      <c r="C355">
        <f>INDEX(resultados!$A$2:$ZZ$956, 349, MATCH($B$3, resultados!$A$1:$ZZ$1, 0))</f>
        <v/>
      </c>
    </row>
    <row r="356">
      <c r="A356">
        <f>INDEX(resultados!$A$2:$ZZ$956, 350, MATCH($B$1, resultados!$A$1:$ZZ$1, 0))</f>
        <v/>
      </c>
      <c r="B356">
        <f>INDEX(resultados!$A$2:$ZZ$956, 350, MATCH($B$2, resultados!$A$1:$ZZ$1, 0))</f>
        <v/>
      </c>
      <c r="C356">
        <f>INDEX(resultados!$A$2:$ZZ$956, 350, MATCH($B$3, resultados!$A$1:$ZZ$1, 0))</f>
        <v/>
      </c>
    </row>
    <row r="357">
      <c r="A357">
        <f>INDEX(resultados!$A$2:$ZZ$956, 351, MATCH($B$1, resultados!$A$1:$ZZ$1, 0))</f>
        <v/>
      </c>
      <c r="B357">
        <f>INDEX(resultados!$A$2:$ZZ$956, 351, MATCH($B$2, resultados!$A$1:$ZZ$1, 0))</f>
        <v/>
      </c>
      <c r="C357">
        <f>INDEX(resultados!$A$2:$ZZ$956, 351, MATCH($B$3, resultados!$A$1:$ZZ$1, 0))</f>
        <v/>
      </c>
    </row>
    <row r="358">
      <c r="A358">
        <f>INDEX(resultados!$A$2:$ZZ$956, 352, MATCH($B$1, resultados!$A$1:$ZZ$1, 0))</f>
        <v/>
      </c>
      <c r="B358">
        <f>INDEX(resultados!$A$2:$ZZ$956, 352, MATCH($B$2, resultados!$A$1:$ZZ$1, 0))</f>
        <v/>
      </c>
      <c r="C358">
        <f>INDEX(resultados!$A$2:$ZZ$956, 352, MATCH($B$3, resultados!$A$1:$ZZ$1, 0))</f>
        <v/>
      </c>
    </row>
    <row r="359">
      <c r="A359">
        <f>INDEX(resultados!$A$2:$ZZ$956, 353, MATCH($B$1, resultados!$A$1:$ZZ$1, 0))</f>
        <v/>
      </c>
      <c r="B359">
        <f>INDEX(resultados!$A$2:$ZZ$956, 353, MATCH($B$2, resultados!$A$1:$ZZ$1, 0))</f>
        <v/>
      </c>
      <c r="C359">
        <f>INDEX(resultados!$A$2:$ZZ$956, 353, MATCH($B$3, resultados!$A$1:$ZZ$1, 0))</f>
        <v/>
      </c>
    </row>
    <row r="360">
      <c r="A360">
        <f>INDEX(resultados!$A$2:$ZZ$956, 354, MATCH($B$1, resultados!$A$1:$ZZ$1, 0))</f>
        <v/>
      </c>
      <c r="B360">
        <f>INDEX(resultados!$A$2:$ZZ$956, 354, MATCH($B$2, resultados!$A$1:$ZZ$1, 0))</f>
        <v/>
      </c>
      <c r="C360">
        <f>INDEX(resultados!$A$2:$ZZ$956, 354, MATCH($B$3, resultados!$A$1:$ZZ$1, 0))</f>
        <v/>
      </c>
    </row>
    <row r="361">
      <c r="A361">
        <f>INDEX(resultados!$A$2:$ZZ$956, 355, MATCH($B$1, resultados!$A$1:$ZZ$1, 0))</f>
        <v/>
      </c>
      <c r="B361">
        <f>INDEX(resultados!$A$2:$ZZ$956, 355, MATCH($B$2, resultados!$A$1:$ZZ$1, 0))</f>
        <v/>
      </c>
      <c r="C361">
        <f>INDEX(resultados!$A$2:$ZZ$956, 355, MATCH($B$3, resultados!$A$1:$ZZ$1, 0))</f>
        <v/>
      </c>
    </row>
    <row r="362">
      <c r="A362">
        <f>INDEX(resultados!$A$2:$ZZ$956, 356, MATCH($B$1, resultados!$A$1:$ZZ$1, 0))</f>
        <v/>
      </c>
      <c r="B362">
        <f>INDEX(resultados!$A$2:$ZZ$956, 356, MATCH($B$2, resultados!$A$1:$ZZ$1, 0))</f>
        <v/>
      </c>
      <c r="C362">
        <f>INDEX(resultados!$A$2:$ZZ$956, 356, MATCH($B$3, resultados!$A$1:$ZZ$1, 0))</f>
        <v/>
      </c>
    </row>
    <row r="363">
      <c r="A363">
        <f>INDEX(resultados!$A$2:$ZZ$956, 357, MATCH($B$1, resultados!$A$1:$ZZ$1, 0))</f>
        <v/>
      </c>
      <c r="B363">
        <f>INDEX(resultados!$A$2:$ZZ$956, 357, MATCH($B$2, resultados!$A$1:$ZZ$1, 0))</f>
        <v/>
      </c>
      <c r="C363">
        <f>INDEX(resultados!$A$2:$ZZ$956, 357, MATCH($B$3, resultados!$A$1:$ZZ$1, 0))</f>
        <v/>
      </c>
    </row>
    <row r="364">
      <c r="A364">
        <f>INDEX(resultados!$A$2:$ZZ$956, 358, MATCH($B$1, resultados!$A$1:$ZZ$1, 0))</f>
        <v/>
      </c>
      <c r="B364">
        <f>INDEX(resultados!$A$2:$ZZ$956, 358, MATCH($B$2, resultados!$A$1:$ZZ$1, 0))</f>
        <v/>
      </c>
      <c r="C364">
        <f>INDEX(resultados!$A$2:$ZZ$956, 358, MATCH($B$3, resultados!$A$1:$ZZ$1, 0))</f>
        <v/>
      </c>
    </row>
    <row r="365">
      <c r="A365">
        <f>INDEX(resultados!$A$2:$ZZ$956, 359, MATCH($B$1, resultados!$A$1:$ZZ$1, 0))</f>
        <v/>
      </c>
      <c r="B365">
        <f>INDEX(resultados!$A$2:$ZZ$956, 359, MATCH($B$2, resultados!$A$1:$ZZ$1, 0))</f>
        <v/>
      </c>
      <c r="C365">
        <f>INDEX(resultados!$A$2:$ZZ$956, 359, MATCH($B$3, resultados!$A$1:$ZZ$1, 0))</f>
        <v/>
      </c>
    </row>
    <row r="366">
      <c r="A366">
        <f>INDEX(resultados!$A$2:$ZZ$956, 360, MATCH($B$1, resultados!$A$1:$ZZ$1, 0))</f>
        <v/>
      </c>
      <c r="B366">
        <f>INDEX(resultados!$A$2:$ZZ$956, 360, MATCH($B$2, resultados!$A$1:$ZZ$1, 0))</f>
        <v/>
      </c>
      <c r="C366">
        <f>INDEX(resultados!$A$2:$ZZ$956, 360, MATCH($B$3, resultados!$A$1:$ZZ$1, 0))</f>
        <v/>
      </c>
    </row>
    <row r="367">
      <c r="A367">
        <f>INDEX(resultados!$A$2:$ZZ$956, 361, MATCH($B$1, resultados!$A$1:$ZZ$1, 0))</f>
        <v/>
      </c>
      <c r="B367">
        <f>INDEX(resultados!$A$2:$ZZ$956, 361, MATCH($B$2, resultados!$A$1:$ZZ$1, 0))</f>
        <v/>
      </c>
      <c r="C367">
        <f>INDEX(resultados!$A$2:$ZZ$956, 361, MATCH($B$3, resultados!$A$1:$ZZ$1, 0))</f>
        <v/>
      </c>
    </row>
    <row r="368">
      <c r="A368">
        <f>INDEX(resultados!$A$2:$ZZ$956, 362, MATCH($B$1, resultados!$A$1:$ZZ$1, 0))</f>
        <v/>
      </c>
      <c r="B368">
        <f>INDEX(resultados!$A$2:$ZZ$956, 362, MATCH($B$2, resultados!$A$1:$ZZ$1, 0))</f>
        <v/>
      </c>
      <c r="C368">
        <f>INDEX(resultados!$A$2:$ZZ$956, 362, MATCH($B$3, resultados!$A$1:$ZZ$1, 0))</f>
        <v/>
      </c>
    </row>
    <row r="369">
      <c r="A369">
        <f>INDEX(resultados!$A$2:$ZZ$956, 363, MATCH($B$1, resultados!$A$1:$ZZ$1, 0))</f>
        <v/>
      </c>
      <c r="B369">
        <f>INDEX(resultados!$A$2:$ZZ$956, 363, MATCH($B$2, resultados!$A$1:$ZZ$1, 0))</f>
        <v/>
      </c>
      <c r="C369">
        <f>INDEX(resultados!$A$2:$ZZ$956, 363, MATCH($B$3, resultados!$A$1:$ZZ$1, 0))</f>
        <v/>
      </c>
    </row>
    <row r="370">
      <c r="A370">
        <f>INDEX(resultados!$A$2:$ZZ$956, 364, MATCH($B$1, resultados!$A$1:$ZZ$1, 0))</f>
        <v/>
      </c>
      <c r="B370">
        <f>INDEX(resultados!$A$2:$ZZ$956, 364, MATCH($B$2, resultados!$A$1:$ZZ$1, 0))</f>
        <v/>
      </c>
      <c r="C370">
        <f>INDEX(resultados!$A$2:$ZZ$956, 364, MATCH($B$3, resultados!$A$1:$ZZ$1, 0))</f>
        <v/>
      </c>
    </row>
    <row r="371">
      <c r="A371">
        <f>INDEX(resultados!$A$2:$ZZ$956, 365, MATCH($B$1, resultados!$A$1:$ZZ$1, 0))</f>
        <v/>
      </c>
      <c r="B371">
        <f>INDEX(resultados!$A$2:$ZZ$956, 365, MATCH($B$2, resultados!$A$1:$ZZ$1, 0))</f>
        <v/>
      </c>
      <c r="C371">
        <f>INDEX(resultados!$A$2:$ZZ$956, 365, MATCH($B$3, resultados!$A$1:$ZZ$1, 0))</f>
        <v/>
      </c>
    </row>
    <row r="372">
      <c r="A372">
        <f>INDEX(resultados!$A$2:$ZZ$956, 366, MATCH($B$1, resultados!$A$1:$ZZ$1, 0))</f>
        <v/>
      </c>
      <c r="B372">
        <f>INDEX(resultados!$A$2:$ZZ$956, 366, MATCH($B$2, resultados!$A$1:$ZZ$1, 0))</f>
        <v/>
      </c>
      <c r="C372">
        <f>INDEX(resultados!$A$2:$ZZ$956, 366, MATCH($B$3, resultados!$A$1:$ZZ$1, 0))</f>
        <v/>
      </c>
    </row>
    <row r="373">
      <c r="A373">
        <f>INDEX(resultados!$A$2:$ZZ$956, 367, MATCH($B$1, resultados!$A$1:$ZZ$1, 0))</f>
        <v/>
      </c>
      <c r="B373">
        <f>INDEX(resultados!$A$2:$ZZ$956, 367, MATCH($B$2, resultados!$A$1:$ZZ$1, 0))</f>
        <v/>
      </c>
      <c r="C373">
        <f>INDEX(resultados!$A$2:$ZZ$956, 367, MATCH($B$3, resultados!$A$1:$ZZ$1, 0))</f>
        <v/>
      </c>
    </row>
    <row r="374">
      <c r="A374">
        <f>INDEX(resultados!$A$2:$ZZ$956, 368, MATCH($B$1, resultados!$A$1:$ZZ$1, 0))</f>
        <v/>
      </c>
      <c r="B374">
        <f>INDEX(resultados!$A$2:$ZZ$956, 368, MATCH($B$2, resultados!$A$1:$ZZ$1, 0))</f>
        <v/>
      </c>
      <c r="C374">
        <f>INDEX(resultados!$A$2:$ZZ$956, 368, MATCH($B$3, resultados!$A$1:$ZZ$1, 0))</f>
        <v/>
      </c>
    </row>
    <row r="375">
      <c r="A375">
        <f>INDEX(resultados!$A$2:$ZZ$956, 369, MATCH($B$1, resultados!$A$1:$ZZ$1, 0))</f>
        <v/>
      </c>
      <c r="B375">
        <f>INDEX(resultados!$A$2:$ZZ$956, 369, MATCH($B$2, resultados!$A$1:$ZZ$1, 0))</f>
        <v/>
      </c>
      <c r="C375">
        <f>INDEX(resultados!$A$2:$ZZ$956, 369, MATCH($B$3, resultados!$A$1:$ZZ$1, 0))</f>
        <v/>
      </c>
    </row>
    <row r="376">
      <c r="A376">
        <f>INDEX(resultados!$A$2:$ZZ$956, 370, MATCH($B$1, resultados!$A$1:$ZZ$1, 0))</f>
        <v/>
      </c>
      <c r="B376">
        <f>INDEX(resultados!$A$2:$ZZ$956, 370, MATCH($B$2, resultados!$A$1:$ZZ$1, 0))</f>
        <v/>
      </c>
      <c r="C376">
        <f>INDEX(resultados!$A$2:$ZZ$956, 370, MATCH($B$3, resultados!$A$1:$ZZ$1, 0))</f>
        <v/>
      </c>
    </row>
    <row r="377">
      <c r="A377">
        <f>INDEX(resultados!$A$2:$ZZ$956, 371, MATCH($B$1, resultados!$A$1:$ZZ$1, 0))</f>
        <v/>
      </c>
      <c r="B377">
        <f>INDEX(resultados!$A$2:$ZZ$956, 371, MATCH($B$2, resultados!$A$1:$ZZ$1, 0))</f>
        <v/>
      </c>
      <c r="C377">
        <f>INDEX(resultados!$A$2:$ZZ$956, 371, MATCH($B$3, resultados!$A$1:$ZZ$1, 0))</f>
        <v/>
      </c>
    </row>
    <row r="378">
      <c r="A378">
        <f>INDEX(resultados!$A$2:$ZZ$956, 372, MATCH($B$1, resultados!$A$1:$ZZ$1, 0))</f>
        <v/>
      </c>
      <c r="B378">
        <f>INDEX(resultados!$A$2:$ZZ$956, 372, MATCH($B$2, resultados!$A$1:$ZZ$1, 0))</f>
        <v/>
      </c>
      <c r="C378">
        <f>INDEX(resultados!$A$2:$ZZ$956, 372, MATCH($B$3, resultados!$A$1:$ZZ$1, 0))</f>
        <v/>
      </c>
    </row>
    <row r="379">
      <c r="A379">
        <f>INDEX(resultados!$A$2:$ZZ$956, 373, MATCH($B$1, resultados!$A$1:$ZZ$1, 0))</f>
        <v/>
      </c>
      <c r="B379">
        <f>INDEX(resultados!$A$2:$ZZ$956, 373, MATCH($B$2, resultados!$A$1:$ZZ$1, 0))</f>
        <v/>
      </c>
      <c r="C379">
        <f>INDEX(resultados!$A$2:$ZZ$956, 373, MATCH($B$3, resultados!$A$1:$ZZ$1, 0))</f>
        <v/>
      </c>
    </row>
    <row r="380">
      <c r="A380">
        <f>INDEX(resultados!$A$2:$ZZ$956, 374, MATCH($B$1, resultados!$A$1:$ZZ$1, 0))</f>
        <v/>
      </c>
      <c r="B380">
        <f>INDEX(resultados!$A$2:$ZZ$956, 374, MATCH($B$2, resultados!$A$1:$ZZ$1, 0))</f>
        <v/>
      </c>
      <c r="C380">
        <f>INDEX(resultados!$A$2:$ZZ$956, 374, MATCH($B$3, resultados!$A$1:$ZZ$1, 0))</f>
        <v/>
      </c>
    </row>
    <row r="381">
      <c r="A381">
        <f>INDEX(resultados!$A$2:$ZZ$956, 375, MATCH($B$1, resultados!$A$1:$ZZ$1, 0))</f>
        <v/>
      </c>
      <c r="B381">
        <f>INDEX(resultados!$A$2:$ZZ$956, 375, MATCH($B$2, resultados!$A$1:$ZZ$1, 0))</f>
        <v/>
      </c>
      <c r="C381">
        <f>INDEX(resultados!$A$2:$ZZ$956, 375, MATCH($B$3, resultados!$A$1:$ZZ$1, 0))</f>
        <v/>
      </c>
    </row>
    <row r="382">
      <c r="A382">
        <f>INDEX(resultados!$A$2:$ZZ$956, 376, MATCH($B$1, resultados!$A$1:$ZZ$1, 0))</f>
        <v/>
      </c>
      <c r="B382">
        <f>INDEX(resultados!$A$2:$ZZ$956, 376, MATCH($B$2, resultados!$A$1:$ZZ$1, 0))</f>
        <v/>
      </c>
      <c r="C382">
        <f>INDEX(resultados!$A$2:$ZZ$956, 376, MATCH($B$3, resultados!$A$1:$ZZ$1, 0))</f>
        <v/>
      </c>
    </row>
    <row r="383">
      <c r="A383">
        <f>INDEX(resultados!$A$2:$ZZ$956, 377, MATCH($B$1, resultados!$A$1:$ZZ$1, 0))</f>
        <v/>
      </c>
      <c r="B383">
        <f>INDEX(resultados!$A$2:$ZZ$956, 377, MATCH($B$2, resultados!$A$1:$ZZ$1, 0))</f>
        <v/>
      </c>
      <c r="C383">
        <f>INDEX(resultados!$A$2:$ZZ$956, 377, MATCH($B$3, resultados!$A$1:$ZZ$1, 0))</f>
        <v/>
      </c>
    </row>
    <row r="384">
      <c r="A384">
        <f>INDEX(resultados!$A$2:$ZZ$956, 378, MATCH($B$1, resultados!$A$1:$ZZ$1, 0))</f>
        <v/>
      </c>
      <c r="B384">
        <f>INDEX(resultados!$A$2:$ZZ$956, 378, MATCH($B$2, resultados!$A$1:$ZZ$1, 0))</f>
        <v/>
      </c>
      <c r="C384">
        <f>INDEX(resultados!$A$2:$ZZ$956, 378, MATCH($B$3, resultados!$A$1:$ZZ$1, 0))</f>
        <v/>
      </c>
    </row>
    <row r="385">
      <c r="A385">
        <f>INDEX(resultados!$A$2:$ZZ$956, 379, MATCH($B$1, resultados!$A$1:$ZZ$1, 0))</f>
        <v/>
      </c>
      <c r="B385">
        <f>INDEX(resultados!$A$2:$ZZ$956, 379, MATCH($B$2, resultados!$A$1:$ZZ$1, 0))</f>
        <v/>
      </c>
      <c r="C385">
        <f>INDEX(resultados!$A$2:$ZZ$956, 379, MATCH($B$3, resultados!$A$1:$ZZ$1, 0))</f>
        <v/>
      </c>
    </row>
    <row r="386">
      <c r="A386">
        <f>INDEX(resultados!$A$2:$ZZ$956, 380, MATCH($B$1, resultados!$A$1:$ZZ$1, 0))</f>
        <v/>
      </c>
      <c r="B386">
        <f>INDEX(resultados!$A$2:$ZZ$956, 380, MATCH($B$2, resultados!$A$1:$ZZ$1, 0))</f>
        <v/>
      </c>
      <c r="C386">
        <f>INDEX(resultados!$A$2:$ZZ$956, 380, MATCH($B$3, resultados!$A$1:$ZZ$1, 0))</f>
        <v/>
      </c>
    </row>
    <row r="387">
      <c r="A387">
        <f>INDEX(resultados!$A$2:$ZZ$956, 381, MATCH($B$1, resultados!$A$1:$ZZ$1, 0))</f>
        <v/>
      </c>
      <c r="B387">
        <f>INDEX(resultados!$A$2:$ZZ$956, 381, MATCH($B$2, resultados!$A$1:$ZZ$1, 0))</f>
        <v/>
      </c>
      <c r="C387">
        <f>INDEX(resultados!$A$2:$ZZ$956, 381, MATCH($B$3, resultados!$A$1:$ZZ$1, 0))</f>
        <v/>
      </c>
    </row>
    <row r="388">
      <c r="A388">
        <f>INDEX(resultados!$A$2:$ZZ$956, 382, MATCH($B$1, resultados!$A$1:$ZZ$1, 0))</f>
        <v/>
      </c>
      <c r="B388">
        <f>INDEX(resultados!$A$2:$ZZ$956, 382, MATCH($B$2, resultados!$A$1:$ZZ$1, 0))</f>
        <v/>
      </c>
      <c r="C388">
        <f>INDEX(resultados!$A$2:$ZZ$956, 382, MATCH($B$3, resultados!$A$1:$ZZ$1, 0))</f>
        <v/>
      </c>
    </row>
    <row r="389">
      <c r="A389">
        <f>INDEX(resultados!$A$2:$ZZ$956, 383, MATCH($B$1, resultados!$A$1:$ZZ$1, 0))</f>
        <v/>
      </c>
      <c r="B389">
        <f>INDEX(resultados!$A$2:$ZZ$956, 383, MATCH($B$2, resultados!$A$1:$ZZ$1, 0))</f>
        <v/>
      </c>
      <c r="C389">
        <f>INDEX(resultados!$A$2:$ZZ$956, 383, MATCH($B$3, resultados!$A$1:$ZZ$1, 0))</f>
        <v/>
      </c>
    </row>
    <row r="390">
      <c r="A390">
        <f>INDEX(resultados!$A$2:$ZZ$956, 384, MATCH($B$1, resultados!$A$1:$ZZ$1, 0))</f>
        <v/>
      </c>
      <c r="B390">
        <f>INDEX(resultados!$A$2:$ZZ$956, 384, MATCH($B$2, resultados!$A$1:$ZZ$1, 0))</f>
        <v/>
      </c>
      <c r="C390">
        <f>INDEX(resultados!$A$2:$ZZ$956, 384, MATCH($B$3, resultados!$A$1:$ZZ$1, 0))</f>
        <v/>
      </c>
    </row>
    <row r="391">
      <c r="A391">
        <f>INDEX(resultados!$A$2:$ZZ$956, 385, MATCH($B$1, resultados!$A$1:$ZZ$1, 0))</f>
        <v/>
      </c>
      <c r="B391">
        <f>INDEX(resultados!$A$2:$ZZ$956, 385, MATCH($B$2, resultados!$A$1:$ZZ$1, 0))</f>
        <v/>
      </c>
      <c r="C391">
        <f>INDEX(resultados!$A$2:$ZZ$956, 385, MATCH($B$3, resultados!$A$1:$ZZ$1, 0))</f>
        <v/>
      </c>
    </row>
    <row r="392">
      <c r="A392">
        <f>INDEX(resultados!$A$2:$ZZ$956, 386, MATCH($B$1, resultados!$A$1:$ZZ$1, 0))</f>
        <v/>
      </c>
      <c r="B392">
        <f>INDEX(resultados!$A$2:$ZZ$956, 386, MATCH($B$2, resultados!$A$1:$ZZ$1, 0))</f>
        <v/>
      </c>
      <c r="C392">
        <f>INDEX(resultados!$A$2:$ZZ$956, 386, MATCH($B$3, resultados!$A$1:$ZZ$1, 0))</f>
        <v/>
      </c>
    </row>
    <row r="393">
      <c r="A393">
        <f>INDEX(resultados!$A$2:$ZZ$956, 387, MATCH($B$1, resultados!$A$1:$ZZ$1, 0))</f>
        <v/>
      </c>
      <c r="B393">
        <f>INDEX(resultados!$A$2:$ZZ$956, 387, MATCH($B$2, resultados!$A$1:$ZZ$1, 0))</f>
        <v/>
      </c>
      <c r="C393">
        <f>INDEX(resultados!$A$2:$ZZ$956, 387, MATCH($B$3, resultados!$A$1:$ZZ$1, 0))</f>
        <v/>
      </c>
    </row>
    <row r="394">
      <c r="A394">
        <f>INDEX(resultados!$A$2:$ZZ$956, 388, MATCH($B$1, resultados!$A$1:$ZZ$1, 0))</f>
        <v/>
      </c>
      <c r="B394">
        <f>INDEX(resultados!$A$2:$ZZ$956, 388, MATCH($B$2, resultados!$A$1:$ZZ$1, 0))</f>
        <v/>
      </c>
      <c r="C394">
        <f>INDEX(resultados!$A$2:$ZZ$956, 388, MATCH($B$3, resultados!$A$1:$ZZ$1, 0))</f>
        <v/>
      </c>
    </row>
    <row r="395">
      <c r="A395">
        <f>INDEX(resultados!$A$2:$ZZ$956, 389, MATCH($B$1, resultados!$A$1:$ZZ$1, 0))</f>
        <v/>
      </c>
      <c r="B395">
        <f>INDEX(resultados!$A$2:$ZZ$956, 389, MATCH($B$2, resultados!$A$1:$ZZ$1, 0))</f>
        <v/>
      </c>
      <c r="C395">
        <f>INDEX(resultados!$A$2:$ZZ$956, 389, MATCH($B$3, resultados!$A$1:$ZZ$1, 0))</f>
        <v/>
      </c>
    </row>
    <row r="396">
      <c r="A396">
        <f>INDEX(resultados!$A$2:$ZZ$956, 390, MATCH($B$1, resultados!$A$1:$ZZ$1, 0))</f>
        <v/>
      </c>
      <c r="B396">
        <f>INDEX(resultados!$A$2:$ZZ$956, 390, MATCH($B$2, resultados!$A$1:$ZZ$1, 0))</f>
        <v/>
      </c>
      <c r="C396">
        <f>INDEX(resultados!$A$2:$ZZ$956, 390, MATCH($B$3, resultados!$A$1:$ZZ$1, 0))</f>
        <v/>
      </c>
    </row>
    <row r="397">
      <c r="A397">
        <f>INDEX(resultados!$A$2:$ZZ$956, 391, MATCH($B$1, resultados!$A$1:$ZZ$1, 0))</f>
        <v/>
      </c>
      <c r="B397">
        <f>INDEX(resultados!$A$2:$ZZ$956, 391, MATCH($B$2, resultados!$A$1:$ZZ$1, 0))</f>
        <v/>
      </c>
      <c r="C397">
        <f>INDEX(resultados!$A$2:$ZZ$956, 391, MATCH($B$3, resultados!$A$1:$ZZ$1, 0))</f>
        <v/>
      </c>
    </row>
    <row r="398">
      <c r="A398">
        <f>INDEX(resultados!$A$2:$ZZ$956, 392, MATCH($B$1, resultados!$A$1:$ZZ$1, 0))</f>
        <v/>
      </c>
      <c r="B398">
        <f>INDEX(resultados!$A$2:$ZZ$956, 392, MATCH($B$2, resultados!$A$1:$ZZ$1, 0))</f>
        <v/>
      </c>
      <c r="C398">
        <f>INDEX(resultados!$A$2:$ZZ$956, 392, MATCH($B$3, resultados!$A$1:$ZZ$1, 0))</f>
        <v/>
      </c>
    </row>
    <row r="399">
      <c r="A399">
        <f>INDEX(resultados!$A$2:$ZZ$956, 393, MATCH($B$1, resultados!$A$1:$ZZ$1, 0))</f>
        <v/>
      </c>
      <c r="B399">
        <f>INDEX(resultados!$A$2:$ZZ$956, 393, MATCH($B$2, resultados!$A$1:$ZZ$1, 0))</f>
        <v/>
      </c>
      <c r="C399">
        <f>INDEX(resultados!$A$2:$ZZ$956, 393, MATCH($B$3, resultados!$A$1:$ZZ$1, 0))</f>
        <v/>
      </c>
    </row>
    <row r="400">
      <c r="A400">
        <f>INDEX(resultados!$A$2:$ZZ$956, 394, MATCH($B$1, resultados!$A$1:$ZZ$1, 0))</f>
        <v/>
      </c>
      <c r="B400">
        <f>INDEX(resultados!$A$2:$ZZ$956, 394, MATCH($B$2, resultados!$A$1:$ZZ$1, 0))</f>
        <v/>
      </c>
      <c r="C400">
        <f>INDEX(resultados!$A$2:$ZZ$956, 394, MATCH($B$3, resultados!$A$1:$ZZ$1, 0))</f>
        <v/>
      </c>
    </row>
    <row r="401">
      <c r="A401">
        <f>INDEX(resultados!$A$2:$ZZ$956, 395, MATCH($B$1, resultados!$A$1:$ZZ$1, 0))</f>
        <v/>
      </c>
      <c r="B401">
        <f>INDEX(resultados!$A$2:$ZZ$956, 395, MATCH($B$2, resultados!$A$1:$ZZ$1, 0))</f>
        <v/>
      </c>
      <c r="C401">
        <f>INDEX(resultados!$A$2:$ZZ$956, 395, MATCH($B$3, resultados!$A$1:$ZZ$1, 0))</f>
        <v/>
      </c>
    </row>
    <row r="402">
      <c r="A402">
        <f>INDEX(resultados!$A$2:$ZZ$956, 396, MATCH($B$1, resultados!$A$1:$ZZ$1, 0))</f>
        <v/>
      </c>
      <c r="B402">
        <f>INDEX(resultados!$A$2:$ZZ$956, 396, MATCH($B$2, resultados!$A$1:$ZZ$1, 0))</f>
        <v/>
      </c>
      <c r="C402">
        <f>INDEX(resultados!$A$2:$ZZ$956, 396, MATCH($B$3, resultados!$A$1:$ZZ$1, 0))</f>
        <v/>
      </c>
    </row>
    <row r="403">
      <c r="A403">
        <f>INDEX(resultados!$A$2:$ZZ$956, 397, MATCH($B$1, resultados!$A$1:$ZZ$1, 0))</f>
        <v/>
      </c>
      <c r="B403">
        <f>INDEX(resultados!$A$2:$ZZ$956, 397, MATCH($B$2, resultados!$A$1:$ZZ$1, 0))</f>
        <v/>
      </c>
      <c r="C403">
        <f>INDEX(resultados!$A$2:$ZZ$956, 397, MATCH($B$3, resultados!$A$1:$ZZ$1, 0))</f>
        <v/>
      </c>
    </row>
    <row r="404">
      <c r="A404">
        <f>INDEX(resultados!$A$2:$ZZ$956, 398, MATCH($B$1, resultados!$A$1:$ZZ$1, 0))</f>
        <v/>
      </c>
      <c r="B404">
        <f>INDEX(resultados!$A$2:$ZZ$956, 398, MATCH($B$2, resultados!$A$1:$ZZ$1, 0))</f>
        <v/>
      </c>
      <c r="C404">
        <f>INDEX(resultados!$A$2:$ZZ$956, 398, MATCH($B$3, resultados!$A$1:$ZZ$1, 0))</f>
        <v/>
      </c>
    </row>
    <row r="405">
      <c r="A405">
        <f>INDEX(resultados!$A$2:$ZZ$956, 399, MATCH($B$1, resultados!$A$1:$ZZ$1, 0))</f>
        <v/>
      </c>
      <c r="B405">
        <f>INDEX(resultados!$A$2:$ZZ$956, 399, MATCH($B$2, resultados!$A$1:$ZZ$1, 0))</f>
        <v/>
      </c>
      <c r="C405">
        <f>INDEX(resultados!$A$2:$ZZ$956, 399, MATCH($B$3, resultados!$A$1:$ZZ$1, 0))</f>
        <v/>
      </c>
    </row>
    <row r="406">
      <c r="A406">
        <f>INDEX(resultados!$A$2:$ZZ$956, 400, MATCH($B$1, resultados!$A$1:$ZZ$1, 0))</f>
        <v/>
      </c>
      <c r="B406">
        <f>INDEX(resultados!$A$2:$ZZ$956, 400, MATCH($B$2, resultados!$A$1:$ZZ$1, 0))</f>
        <v/>
      </c>
      <c r="C406">
        <f>INDEX(resultados!$A$2:$ZZ$956, 400, MATCH($B$3, resultados!$A$1:$ZZ$1, 0))</f>
        <v/>
      </c>
    </row>
    <row r="407">
      <c r="A407">
        <f>INDEX(resultados!$A$2:$ZZ$956, 401, MATCH($B$1, resultados!$A$1:$ZZ$1, 0))</f>
        <v/>
      </c>
      <c r="B407">
        <f>INDEX(resultados!$A$2:$ZZ$956, 401, MATCH($B$2, resultados!$A$1:$ZZ$1, 0))</f>
        <v/>
      </c>
      <c r="C407">
        <f>INDEX(resultados!$A$2:$ZZ$956, 401, MATCH($B$3, resultados!$A$1:$ZZ$1, 0))</f>
        <v/>
      </c>
    </row>
    <row r="408">
      <c r="A408">
        <f>INDEX(resultados!$A$2:$ZZ$956, 402, MATCH($B$1, resultados!$A$1:$ZZ$1, 0))</f>
        <v/>
      </c>
      <c r="B408">
        <f>INDEX(resultados!$A$2:$ZZ$956, 402, MATCH($B$2, resultados!$A$1:$ZZ$1, 0))</f>
        <v/>
      </c>
      <c r="C408">
        <f>INDEX(resultados!$A$2:$ZZ$956, 402, MATCH($B$3, resultados!$A$1:$ZZ$1, 0))</f>
        <v/>
      </c>
    </row>
    <row r="409">
      <c r="A409">
        <f>INDEX(resultados!$A$2:$ZZ$956, 403, MATCH($B$1, resultados!$A$1:$ZZ$1, 0))</f>
        <v/>
      </c>
      <c r="B409">
        <f>INDEX(resultados!$A$2:$ZZ$956, 403, MATCH($B$2, resultados!$A$1:$ZZ$1, 0))</f>
        <v/>
      </c>
      <c r="C409">
        <f>INDEX(resultados!$A$2:$ZZ$956, 403, MATCH($B$3, resultados!$A$1:$ZZ$1, 0))</f>
        <v/>
      </c>
    </row>
    <row r="410">
      <c r="A410">
        <f>INDEX(resultados!$A$2:$ZZ$956, 404, MATCH($B$1, resultados!$A$1:$ZZ$1, 0))</f>
        <v/>
      </c>
      <c r="B410">
        <f>INDEX(resultados!$A$2:$ZZ$956, 404, MATCH($B$2, resultados!$A$1:$ZZ$1, 0))</f>
        <v/>
      </c>
      <c r="C410">
        <f>INDEX(resultados!$A$2:$ZZ$956, 404, MATCH($B$3, resultados!$A$1:$ZZ$1, 0))</f>
        <v/>
      </c>
    </row>
    <row r="411">
      <c r="A411">
        <f>INDEX(resultados!$A$2:$ZZ$956, 405, MATCH($B$1, resultados!$A$1:$ZZ$1, 0))</f>
        <v/>
      </c>
      <c r="B411">
        <f>INDEX(resultados!$A$2:$ZZ$956, 405, MATCH($B$2, resultados!$A$1:$ZZ$1, 0))</f>
        <v/>
      </c>
      <c r="C411">
        <f>INDEX(resultados!$A$2:$ZZ$956, 405, MATCH($B$3, resultados!$A$1:$ZZ$1, 0))</f>
        <v/>
      </c>
    </row>
    <row r="412">
      <c r="A412">
        <f>INDEX(resultados!$A$2:$ZZ$956, 406, MATCH($B$1, resultados!$A$1:$ZZ$1, 0))</f>
        <v/>
      </c>
      <c r="B412">
        <f>INDEX(resultados!$A$2:$ZZ$956, 406, MATCH($B$2, resultados!$A$1:$ZZ$1, 0))</f>
        <v/>
      </c>
      <c r="C412">
        <f>INDEX(resultados!$A$2:$ZZ$956, 406, MATCH($B$3, resultados!$A$1:$ZZ$1, 0))</f>
        <v/>
      </c>
    </row>
    <row r="413">
      <c r="A413">
        <f>INDEX(resultados!$A$2:$ZZ$956, 407, MATCH($B$1, resultados!$A$1:$ZZ$1, 0))</f>
        <v/>
      </c>
      <c r="B413">
        <f>INDEX(resultados!$A$2:$ZZ$956, 407, MATCH($B$2, resultados!$A$1:$ZZ$1, 0))</f>
        <v/>
      </c>
      <c r="C413">
        <f>INDEX(resultados!$A$2:$ZZ$956, 407, MATCH($B$3, resultados!$A$1:$ZZ$1, 0))</f>
        <v/>
      </c>
    </row>
    <row r="414">
      <c r="A414">
        <f>INDEX(resultados!$A$2:$ZZ$956, 408, MATCH($B$1, resultados!$A$1:$ZZ$1, 0))</f>
        <v/>
      </c>
      <c r="B414">
        <f>INDEX(resultados!$A$2:$ZZ$956, 408, MATCH($B$2, resultados!$A$1:$ZZ$1, 0))</f>
        <v/>
      </c>
      <c r="C414">
        <f>INDEX(resultados!$A$2:$ZZ$956, 408, MATCH($B$3, resultados!$A$1:$ZZ$1, 0))</f>
        <v/>
      </c>
    </row>
    <row r="415">
      <c r="A415">
        <f>INDEX(resultados!$A$2:$ZZ$956, 409, MATCH($B$1, resultados!$A$1:$ZZ$1, 0))</f>
        <v/>
      </c>
      <c r="B415">
        <f>INDEX(resultados!$A$2:$ZZ$956, 409, MATCH($B$2, resultados!$A$1:$ZZ$1, 0))</f>
        <v/>
      </c>
      <c r="C415">
        <f>INDEX(resultados!$A$2:$ZZ$956, 409, MATCH($B$3, resultados!$A$1:$ZZ$1, 0))</f>
        <v/>
      </c>
    </row>
    <row r="416">
      <c r="A416">
        <f>INDEX(resultados!$A$2:$ZZ$956, 410, MATCH($B$1, resultados!$A$1:$ZZ$1, 0))</f>
        <v/>
      </c>
      <c r="B416">
        <f>INDEX(resultados!$A$2:$ZZ$956, 410, MATCH($B$2, resultados!$A$1:$ZZ$1, 0))</f>
        <v/>
      </c>
      <c r="C416">
        <f>INDEX(resultados!$A$2:$ZZ$956, 410, MATCH($B$3, resultados!$A$1:$ZZ$1, 0))</f>
        <v/>
      </c>
    </row>
    <row r="417">
      <c r="A417">
        <f>INDEX(resultados!$A$2:$ZZ$956, 411, MATCH($B$1, resultados!$A$1:$ZZ$1, 0))</f>
        <v/>
      </c>
      <c r="B417">
        <f>INDEX(resultados!$A$2:$ZZ$956, 411, MATCH($B$2, resultados!$A$1:$ZZ$1, 0))</f>
        <v/>
      </c>
      <c r="C417">
        <f>INDEX(resultados!$A$2:$ZZ$956, 411, MATCH($B$3, resultados!$A$1:$ZZ$1, 0))</f>
        <v/>
      </c>
    </row>
    <row r="418">
      <c r="A418">
        <f>INDEX(resultados!$A$2:$ZZ$956, 412, MATCH($B$1, resultados!$A$1:$ZZ$1, 0))</f>
        <v/>
      </c>
      <c r="B418">
        <f>INDEX(resultados!$A$2:$ZZ$956, 412, MATCH($B$2, resultados!$A$1:$ZZ$1, 0))</f>
        <v/>
      </c>
      <c r="C418">
        <f>INDEX(resultados!$A$2:$ZZ$956, 412, MATCH($B$3, resultados!$A$1:$ZZ$1, 0))</f>
        <v/>
      </c>
    </row>
    <row r="419">
      <c r="A419">
        <f>INDEX(resultados!$A$2:$ZZ$956, 413, MATCH($B$1, resultados!$A$1:$ZZ$1, 0))</f>
        <v/>
      </c>
      <c r="B419">
        <f>INDEX(resultados!$A$2:$ZZ$956, 413, MATCH($B$2, resultados!$A$1:$ZZ$1, 0))</f>
        <v/>
      </c>
      <c r="C419">
        <f>INDEX(resultados!$A$2:$ZZ$956, 413, MATCH($B$3, resultados!$A$1:$ZZ$1, 0))</f>
        <v/>
      </c>
    </row>
    <row r="420">
      <c r="A420">
        <f>INDEX(resultados!$A$2:$ZZ$956, 414, MATCH($B$1, resultados!$A$1:$ZZ$1, 0))</f>
        <v/>
      </c>
      <c r="B420">
        <f>INDEX(resultados!$A$2:$ZZ$956, 414, MATCH($B$2, resultados!$A$1:$ZZ$1, 0))</f>
        <v/>
      </c>
      <c r="C420">
        <f>INDEX(resultados!$A$2:$ZZ$956, 414, MATCH($B$3, resultados!$A$1:$ZZ$1, 0))</f>
        <v/>
      </c>
    </row>
    <row r="421">
      <c r="A421">
        <f>INDEX(resultados!$A$2:$ZZ$956, 415, MATCH($B$1, resultados!$A$1:$ZZ$1, 0))</f>
        <v/>
      </c>
      <c r="B421">
        <f>INDEX(resultados!$A$2:$ZZ$956, 415, MATCH($B$2, resultados!$A$1:$ZZ$1, 0))</f>
        <v/>
      </c>
      <c r="C421">
        <f>INDEX(resultados!$A$2:$ZZ$956, 415, MATCH($B$3, resultados!$A$1:$ZZ$1, 0))</f>
        <v/>
      </c>
    </row>
    <row r="422">
      <c r="A422">
        <f>INDEX(resultados!$A$2:$ZZ$956, 416, MATCH($B$1, resultados!$A$1:$ZZ$1, 0))</f>
        <v/>
      </c>
      <c r="B422">
        <f>INDEX(resultados!$A$2:$ZZ$956, 416, MATCH($B$2, resultados!$A$1:$ZZ$1, 0))</f>
        <v/>
      </c>
      <c r="C422">
        <f>INDEX(resultados!$A$2:$ZZ$956, 416, MATCH($B$3, resultados!$A$1:$ZZ$1, 0))</f>
        <v/>
      </c>
    </row>
    <row r="423">
      <c r="A423">
        <f>INDEX(resultados!$A$2:$ZZ$956, 417, MATCH($B$1, resultados!$A$1:$ZZ$1, 0))</f>
        <v/>
      </c>
      <c r="B423">
        <f>INDEX(resultados!$A$2:$ZZ$956, 417, MATCH($B$2, resultados!$A$1:$ZZ$1, 0))</f>
        <v/>
      </c>
      <c r="C423">
        <f>INDEX(resultados!$A$2:$ZZ$956, 417, MATCH($B$3, resultados!$A$1:$ZZ$1, 0))</f>
        <v/>
      </c>
    </row>
    <row r="424">
      <c r="A424">
        <f>INDEX(resultados!$A$2:$ZZ$956, 418, MATCH($B$1, resultados!$A$1:$ZZ$1, 0))</f>
        <v/>
      </c>
      <c r="B424">
        <f>INDEX(resultados!$A$2:$ZZ$956, 418, MATCH($B$2, resultados!$A$1:$ZZ$1, 0))</f>
        <v/>
      </c>
      <c r="C424">
        <f>INDEX(resultados!$A$2:$ZZ$956, 418, MATCH($B$3, resultados!$A$1:$ZZ$1, 0))</f>
        <v/>
      </c>
    </row>
    <row r="425">
      <c r="A425">
        <f>INDEX(resultados!$A$2:$ZZ$956, 419, MATCH($B$1, resultados!$A$1:$ZZ$1, 0))</f>
        <v/>
      </c>
      <c r="B425">
        <f>INDEX(resultados!$A$2:$ZZ$956, 419, MATCH($B$2, resultados!$A$1:$ZZ$1, 0))</f>
        <v/>
      </c>
      <c r="C425">
        <f>INDEX(resultados!$A$2:$ZZ$956, 419, MATCH($B$3, resultados!$A$1:$ZZ$1, 0))</f>
        <v/>
      </c>
    </row>
    <row r="426">
      <c r="A426">
        <f>INDEX(resultados!$A$2:$ZZ$956, 420, MATCH($B$1, resultados!$A$1:$ZZ$1, 0))</f>
        <v/>
      </c>
      <c r="B426">
        <f>INDEX(resultados!$A$2:$ZZ$956, 420, MATCH($B$2, resultados!$A$1:$ZZ$1, 0))</f>
        <v/>
      </c>
      <c r="C426">
        <f>INDEX(resultados!$A$2:$ZZ$956, 420, MATCH($B$3, resultados!$A$1:$ZZ$1, 0))</f>
        <v/>
      </c>
    </row>
    <row r="427">
      <c r="A427">
        <f>INDEX(resultados!$A$2:$ZZ$956, 421, MATCH($B$1, resultados!$A$1:$ZZ$1, 0))</f>
        <v/>
      </c>
      <c r="B427">
        <f>INDEX(resultados!$A$2:$ZZ$956, 421, MATCH($B$2, resultados!$A$1:$ZZ$1, 0))</f>
        <v/>
      </c>
      <c r="C427">
        <f>INDEX(resultados!$A$2:$ZZ$956, 421, MATCH($B$3, resultados!$A$1:$ZZ$1, 0))</f>
        <v/>
      </c>
    </row>
    <row r="428">
      <c r="A428">
        <f>INDEX(resultados!$A$2:$ZZ$956, 422, MATCH($B$1, resultados!$A$1:$ZZ$1, 0))</f>
        <v/>
      </c>
      <c r="B428">
        <f>INDEX(resultados!$A$2:$ZZ$956, 422, MATCH($B$2, resultados!$A$1:$ZZ$1, 0))</f>
        <v/>
      </c>
      <c r="C428">
        <f>INDEX(resultados!$A$2:$ZZ$956, 422, MATCH($B$3, resultados!$A$1:$ZZ$1, 0))</f>
        <v/>
      </c>
    </row>
    <row r="429">
      <c r="A429">
        <f>INDEX(resultados!$A$2:$ZZ$956, 423, MATCH($B$1, resultados!$A$1:$ZZ$1, 0))</f>
        <v/>
      </c>
      <c r="B429">
        <f>INDEX(resultados!$A$2:$ZZ$956, 423, MATCH($B$2, resultados!$A$1:$ZZ$1, 0))</f>
        <v/>
      </c>
      <c r="C429">
        <f>INDEX(resultados!$A$2:$ZZ$956, 423, MATCH($B$3, resultados!$A$1:$ZZ$1, 0))</f>
        <v/>
      </c>
    </row>
    <row r="430">
      <c r="A430">
        <f>INDEX(resultados!$A$2:$ZZ$956, 424, MATCH($B$1, resultados!$A$1:$ZZ$1, 0))</f>
        <v/>
      </c>
      <c r="B430">
        <f>INDEX(resultados!$A$2:$ZZ$956, 424, MATCH($B$2, resultados!$A$1:$ZZ$1, 0))</f>
        <v/>
      </c>
      <c r="C430">
        <f>INDEX(resultados!$A$2:$ZZ$956, 424, MATCH($B$3, resultados!$A$1:$ZZ$1, 0))</f>
        <v/>
      </c>
    </row>
    <row r="431">
      <c r="A431">
        <f>INDEX(resultados!$A$2:$ZZ$956, 425, MATCH($B$1, resultados!$A$1:$ZZ$1, 0))</f>
        <v/>
      </c>
      <c r="B431">
        <f>INDEX(resultados!$A$2:$ZZ$956, 425, MATCH($B$2, resultados!$A$1:$ZZ$1, 0))</f>
        <v/>
      </c>
      <c r="C431">
        <f>INDEX(resultados!$A$2:$ZZ$956, 425, MATCH($B$3, resultados!$A$1:$ZZ$1, 0))</f>
        <v/>
      </c>
    </row>
    <row r="432">
      <c r="A432">
        <f>INDEX(resultados!$A$2:$ZZ$956, 426, MATCH($B$1, resultados!$A$1:$ZZ$1, 0))</f>
        <v/>
      </c>
      <c r="B432">
        <f>INDEX(resultados!$A$2:$ZZ$956, 426, MATCH($B$2, resultados!$A$1:$ZZ$1, 0))</f>
        <v/>
      </c>
      <c r="C432">
        <f>INDEX(resultados!$A$2:$ZZ$956, 426, MATCH($B$3, resultados!$A$1:$ZZ$1, 0))</f>
        <v/>
      </c>
    </row>
    <row r="433">
      <c r="A433">
        <f>INDEX(resultados!$A$2:$ZZ$956, 427, MATCH($B$1, resultados!$A$1:$ZZ$1, 0))</f>
        <v/>
      </c>
      <c r="B433">
        <f>INDEX(resultados!$A$2:$ZZ$956, 427, MATCH($B$2, resultados!$A$1:$ZZ$1, 0))</f>
        <v/>
      </c>
      <c r="C433">
        <f>INDEX(resultados!$A$2:$ZZ$956, 427, MATCH($B$3, resultados!$A$1:$ZZ$1, 0))</f>
        <v/>
      </c>
    </row>
    <row r="434">
      <c r="A434">
        <f>INDEX(resultados!$A$2:$ZZ$956, 428, MATCH($B$1, resultados!$A$1:$ZZ$1, 0))</f>
        <v/>
      </c>
      <c r="B434">
        <f>INDEX(resultados!$A$2:$ZZ$956, 428, MATCH($B$2, resultados!$A$1:$ZZ$1, 0))</f>
        <v/>
      </c>
      <c r="C434">
        <f>INDEX(resultados!$A$2:$ZZ$956, 428, MATCH($B$3, resultados!$A$1:$ZZ$1, 0))</f>
        <v/>
      </c>
    </row>
    <row r="435">
      <c r="A435">
        <f>INDEX(resultados!$A$2:$ZZ$956, 429, MATCH($B$1, resultados!$A$1:$ZZ$1, 0))</f>
        <v/>
      </c>
      <c r="B435">
        <f>INDEX(resultados!$A$2:$ZZ$956, 429, MATCH($B$2, resultados!$A$1:$ZZ$1, 0))</f>
        <v/>
      </c>
      <c r="C435">
        <f>INDEX(resultados!$A$2:$ZZ$956, 429, MATCH($B$3, resultados!$A$1:$ZZ$1, 0))</f>
        <v/>
      </c>
    </row>
    <row r="436">
      <c r="A436">
        <f>INDEX(resultados!$A$2:$ZZ$956, 430, MATCH($B$1, resultados!$A$1:$ZZ$1, 0))</f>
        <v/>
      </c>
      <c r="B436">
        <f>INDEX(resultados!$A$2:$ZZ$956, 430, MATCH($B$2, resultados!$A$1:$ZZ$1, 0))</f>
        <v/>
      </c>
      <c r="C436">
        <f>INDEX(resultados!$A$2:$ZZ$956, 430, MATCH($B$3, resultados!$A$1:$ZZ$1, 0))</f>
        <v/>
      </c>
    </row>
    <row r="437">
      <c r="A437">
        <f>INDEX(resultados!$A$2:$ZZ$956, 431, MATCH($B$1, resultados!$A$1:$ZZ$1, 0))</f>
        <v/>
      </c>
      <c r="B437">
        <f>INDEX(resultados!$A$2:$ZZ$956, 431, MATCH($B$2, resultados!$A$1:$ZZ$1, 0))</f>
        <v/>
      </c>
      <c r="C437">
        <f>INDEX(resultados!$A$2:$ZZ$956, 431, MATCH($B$3, resultados!$A$1:$ZZ$1, 0))</f>
        <v/>
      </c>
    </row>
    <row r="438">
      <c r="A438">
        <f>INDEX(resultados!$A$2:$ZZ$956, 432, MATCH($B$1, resultados!$A$1:$ZZ$1, 0))</f>
        <v/>
      </c>
      <c r="B438">
        <f>INDEX(resultados!$A$2:$ZZ$956, 432, MATCH($B$2, resultados!$A$1:$ZZ$1, 0))</f>
        <v/>
      </c>
      <c r="C438">
        <f>INDEX(resultados!$A$2:$ZZ$956, 432, MATCH($B$3, resultados!$A$1:$ZZ$1, 0))</f>
        <v/>
      </c>
    </row>
    <row r="439">
      <c r="A439">
        <f>INDEX(resultados!$A$2:$ZZ$956, 433, MATCH($B$1, resultados!$A$1:$ZZ$1, 0))</f>
        <v/>
      </c>
      <c r="B439">
        <f>INDEX(resultados!$A$2:$ZZ$956, 433, MATCH($B$2, resultados!$A$1:$ZZ$1, 0))</f>
        <v/>
      </c>
      <c r="C439">
        <f>INDEX(resultados!$A$2:$ZZ$956, 433, MATCH($B$3, resultados!$A$1:$ZZ$1, 0))</f>
        <v/>
      </c>
    </row>
    <row r="440">
      <c r="A440">
        <f>INDEX(resultados!$A$2:$ZZ$956, 434, MATCH($B$1, resultados!$A$1:$ZZ$1, 0))</f>
        <v/>
      </c>
      <c r="B440">
        <f>INDEX(resultados!$A$2:$ZZ$956, 434, MATCH($B$2, resultados!$A$1:$ZZ$1, 0))</f>
        <v/>
      </c>
      <c r="C440">
        <f>INDEX(resultados!$A$2:$ZZ$956, 434, MATCH($B$3, resultados!$A$1:$ZZ$1, 0))</f>
        <v/>
      </c>
    </row>
    <row r="441">
      <c r="A441">
        <f>INDEX(resultados!$A$2:$ZZ$956, 435, MATCH($B$1, resultados!$A$1:$ZZ$1, 0))</f>
        <v/>
      </c>
      <c r="B441">
        <f>INDEX(resultados!$A$2:$ZZ$956, 435, MATCH($B$2, resultados!$A$1:$ZZ$1, 0))</f>
        <v/>
      </c>
      <c r="C441">
        <f>INDEX(resultados!$A$2:$ZZ$956, 435, MATCH($B$3, resultados!$A$1:$ZZ$1, 0))</f>
        <v/>
      </c>
    </row>
    <row r="442">
      <c r="A442">
        <f>INDEX(resultados!$A$2:$ZZ$956, 436, MATCH($B$1, resultados!$A$1:$ZZ$1, 0))</f>
        <v/>
      </c>
      <c r="B442">
        <f>INDEX(resultados!$A$2:$ZZ$956, 436, MATCH($B$2, resultados!$A$1:$ZZ$1, 0))</f>
        <v/>
      </c>
      <c r="C442">
        <f>INDEX(resultados!$A$2:$ZZ$956, 436, MATCH($B$3, resultados!$A$1:$ZZ$1, 0))</f>
        <v/>
      </c>
    </row>
    <row r="443">
      <c r="A443">
        <f>INDEX(resultados!$A$2:$ZZ$956, 437, MATCH($B$1, resultados!$A$1:$ZZ$1, 0))</f>
        <v/>
      </c>
      <c r="B443">
        <f>INDEX(resultados!$A$2:$ZZ$956, 437, MATCH($B$2, resultados!$A$1:$ZZ$1, 0))</f>
        <v/>
      </c>
      <c r="C443">
        <f>INDEX(resultados!$A$2:$ZZ$956, 437, MATCH($B$3, resultados!$A$1:$ZZ$1, 0))</f>
        <v/>
      </c>
    </row>
    <row r="444">
      <c r="A444">
        <f>INDEX(resultados!$A$2:$ZZ$956, 438, MATCH($B$1, resultados!$A$1:$ZZ$1, 0))</f>
        <v/>
      </c>
      <c r="B444">
        <f>INDEX(resultados!$A$2:$ZZ$956, 438, MATCH($B$2, resultados!$A$1:$ZZ$1, 0))</f>
        <v/>
      </c>
      <c r="C444">
        <f>INDEX(resultados!$A$2:$ZZ$956, 438, MATCH($B$3, resultados!$A$1:$ZZ$1, 0))</f>
        <v/>
      </c>
    </row>
    <row r="445">
      <c r="A445">
        <f>INDEX(resultados!$A$2:$ZZ$956, 439, MATCH($B$1, resultados!$A$1:$ZZ$1, 0))</f>
        <v/>
      </c>
      <c r="B445">
        <f>INDEX(resultados!$A$2:$ZZ$956, 439, MATCH($B$2, resultados!$A$1:$ZZ$1, 0))</f>
        <v/>
      </c>
      <c r="C445">
        <f>INDEX(resultados!$A$2:$ZZ$956, 439, MATCH($B$3, resultados!$A$1:$ZZ$1, 0))</f>
        <v/>
      </c>
    </row>
    <row r="446">
      <c r="A446">
        <f>INDEX(resultados!$A$2:$ZZ$956, 440, MATCH($B$1, resultados!$A$1:$ZZ$1, 0))</f>
        <v/>
      </c>
      <c r="B446">
        <f>INDEX(resultados!$A$2:$ZZ$956, 440, MATCH($B$2, resultados!$A$1:$ZZ$1, 0))</f>
        <v/>
      </c>
      <c r="C446">
        <f>INDEX(resultados!$A$2:$ZZ$956, 440, MATCH($B$3, resultados!$A$1:$ZZ$1, 0))</f>
        <v/>
      </c>
    </row>
    <row r="447">
      <c r="A447">
        <f>INDEX(resultados!$A$2:$ZZ$956, 441, MATCH($B$1, resultados!$A$1:$ZZ$1, 0))</f>
        <v/>
      </c>
      <c r="B447">
        <f>INDEX(resultados!$A$2:$ZZ$956, 441, MATCH($B$2, resultados!$A$1:$ZZ$1, 0))</f>
        <v/>
      </c>
      <c r="C447">
        <f>INDEX(resultados!$A$2:$ZZ$956, 441, MATCH($B$3, resultados!$A$1:$ZZ$1, 0))</f>
        <v/>
      </c>
    </row>
    <row r="448">
      <c r="A448">
        <f>INDEX(resultados!$A$2:$ZZ$956, 442, MATCH($B$1, resultados!$A$1:$ZZ$1, 0))</f>
        <v/>
      </c>
      <c r="B448">
        <f>INDEX(resultados!$A$2:$ZZ$956, 442, MATCH($B$2, resultados!$A$1:$ZZ$1, 0))</f>
        <v/>
      </c>
      <c r="C448">
        <f>INDEX(resultados!$A$2:$ZZ$956, 442, MATCH($B$3, resultados!$A$1:$ZZ$1, 0))</f>
        <v/>
      </c>
    </row>
    <row r="449">
      <c r="A449">
        <f>INDEX(resultados!$A$2:$ZZ$956, 443, MATCH($B$1, resultados!$A$1:$ZZ$1, 0))</f>
        <v/>
      </c>
      <c r="B449">
        <f>INDEX(resultados!$A$2:$ZZ$956, 443, MATCH($B$2, resultados!$A$1:$ZZ$1, 0))</f>
        <v/>
      </c>
      <c r="C449">
        <f>INDEX(resultados!$A$2:$ZZ$956, 443, MATCH($B$3, resultados!$A$1:$ZZ$1, 0))</f>
        <v/>
      </c>
    </row>
    <row r="450">
      <c r="A450">
        <f>INDEX(resultados!$A$2:$ZZ$956, 444, MATCH($B$1, resultados!$A$1:$ZZ$1, 0))</f>
        <v/>
      </c>
      <c r="B450">
        <f>INDEX(resultados!$A$2:$ZZ$956, 444, MATCH($B$2, resultados!$A$1:$ZZ$1, 0))</f>
        <v/>
      </c>
      <c r="C450">
        <f>INDEX(resultados!$A$2:$ZZ$956, 444, MATCH($B$3, resultados!$A$1:$ZZ$1, 0))</f>
        <v/>
      </c>
    </row>
    <row r="451">
      <c r="A451">
        <f>INDEX(resultados!$A$2:$ZZ$956, 445, MATCH($B$1, resultados!$A$1:$ZZ$1, 0))</f>
        <v/>
      </c>
      <c r="B451">
        <f>INDEX(resultados!$A$2:$ZZ$956, 445, MATCH($B$2, resultados!$A$1:$ZZ$1, 0))</f>
        <v/>
      </c>
      <c r="C451">
        <f>INDEX(resultados!$A$2:$ZZ$956, 445, MATCH($B$3, resultados!$A$1:$ZZ$1, 0))</f>
        <v/>
      </c>
    </row>
    <row r="452">
      <c r="A452">
        <f>INDEX(resultados!$A$2:$ZZ$956, 446, MATCH($B$1, resultados!$A$1:$ZZ$1, 0))</f>
        <v/>
      </c>
      <c r="B452">
        <f>INDEX(resultados!$A$2:$ZZ$956, 446, MATCH($B$2, resultados!$A$1:$ZZ$1, 0))</f>
        <v/>
      </c>
      <c r="C452">
        <f>INDEX(resultados!$A$2:$ZZ$956, 446, MATCH($B$3, resultados!$A$1:$ZZ$1, 0))</f>
        <v/>
      </c>
    </row>
    <row r="453">
      <c r="A453">
        <f>INDEX(resultados!$A$2:$ZZ$956, 447, MATCH($B$1, resultados!$A$1:$ZZ$1, 0))</f>
        <v/>
      </c>
      <c r="B453">
        <f>INDEX(resultados!$A$2:$ZZ$956, 447, MATCH($B$2, resultados!$A$1:$ZZ$1, 0))</f>
        <v/>
      </c>
      <c r="C453">
        <f>INDEX(resultados!$A$2:$ZZ$956, 447, MATCH($B$3, resultados!$A$1:$ZZ$1, 0))</f>
        <v/>
      </c>
    </row>
    <row r="454">
      <c r="A454">
        <f>INDEX(resultados!$A$2:$ZZ$956, 448, MATCH($B$1, resultados!$A$1:$ZZ$1, 0))</f>
        <v/>
      </c>
      <c r="B454">
        <f>INDEX(resultados!$A$2:$ZZ$956, 448, MATCH($B$2, resultados!$A$1:$ZZ$1, 0))</f>
        <v/>
      </c>
      <c r="C454">
        <f>INDEX(resultados!$A$2:$ZZ$956, 448, MATCH($B$3, resultados!$A$1:$ZZ$1, 0))</f>
        <v/>
      </c>
    </row>
    <row r="455">
      <c r="A455">
        <f>INDEX(resultados!$A$2:$ZZ$956, 449, MATCH($B$1, resultados!$A$1:$ZZ$1, 0))</f>
        <v/>
      </c>
      <c r="B455">
        <f>INDEX(resultados!$A$2:$ZZ$956, 449, MATCH($B$2, resultados!$A$1:$ZZ$1, 0))</f>
        <v/>
      </c>
      <c r="C455">
        <f>INDEX(resultados!$A$2:$ZZ$956, 449, MATCH($B$3, resultados!$A$1:$ZZ$1, 0))</f>
        <v/>
      </c>
    </row>
    <row r="456">
      <c r="A456">
        <f>INDEX(resultados!$A$2:$ZZ$956, 450, MATCH($B$1, resultados!$A$1:$ZZ$1, 0))</f>
        <v/>
      </c>
      <c r="B456">
        <f>INDEX(resultados!$A$2:$ZZ$956, 450, MATCH($B$2, resultados!$A$1:$ZZ$1, 0))</f>
        <v/>
      </c>
      <c r="C456">
        <f>INDEX(resultados!$A$2:$ZZ$956, 450, MATCH($B$3, resultados!$A$1:$ZZ$1, 0))</f>
        <v/>
      </c>
    </row>
    <row r="457">
      <c r="A457">
        <f>INDEX(resultados!$A$2:$ZZ$956, 451, MATCH($B$1, resultados!$A$1:$ZZ$1, 0))</f>
        <v/>
      </c>
      <c r="B457">
        <f>INDEX(resultados!$A$2:$ZZ$956, 451, MATCH($B$2, resultados!$A$1:$ZZ$1, 0))</f>
        <v/>
      </c>
      <c r="C457">
        <f>INDEX(resultados!$A$2:$ZZ$956, 451, MATCH($B$3, resultados!$A$1:$ZZ$1, 0))</f>
        <v/>
      </c>
    </row>
    <row r="458">
      <c r="A458">
        <f>INDEX(resultados!$A$2:$ZZ$956, 452, MATCH($B$1, resultados!$A$1:$ZZ$1, 0))</f>
        <v/>
      </c>
      <c r="B458">
        <f>INDEX(resultados!$A$2:$ZZ$956, 452, MATCH($B$2, resultados!$A$1:$ZZ$1, 0))</f>
        <v/>
      </c>
      <c r="C458">
        <f>INDEX(resultados!$A$2:$ZZ$956, 452, MATCH($B$3, resultados!$A$1:$ZZ$1, 0))</f>
        <v/>
      </c>
    </row>
    <row r="459">
      <c r="A459">
        <f>INDEX(resultados!$A$2:$ZZ$956, 453, MATCH($B$1, resultados!$A$1:$ZZ$1, 0))</f>
        <v/>
      </c>
      <c r="B459">
        <f>INDEX(resultados!$A$2:$ZZ$956, 453, MATCH($B$2, resultados!$A$1:$ZZ$1, 0))</f>
        <v/>
      </c>
      <c r="C459">
        <f>INDEX(resultados!$A$2:$ZZ$956, 453, MATCH($B$3, resultados!$A$1:$ZZ$1, 0))</f>
        <v/>
      </c>
    </row>
    <row r="460">
      <c r="A460">
        <f>INDEX(resultados!$A$2:$ZZ$956, 454, MATCH($B$1, resultados!$A$1:$ZZ$1, 0))</f>
        <v/>
      </c>
      <c r="B460">
        <f>INDEX(resultados!$A$2:$ZZ$956, 454, MATCH($B$2, resultados!$A$1:$ZZ$1, 0))</f>
        <v/>
      </c>
      <c r="C460">
        <f>INDEX(resultados!$A$2:$ZZ$956, 454, MATCH($B$3, resultados!$A$1:$ZZ$1, 0))</f>
        <v/>
      </c>
    </row>
    <row r="461">
      <c r="A461">
        <f>INDEX(resultados!$A$2:$ZZ$956, 455, MATCH($B$1, resultados!$A$1:$ZZ$1, 0))</f>
        <v/>
      </c>
      <c r="B461">
        <f>INDEX(resultados!$A$2:$ZZ$956, 455, MATCH($B$2, resultados!$A$1:$ZZ$1, 0))</f>
        <v/>
      </c>
      <c r="C461">
        <f>INDEX(resultados!$A$2:$ZZ$956, 455, MATCH($B$3, resultados!$A$1:$ZZ$1, 0))</f>
        <v/>
      </c>
    </row>
    <row r="462">
      <c r="A462">
        <f>INDEX(resultados!$A$2:$ZZ$956, 456, MATCH($B$1, resultados!$A$1:$ZZ$1, 0))</f>
        <v/>
      </c>
      <c r="B462">
        <f>INDEX(resultados!$A$2:$ZZ$956, 456, MATCH($B$2, resultados!$A$1:$ZZ$1, 0))</f>
        <v/>
      </c>
      <c r="C462">
        <f>INDEX(resultados!$A$2:$ZZ$956, 456, MATCH($B$3, resultados!$A$1:$ZZ$1, 0))</f>
        <v/>
      </c>
    </row>
    <row r="463">
      <c r="A463">
        <f>INDEX(resultados!$A$2:$ZZ$956, 457, MATCH($B$1, resultados!$A$1:$ZZ$1, 0))</f>
        <v/>
      </c>
      <c r="B463">
        <f>INDEX(resultados!$A$2:$ZZ$956, 457, MATCH($B$2, resultados!$A$1:$ZZ$1, 0))</f>
        <v/>
      </c>
      <c r="C463">
        <f>INDEX(resultados!$A$2:$ZZ$956, 457, MATCH($B$3, resultados!$A$1:$ZZ$1, 0))</f>
        <v/>
      </c>
    </row>
    <row r="464">
      <c r="A464">
        <f>INDEX(resultados!$A$2:$ZZ$956, 458, MATCH($B$1, resultados!$A$1:$ZZ$1, 0))</f>
        <v/>
      </c>
      <c r="B464">
        <f>INDEX(resultados!$A$2:$ZZ$956, 458, MATCH($B$2, resultados!$A$1:$ZZ$1, 0))</f>
        <v/>
      </c>
      <c r="C464">
        <f>INDEX(resultados!$A$2:$ZZ$956, 458, MATCH($B$3, resultados!$A$1:$ZZ$1, 0))</f>
        <v/>
      </c>
    </row>
    <row r="465">
      <c r="A465">
        <f>INDEX(resultados!$A$2:$ZZ$956, 459, MATCH($B$1, resultados!$A$1:$ZZ$1, 0))</f>
        <v/>
      </c>
      <c r="B465">
        <f>INDEX(resultados!$A$2:$ZZ$956, 459, MATCH($B$2, resultados!$A$1:$ZZ$1, 0))</f>
        <v/>
      </c>
      <c r="C465">
        <f>INDEX(resultados!$A$2:$ZZ$956, 459, MATCH($B$3, resultados!$A$1:$ZZ$1, 0))</f>
        <v/>
      </c>
    </row>
    <row r="466">
      <c r="A466">
        <f>INDEX(resultados!$A$2:$ZZ$956, 460, MATCH($B$1, resultados!$A$1:$ZZ$1, 0))</f>
        <v/>
      </c>
      <c r="B466">
        <f>INDEX(resultados!$A$2:$ZZ$956, 460, MATCH($B$2, resultados!$A$1:$ZZ$1, 0))</f>
        <v/>
      </c>
      <c r="C466">
        <f>INDEX(resultados!$A$2:$ZZ$956, 460, MATCH($B$3, resultados!$A$1:$ZZ$1, 0))</f>
        <v/>
      </c>
    </row>
    <row r="467">
      <c r="A467">
        <f>INDEX(resultados!$A$2:$ZZ$956, 461, MATCH($B$1, resultados!$A$1:$ZZ$1, 0))</f>
        <v/>
      </c>
      <c r="B467">
        <f>INDEX(resultados!$A$2:$ZZ$956, 461, MATCH($B$2, resultados!$A$1:$ZZ$1, 0))</f>
        <v/>
      </c>
      <c r="C467">
        <f>INDEX(resultados!$A$2:$ZZ$956, 461, MATCH($B$3, resultados!$A$1:$ZZ$1, 0))</f>
        <v/>
      </c>
    </row>
    <row r="468">
      <c r="A468">
        <f>INDEX(resultados!$A$2:$ZZ$956, 462, MATCH($B$1, resultados!$A$1:$ZZ$1, 0))</f>
        <v/>
      </c>
      <c r="B468">
        <f>INDEX(resultados!$A$2:$ZZ$956, 462, MATCH($B$2, resultados!$A$1:$ZZ$1, 0))</f>
        <v/>
      </c>
      <c r="C468">
        <f>INDEX(resultados!$A$2:$ZZ$956, 462, MATCH($B$3, resultados!$A$1:$ZZ$1, 0))</f>
        <v/>
      </c>
    </row>
    <row r="469">
      <c r="A469">
        <f>INDEX(resultados!$A$2:$ZZ$956, 463, MATCH($B$1, resultados!$A$1:$ZZ$1, 0))</f>
        <v/>
      </c>
      <c r="B469">
        <f>INDEX(resultados!$A$2:$ZZ$956, 463, MATCH($B$2, resultados!$A$1:$ZZ$1, 0))</f>
        <v/>
      </c>
      <c r="C469">
        <f>INDEX(resultados!$A$2:$ZZ$956, 463, MATCH($B$3, resultados!$A$1:$ZZ$1, 0))</f>
        <v/>
      </c>
    </row>
    <row r="470">
      <c r="A470">
        <f>INDEX(resultados!$A$2:$ZZ$956, 464, MATCH($B$1, resultados!$A$1:$ZZ$1, 0))</f>
        <v/>
      </c>
      <c r="B470">
        <f>INDEX(resultados!$A$2:$ZZ$956, 464, MATCH($B$2, resultados!$A$1:$ZZ$1, 0))</f>
        <v/>
      </c>
      <c r="C470">
        <f>INDEX(resultados!$A$2:$ZZ$956, 464, MATCH($B$3, resultados!$A$1:$ZZ$1, 0))</f>
        <v/>
      </c>
    </row>
    <row r="471">
      <c r="A471">
        <f>INDEX(resultados!$A$2:$ZZ$956, 465, MATCH($B$1, resultados!$A$1:$ZZ$1, 0))</f>
        <v/>
      </c>
      <c r="B471">
        <f>INDEX(resultados!$A$2:$ZZ$956, 465, MATCH($B$2, resultados!$A$1:$ZZ$1, 0))</f>
        <v/>
      </c>
      <c r="C471">
        <f>INDEX(resultados!$A$2:$ZZ$956, 465, MATCH($B$3, resultados!$A$1:$ZZ$1, 0))</f>
        <v/>
      </c>
    </row>
    <row r="472">
      <c r="A472">
        <f>INDEX(resultados!$A$2:$ZZ$956, 466, MATCH($B$1, resultados!$A$1:$ZZ$1, 0))</f>
        <v/>
      </c>
      <c r="B472">
        <f>INDEX(resultados!$A$2:$ZZ$956, 466, MATCH($B$2, resultados!$A$1:$ZZ$1, 0))</f>
        <v/>
      </c>
      <c r="C472">
        <f>INDEX(resultados!$A$2:$ZZ$956, 466, MATCH($B$3, resultados!$A$1:$ZZ$1, 0))</f>
        <v/>
      </c>
    </row>
    <row r="473">
      <c r="A473">
        <f>INDEX(resultados!$A$2:$ZZ$956, 467, MATCH($B$1, resultados!$A$1:$ZZ$1, 0))</f>
        <v/>
      </c>
      <c r="B473">
        <f>INDEX(resultados!$A$2:$ZZ$956, 467, MATCH($B$2, resultados!$A$1:$ZZ$1, 0))</f>
        <v/>
      </c>
      <c r="C473">
        <f>INDEX(resultados!$A$2:$ZZ$956, 467, MATCH($B$3, resultados!$A$1:$ZZ$1, 0))</f>
        <v/>
      </c>
    </row>
    <row r="474">
      <c r="A474">
        <f>INDEX(resultados!$A$2:$ZZ$956, 468, MATCH($B$1, resultados!$A$1:$ZZ$1, 0))</f>
        <v/>
      </c>
      <c r="B474">
        <f>INDEX(resultados!$A$2:$ZZ$956, 468, MATCH($B$2, resultados!$A$1:$ZZ$1, 0))</f>
        <v/>
      </c>
      <c r="C474">
        <f>INDEX(resultados!$A$2:$ZZ$956, 468, MATCH($B$3, resultados!$A$1:$ZZ$1, 0))</f>
        <v/>
      </c>
    </row>
    <row r="475">
      <c r="A475">
        <f>INDEX(resultados!$A$2:$ZZ$956, 469, MATCH($B$1, resultados!$A$1:$ZZ$1, 0))</f>
        <v/>
      </c>
      <c r="B475">
        <f>INDEX(resultados!$A$2:$ZZ$956, 469, MATCH($B$2, resultados!$A$1:$ZZ$1, 0))</f>
        <v/>
      </c>
      <c r="C475">
        <f>INDEX(resultados!$A$2:$ZZ$956, 469, MATCH($B$3, resultados!$A$1:$ZZ$1, 0))</f>
        <v/>
      </c>
    </row>
    <row r="476">
      <c r="A476">
        <f>INDEX(resultados!$A$2:$ZZ$956, 470, MATCH($B$1, resultados!$A$1:$ZZ$1, 0))</f>
        <v/>
      </c>
      <c r="B476">
        <f>INDEX(resultados!$A$2:$ZZ$956, 470, MATCH($B$2, resultados!$A$1:$ZZ$1, 0))</f>
        <v/>
      </c>
      <c r="C476">
        <f>INDEX(resultados!$A$2:$ZZ$956, 470, MATCH($B$3, resultados!$A$1:$ZZ$1, 0))</f>
        <v/>
      </c>
    </row>
    <row r="477">
      <c r="A477">
        <f>INDEX(resultados!$A$2:$ZZ$956, 471, MATCH($B$1, resultados!$A$1:$ZZ$1, 0))</f>
        <v/>
      </c>
      <c r="B477">
        <f>INDEX(resultados!$A$2:$ZZ$956, 471, MATCH($B$2, resultados!$A$1:$ZZ$1, 0))</f>
        <v/>
      </c>
      <c r="C477">
        <f>INDEX(resultados!$A$2:$ZZ$956, 471, MATCH($B$3, resultados!$A$1:$ZZ$1, 0))</f>
        <v/>
      </c>
    </row>
    <row r="478">
      <c r="A478">
        <f>INDEX(resultados!$A$2:$ZZ$956, 472, MATCH($B$1, resultados!$A$1:$ZZ$1, 0))</f>
        <v/>
      </c>
      <c r="B478">
        <f>INDEX(resultados!$A$2:$ZZ$956, 472, MATCH($B$2, resultados!$A$1:$ZZ$1, 0))</f>
        <v/>
      </c>
      <c r="C478">
        <f>INDEX(resultados!$A$2:$ZZ$956, 472, MATCH($B$3, resultados!$A$1:$ZZ$1, 0))</f>
        <v/>
      </c>
    </row>
    <row r="479">
      <c r="A479">
        <f>INDEX(resultados!$A$2:$ZZ$956, 473, MATCH($B$1, resultados!$A$1:$ZZ$1, 0))</f>
        <v/>
      </c>
      <c r="B479">
        <f>INDEX(resultados!$A$2:$ZZ$956, 473, MATCH($B$2, resultados!$A$1:$ZZ$1, 0))</f>
        <v/>
      </c>
      <c r="C479">
        <f>INDEX(resultados!$A$2:$ZZ$956, 473, MATCH($B$3, resultados!$A$1:$ZZ$1, 0))</f>
        <v/>
      </c>
    </row>
    <row r="480">
      <c r="A480">
        <f>INDEX(resultados!$A$2:$ZZ$956, 474, MATCH($B$1, resultados!$A$1:$ZZ$1, 0))</f>
        <v/>
      </c>
      <c r="B480">
        <f>INDEX(resultados!$A$2:$ZZ$956, 474, MATCH($B$2, resultados!$A$1:$ZZ$1, 0))</f>
        <v/>
      </c>
      <c r="C480">
        <f>INDEX(resultados!$A$2:$ZZ$956, 474, MATCH($B$3, resultados!$A$1:$ZZ$1, 0))</f>
        <v/>
      </c>
    </row>
    <row r="481">
      <c r="A481">
        <f>INDEX(resultados!$A$2:$ZZ$956, 475, MATCH($B$1, resultados!$A$1:$ZZ$1, 0))</f>
        <v/>
      </c>
      <c r="B481">
        <f>INDEX(resultados!$A$2:$ZZ$956, 475, MATCH($B$2, resultados!$A$1:$ZZ$1, 0))</f>
        <v/>
      </c>
      <c r="C481">
        <f>INDEX(resultados!$A$2:$ZZ$956, 475, MATCH($B$3, resultados!$A$1:$ZZ$1, 0))</f>
        <v/>
      </c>
    </row>
    <row r="482">
      <c r="A482">
        <f>INDEX(resultados!$A$2:$ZZ$956, 476, MATCH($B$1, resultados!$A$1:$ZZ$1, 0))</f>
        <v/>
      </c>
      <c r="B482">
        <f>INDEX(resultados!$A$2:$ZZ$956, 476, MATCH($B$2, resultados!$A$1:$ZZ$1, 0))</f>
        <v/>
      </c>
      <c r="C482">
        <f>INDEX(resultados!$A$2:$ZZ$956, 476, MATCH($B$3, resultados!$A$1:$ZZ$1, 0))</f>
        <v/>
      </c>
    </row>
    <row r="483">
      <c r="A483">
        <f>INDEX(resultados!$A$2:$ZZ$956, 477, MATCH($B$1, resultados!$A$1:$ZZ$1, 0))</f>
        <v/>
      </c>
      <c r="B483">
        <f>INDEX(resultados!$A$2:$ZZ$956, 477, MATCH($B$2, resultados!$A$1:$ZZ$1, 0))</f>
        <v/>
      </c>
      <c r="C483">
        <f>INDEX(resultados!$A$2:$ZZ$956, 477, MATCH($B$3, resultados!$A$1:$ZZ$1, 0))</f>
        <v/>
      </c>
    </row>
    <row r="484">
      <c r="A484">
        <f>INDEX(resultados!$A$2:$ZZ$956, 478, MATCH($B$1, resultados!$A$1:$ZZ$1, 0))</f>
        <v/>
      </c>
      <c r="B484">
        <f>INDEX(resultados!$A$2:$ZZ$956, 478, MATCH($B$2, resultados!$A$1:$ZZ$1, 0))</f>
        <v/>
      </c>
      <c r="C484">
        <f>INDEX(resultados!$A$2:$ZZ$956, 478, MATCH($B$3, resultados!$A$1:$ZZ$1, 0))</f>
        <v/>
      </c>
    </row>
    <row r="485">
      <c r="A485">
        <f>INDEX(resultados!$A$2:$ZZ$956, 479, MATCH($B$1, resultados!$A$1:$ZZ$1, 0))</f>
        <v/>
      </c>
      <c r="B485">
        <f>INDEX(resultados!$A$2:$ZZ$956, 479, MATCH($B$2, resultados!$A$1:$ZZ$1, 0))</f>
        <v/>
      </c>
      <c r="C485">
        <f>INDEX(resultados!$A$2:$ZZ$956, 479, MATCH($B$3, resultados!$A$1:$ZZ$1, 0))</f>
        <v/>
      </c>
    </row>
    <row r="486">
      <c r="A486">
        <f>INDEX(resultados!$A$2:$ZZ$956, 480, MATCH($B$1, resultados!$A$1:$ZZ$1, 0))</f>
        <v/>
      </c>
      <c r="B486">
        <f>INDEX(resultados!$A$2:$ZZ$956, 480, MATCH($B$2, resultados!$A$1:$ZZ$1, 0))</f>
        <v/>
      </c>
      <c r="C486">
        <f>INDEX(resultados!$A$2:$ZZ$956, 480, MATCH($B$3, resultados!$A$1:$ZZ$1, 0))</f>
        <v/>
      </c>
    </row>
    <row r="487">
      <c r="A487">
        <f>INDEX(resultados!$A$2:$ZZ$956, 481, MATCH($B$1, resultados!$A$1:$ZZ$1, 0))</f>
        <v/>
      </c>
      <c r="B487">
        <f>INDEX(resultados!$A$2:$ZZ$956, 481, MATCH($B$2, resultados!$A$1:$ZZ$1, 0))</f>
        <v/>
      </c>
      <c r="C487">
        <f>INDEX(resultados!$A$2:$ZZ$956, 481, MATCH($B$3, resultados!$A$1:$ZZ$1, 0))</f>
        <v/>
      </c>
    </row>
    <row r="488">
      <c r="A488">
        <f>INDEX(resultados!$A$2:$ZZ$956, 482, MATCH($B$1, resultados!$A$1:$ZZ$1, 0))</f>
        <v/>
      </c>
      <c r="B488">
        <f>INDEX(resultados!$A$2:$ZZ$956, 482, MATCH($B$2, resultados!$A$1:$ZZ$1, 0))</f>
        <v/>
      </c>
      <c r="C488">
        <f>INDEX(resultados!$A$2:$ZZ$956, 482, MATCH($B$3, resultados!$A$1:$ZZ$1, 0))</f>
        <v/>
      </c>
    </row>
    <row r="489">
      <c r="A489">
        <f>INDEX(resultados!$A$2:$ZZ$956, 483, MATCH($B$1, resultados!$A$1:$ZZ$1, 0))</f>
        <v/>
      </c>
      <c r="B489">
        <f>INDEX(resultados!$A$2:$ZZ$956, 483, MATCH($B$2, resultados!$A$1:$ZZ$1, 0))</f>
        <v/>
      </c>
      <c r="C489">
        <f>INDEX(resultados!$A$2:$ZZ$956, 483, MATCH($B$3, resultados!$A$1:$ZZ$1, 0))</f>
        <v/>
      </c>
    </row>
    <row r="490">
      <c r="A490">
        <f>INDEX(resultados!$A$2:$ZZ$956, 484, MATCH($B$1, resultados!$A$1:$ZZ$1, 0))</f>
        <v/>
      </c>
      <c r="B490">
        <f>INDEX(resultados!$A$2:$ZZ$956, 484, MATCH($B$2, resultados!$A$1:$ZZ$1, 0))</f>
        <v/>
      </c>
      <c r="C490">
        <f>INDEX(resultados!$A$2:$ZZ$956, 484, MATCH($B$3, resultados!$A$1:$ZZ$1, 0))</f>
        <v/>
      </c>
    </row>
    <row r="491">
      <c r="A491">
        <f>INDEX(resultados!$A$2:$ZZ$956, 485, MATCH($B$1, resultados!$A$1:$ZZ$1, 0))</f>
        <v/>
      </c>
      <c r="B491">
        <f>INDEX(resultados!$A$2:$ZZ$956, 485, MATCH($B$2, resultados!$A$1:$ZZ$1, 0))</f>
        <v/>
      </c>
      <c r="C491">
        <f>INDEX(resultados!$A$2:$ZZ$956, 485, MATCH($B$3, resultados!$A$1:$ZZ$1, 0))</f>
        <v/>
      </c>
    </row>
    <row r="492">
      <c r="A492">
        <f>INDEX(resultados!$A$2:$ZZ$956, 486, MATCH($B$1, resultados!$A$1:$ZZ$1, 0))</f>
        <v/>
      </c>
      <c r="B492">
        <f>INDEX(resultados!$A$2:$ZZ$956, 486, MATCH($B$2, resultados!$A$1:$ZZ$1, 0))</f>
        <v/>
      </c>
      <c r="C492">
        <f>INDEX(resultados!$A$2:$ZZ$956, 486, MATCH($B$3, resultados!$A$1:$ZZ$1, 0))</f>
        <v/>
      </c>
    </row>
    <row r="493">
      <c r="A493">
        <f>INDEX(resultados!$A$2:$ZZ$956, 487, MATCH($B$1, resultados!$A$1:$ZZ$1, 0))</f>
        <v/>
      </c>
      <c r="B493">
        <f>INDEX(resultados!$A$2:$ZZ$956, 487, MATCH($B$2, resultados!$A$1:$ZZ$1, 0))</f>
        <v/>
      </c>
      <c r="C493">
        <f>INDEX(resultados!$A$2:$ZZ$956, 487, MATCH($B$3, resultados!$A$1:$ZZ$1, 0))</f>
        <v/>
      </c>
    </row>
    <row r="494">
      <c r="A494">
        <f>INDEX(resultados!$A$2:$ZZ$956, 488, MATCH($B$1, resultados!$A$1:$ZZ$1, 0))</f>
        <v/>
      </c>
      <c r="B494">
        <f>INDEX(resultados!$A$2:$ZZ$956, 488, MATCH($B$2, resultados!$A$1:$ZZ$1, 0))</f>
        <v/>
      </c>
      <c r="C494">
        <f>INDEX(resultados!$A$2:$ZZ$956, 488, MATCH($B$3, resultados!$A$1:$ZZ$1, 0))</f>
        <v/>
      </c>
    </row>
    <row r="495">
      <c r="A495">
        <f>INDEX(resultados!$A$2:$ZZ$956, 489, MATCH($B$1, resultados!$A$1:$ZZ$1, 0))</f>
        <v/>
      </c>
      <c r="B495">
        <f>INDEX(resultados!$A$2:$ZZ$956, 489, MATCH($B$2, resultados!$A$1:$ZZ$1, 0))</f>
        <v/>
      </c>
      <c r="C495">
        <f>INDEX(resultados!$A$2:$ZZ$956, 489, MATCH($B$3, resultados!$A$1:$ZZ$1, 0))</f>
        <v/>
      </c>
    </row>
    <row r="496">
      <c r="A496">
        <f>INDEX(resultados!$A$2:$ZZ$956, 490, MATCH($B$1, resultados!$A$1:$ZZ$1, 0))</f>
        <v/>
      </c>
      <c r="B496">
        <f>INDEX(resultados!$A$2:$ZZ$956, 490, MATCH($B$2, resultados!$A$1:$ZZ$1, 0))</f>
        <v/>
      </c>
      <c r="C496">
        <f>INDEX(resultados!$A$2:$ZZ$956, 490, MATCH($B$3, resultados!$A$1:$ZZ$1, 0))</f>
        <v/>
      </c>
    </row>
    <row r="497">
      <c r="A497">
        <f>INDEX(resultados!$A$2:$ZZ$956, 491, MATCH($B$1, resultados!$A$1:$ZZ$1, 0))</f>
        <v/>
      </c>
      <c r="B497">
        <f>INDEX(resultados!$A$2:$ZZ$956, 491, MATCH($B$2, resultados!$A$1:$ZZ$1, 0))</f>
        <v/>
      </c>
      <c r="C497">
        <f>INDEX(resultados!$A$2:$ZZ$956, 491, MATCH($B$3, resultados!$A$1:$ZZ$1, 0))</f>
        <v/>
      </c>
    </row>
    <row r="498">
      <c r="A498">
        <f>INDEX(resultados!$A$2:$ZZ$956, 492, MATCH($B$1, resultados!$A$1:$ZZ$1, 0))</f>
        <v/>
      </c>
      <c r="B498">
        <f>INDEX(resultados!$A$2:$ZZ$956, 492, MATCH($B$2, resultados!$A$1:$ZZ$1, 0))</f>
        <v/>
      </c>
      <c r="C498">
        <f>INDEX(resultados!$A$2:$ZZ$956, 492, MATCH($B$3, resultados!$A$1:$ZZ$1, 0))</f>
        <v/>
      </c>
    </row>
    <row r="499">
      <c r="A499">
        <f>INDEX(resultados!$A$2:$ZZ$956, 493, MATCH($B$1, resultados!$A$1:$ZZ$1, 0))</f>
        <v/>
      </c>
      <c r="B499">
        <f>INDEX(resultados!$A$2:$ZZ$956, 493, MATCH($B$2, resultados!$A$1:$ZZ$1, 0))</f>
        <v/>
      </c>
      <c r="C499">
        <f>INDEX(resultados!$A$2:$ZZ$956, 493, MATCH($B$3, resultados!$A$1:$ZZ$1, 0))</f>
        <v/>
      </c>
    </row>
    <row r="500">
      <c r="A500">
        <f>INDEX(resultados!$A$2:$ZZ$956, 494, MATCH($B$1, resultados!$A$1:$ZZ$1, 0))</f>
        <v/>
      </c>
      <c r="B500">
        <f>INDEX(resultados!$A$2:$ZZ$956, 494, MATCH($B$2, resultados!$A$1:$ZZ$1, 0))</f>
        <v/>
      </c>
      <c r="C500">
        <f>INDEX(resultados!$A$2:$ZZ$956, 494, MATCH($B$3, resultados!$A$1:$ZZ$1, 0))</f>
        <v/>
      </c>
    </row>
    <row r="501">
      <c r="A501">
        <f>INDEX(resultados!$A$2:$ZZ$956, 495, MATCH($B$1, resultados!$A$1:$ZZ$1, 0))</f>
        <v/>
      </c>
      <c r="B501">
        <f>INDEX(resultados!$A$2:$ZZ$956, 495, MATCH($B$2, resultados!$A$1:$ZZ$1, 0))</f>
        <v/>
      </c>
      <c r="C501">
        <f>INDEX(resultados!$A$2:$ZZ$956, 495, MATCH($B$3, resultados!$A$1:$ZZ$1, 0))</f>
        <v/>
      </c>
    </row>
    <row r="502">
      <c r="A502">
        <f>INDEX(resultados!$A$2:$ZZ$956, 496, MATCH($B$1, resultados!$A$1:$ZZ$1, 0))</f>
        <v/>
      </c>
      <c r="B502">
        <f>INDEX(resultados!$A$2:$ZZ$956, 496, MATCH($B$2, resultados!$A$1:$ZZ$1, 0))</f>
        <v/>
      </c>
      <c r="C502">
        <f>INDEX(resultados!$A$2:$ZZ$956, 496, MATCH($B$3, resultados!$A$1:$ZZ$1, 0))</f>
        <v/>
      </c>
    </row>
    <row r="503">
      <c r="A503">
        <f>INDEX(resultados!$A$2:$ZZ$956, 497, MATCH($B$1, resultados!$A$1:$ZZ$1, 0))</f>
        <v/>
      </c>
      <c r="B503">
        <f>INDEX(resultados!$A$2:$ZZ$956, 497, MATCH($B$2, resultados!$A$1:$ZZ$1, 0))</f>
        <v/>
      </c>
      <c r="C503">
        <f>INDEX(resultados!$A$2:$ZZ$956, 497, MATCH($B$3, resultados!$A$1:$ZZ$1, 0))</f>
        <v/>
      </c>
    </row>
    <row r="504">
      <c r="A504">
        <f>INDEX(resultados!$A$2:$ZZ$956, 498, MATCH($B$1, resultados!$A$1:$ZZ$1, 0))</f>
        <v/>
      </c>
      <c r="B504">
        <f>INDEX(resultados!$A$2:$ZZ$956, 498, MATCH($B$2, resultados!$A$1:$ZZ$1, 0))</f>
        <v/>
      </c>
      <c r="C504">
        <f>INDEX(resultados!$A$2:$ZZ$956, 498, MATCH($B$3, resultados!$A$1:$ZZ$1, 0))</f>
        <v/>
      </c>
    </row>
    <row r="505">
      <c r="A505">
        <f>INDEX(resultados!$A$2:$ZZ$956, 499, MATCH($B$1, resultados!$A$1:$ZZ$1, 0))</f>
        <v/>
      </c>
      <c r="B505">
        <f>INDEX(resultados!$A$2:$ZZ$956, 499, MATCH($B$2, resultados!$A$1:$ZZ$1, 0))</f>
        <v/>
      </c>
      <c r="C505">
        <f>INDEX(resultados!$A$2:$ZZ$956, 499, MATCH($B$3, resultados!$A$1:$ZZ$1, 0))</f>
        <v/>
      </c>
    </row>
    <row r="506">
      <c r="A506">
        <f>INDEX(resultados!$A$2:$ZZ$956, 500, MATCH($B$1, resultados!$A$1:$ZZ$1, 0))</f>
        <v/>
      </c>
      <c r="B506">
        <f>INDEX(resultados!$A$2:$ZZ$956, 500, MATCH($B$2, resultados!$A$1:$ZZ$1, 0))</f>
        <v/>
      </c>
      <c r="C506">
        <f>INDEX(resultados!$A$2:$ZZ$956, 500, MATCH($B$3, resultados!$A$1:$ZZ$1, 0))</f>
        <v/>
      </c>
    </row>
    <row r="507">
      <c r="A507">
        <f>INDEX(resultados!$A$2:$ZZ$956, 501, MATCH($B$1, resultados!$A$1:$ZZ$1, 0))</f>
        <v/>
      </c>
      <c r="B507">
        <f>INDEX(resultados!$A$2:$ZZ$956, 501, MATCH($B$2, resultados!$A$1:$ZZ$1, 0))</f>
        <v/>
      </c>
      <c r="C507">
        <f>INDEX(resultados!$A$2:$ZZ$956, 501, MATCH($B$3, resultados!$A$1:$ZZ$1, 0))</f>
        <v/>
      </c>
    </row>
    <row r="508">
      <c r="A508">
        <f>INDEX(resultados!$A$2:$ZZ$956, 502, MATCH($B$1, resultados!$A$1:$ZZ$1, 0))</f>
        <v/>
      </c>
      <c r="B508">
        <f>INDEX(resultados!$A$2:$ZZ$956, 502, MATCH($B$2, resultados!$A$1:$ZZ$1, 0))</f>
        <v/>
      </c>
      <c r="C508">
        <f>INDEX(resultados!$A$2:$ZZ$956, 502, MATCH($B$3, resultados!$A$1:$ZZ$1, 0))</f>
        <v/>
      </c>
    </row>
    <row r="509">
      <c r="A509">
        <f>INDEX(resultados!$A$2:$ZZ$956, 503, MATCH($B$1, resultados!$A$1:$ZZ$1, 0))</f>
        <v/>
      </c>
      <c r="B509">
        <f>INDEX(resultados!$A$2:$ZZ$956, 503, MATCH($B$2, resultados!$A$1:$ZZ$1, 0))</f>
        <v/>
      </c>
      <c r="C509">
        <f>INDEX(resultados!$A$2:$ZZ$956, 503, MATCH($B$3, resultados!$A$1:$ZZ$1, 0))</f>
        <v/>
      </c>
    </row>
    <row r="510">
      <c r="A510">
        <f>INDEX(resultados!$A$2:$ZZ$956, 504, MATCH($B$1, resultados!$A$1:$ZZ$1, 0))</f>
        <v/>
      </c>
      <c r="B510">
        <f>INDEX(resultados!$A$2:$ZZ$956, 504, MATCH($B$2, resultados!$A$1:$ZZ$1, 0))</f>
        <v/>
      </c>
      <c r="C510">
        <f>INDEX(resultados!$A$2:$ZZ$956, 504, MATCH($B$3, resultados!$A$1:$ZZ$1, 0))</f>
        <v/>
      </c>
    </row>
    <row r="511">
      <c r="A511">
        <f>INDEX(resultados!$A$2:$ZZ$956, 505, MATCH($B$1, resultados!$A$1:$ZZ$1, 0))</f>
        <v/>
      </c>
      <c r="B511">
        <f>INDEX(resultados!$A$2:$ZZ$956, 505, MATCH($B$2, resultados!$A$1:$ZZ$1, 0))</f>
        <v/>
      </c>
      <c r="C511">
        <f>INDEX(resultados!$A$2:$ZZ$956, 505, MATCH($B$3, resultados!$A$1:$ZZ$1, 0))</f>
        <v/>
      </c>
    </row>
    <row r="512">
      <c r="A512">
        <f>INDEX(resultados!$A$2:$ZZ$956, 506, MATCH($B$1, resultados!$A$1:$ZZ$1, 0))</f>
        <v/>
      </c>
      <c r="B512">
        <f>INDEX(resultados!$A$2:$ZZ$956, 506, MATCH($B$2, resultados!$A$1:$ZZ$1, 0))</f>
        <v/>
      </c>
      <c r="C512">
        <f>INDEX(resultados!$A$2:$ZZ$956, 506, MATCH($B$3, resultados!$A$1:$ZZ$1, 0))</f>
        <v/>
      </c>
    </row>
    <row r="513">
      <c r="A513">
        <f>INDEX(resultados!$A$2:$ZZ$956, 507, MATCH($B$1, resultados!$A$1:$ZZ$1, 0))</f>
        <v/>
      </c>
      <c r="B513">
        <f>INDEX(resultados!$A$2:$ZZ$956, 507, MATCH($B$2, resultados!$A$1:$ZZ$1, 0))</f>
        <v/>
      </c>
      <c r="C513">
        <f>INDEX(resultados!$A$2:$ZZ$956, 507, MATCH($B$3, resultados!$A$1:$ZZ$1, 0))</f>
        <v/>
      </c>
    </row>
    <row r="514">
      <c r="A514">
        <f>INDEX(resultados!$A$2:$ZZ$956, 508, MATCH($B$1, resultados!$A$1:$ZZ$1, 0))</f>
        <v/>
      </c>
      <c r="B514">
        <f>INDEX(resultados!$A$2:$ZZ$956, 508, MATCH($B$2, resultados!$A$1:$ZZ$1, 0))</f>
        <v/>
      </c>
      <c r="C514">
        <f>INDEX(resultados!$A$2:$ZZ$956, 508, MATCH($B$3, resultados!$A$1:$ZZ$1, 0))</f>
        <v/>
      </c>
    </row>
    <row r="515">
      <c r="A515">
        <f>INDEX(resultados!$A$2:$ZZ$956, 509, MATCH($B$1, resultados!$A$1:$ZZ$1, 0))</f>
        <v/>
      </c>
      <c r="B515">
        <f>INDEX(resultados!$A$2:$ZZ$956, 509, MATCH($B$2, resultados!$A$1:$ZZ$1, 0))</f>
        <v/>
      </c>
      <c r="C515">
        <f>INDEX(resultados!$A$2:$ZZ$956, 509, MATCH($B$3, resultados!$A$1:$ZZ$1, 0))</f>
        <v/>
      </c>
    </row>
    <row r="516">
      <c r="A516">
        <f>INDEX(resultados!$A$2:$ZZ$956, 510, MATCH($B$1, resultados!$A$1:$ZZ$1, 0))</f>
        <v/>
      </c>
      <c r="B516">
        <f>INDEX(resultados!$A$2:$ZZ$956, 510, MATCH($B$2, resultados!$A$1:$ZZ$1, 0))</f>
        <v/>
      </c>
      <c r="C516">
        <f>INDEX(resultados!$A$2:$ZZ$956, 510, MATCH($B$3, resultados!$A$1:$ZZ$1, 0))</f>
        <v/>
      </c>
    </row>
    <row r="517">
      <c r="A517">
        <f>INDEX(resultados!$A$2:$ZZ$956, 511, MATCH($B$1, resultados!$A$1:$ZZ$1, 0))</f>
        <v/>
      </c>
      <c r="B517">
        <f>INDEX(resultados!$A$2:$ZZ$956, 511, MATCH($B$2, resultados!$A$1:$ZZ$1, 0))</f>
        <v/>
      </c>
      <c r="C517">
        <f>INDEX(resultados!$A$2:$ZZ$956, 511, MATCH($B$3, resultados!$A$1:$ZZ$1, 0))</f>
        <v/>
      </c>
    </row>
    <row r="518">
      <c r="A518">
        <f>INDEX(resultados!$A$2:$ZZ$956, 512, MATCH($B$1, resultados!$A$1:$ZZ$1, 0))</f>
        <v/>
      </c>
      <c r="B518">
        <f>INDEX(resultados!$A$2:$ZZ$956, 512, MATCH($B$2, resultados!$A$1:$ZZ$1, 0))</f>
        <v/>
      </c>
      <c r="C518">
        <f>INDEX(resultados!$A$2:$ZZ$956, 512, MATCH($B$3, resultados!$A$1:$ZZ$1, 0))</f>
        <v/>
      </c>
    </row>
    <row r="519">
      <c r="A519">
        <f>INDEX(resultados!$A$2:$ZZ$956, 513, MATCH($B$1, resultados!$A$1:$ZZ$1, 0))</f>
        <v/>
      </c>
      <c r="B519">
        <f>INDEX(resultados!$A$2:$ZZ$956, 513, MATCH($B$2, resultados!$A$1:$ZZ$1, 0))</f>
        <v/>
      </c>
      <c r="C519">
        <f>INDEX(resultados!$A$2:$ZZ$956, 513, MATCH($B$3, resultados!$A$1:$ZZ$1, 0))</f>
        <v/>
      </c>
    </row>
    <row r="520">
      <c r="A520">
        <f>INDEX(resultados!$A$2:$ZZ$956, 514, MATCH($B$1, resultados!$A$1:$ZZ$1, 0))</f>
        <v/>
      </c>
      <c r="B520">
        <f>INDEX(resultados!$A$2:$ZZ$956, 514, MATCH($B$2, resultados!$A$1:$ZZ$1, 0))</f>
        <v/>
      </c>
      <c r="C520">
        <f>INDEX(resultados!$A$2:$ZZ$956, 514, MATCH($B$3, resultados!$A$1:$ZZ$1, 0))</f>
        <v/>
      </c>
    </row>
    <row r="521">
      <c r="A521">
        <f>INDEX(resultados!$A$2:$ZZ$956, 515, MATCH($B$1, resultados!$A$1:$ZZ$1, 0))</f>
        <v/>
      </c>
      <c r="B521">
        <f>INDEX(resultados!$A$2:$ZZ$956, 515, MATCH($B$2, resultados!$A$1:$ZZ$1, 0))</f>
        <v/>
      </c>
      <c r="C521">
        <f>INDEX(resultados!$A$2:$ZZ$956, 515, MATCH($B$3, resultados!$A$1:$ZZ$1, 0))</f>
        <v/>
      </c>
    </row>
    <row r="522">
      <c r="A522">
        <f>INDEX(resultados!$A$2:$ZZ$956, 516, MATCH($B$1, resultados!$A$1:$ZZ$1, 0))</f>
        <v/>
      </c>
      <c r="B522">
        <f>INDEX(resultados!$A$2:$ZZ$956, 516, MATCH($B$2, resultados!$A$1:$ZZ$1, 0))</f>
        <v/>
      </c>
      <c r="C522">
        <f>INDEX(resultados!$A$2:$ZZ$956, 516, MATCH($B$3, resultados!$A$1:$ZZ$1, 0))</f>
        <v/>
      </c>
    </row>
    <row r="523">
      <c r="A523">
        <f>INDEX(resultados!$A$2:$ZZ$956, 517, MATCH($B$1, resultados!$A$1:$ZZ$1, 0))</f>
        <v/>
      </c>
      <c r="B523">
        <f>INDEX(resultados!$A$2:$ZZ$956, 517, MATCH($B$2, resultados!$A$1:$ZZ$1, 0))</f>
        <v/>
      </c>
      <c r="C523">
        <f>INDEX(resultados!$A$2:$ZZ$956, 517, MATCH($B$3, resultados!$A$1:$ZZ$1, 0))</f>
        <v/>
      </c>
    </row>
    <row r="524">
      <c r="A524">
        <f>INDEX(resultados!$A$2:$ZZ$956, 518, MATCH($B$1, resultados!$A$1:$ZZ$1, 0))</f>
        <v/>
      </c>
      <c r="B524">
        <f>INDEX(resultados!$A$2:$ZZ$956, 518, MATCH($B$2, resultados!$A$1:$ZZ$1, 0))</f>
        <v/>
      </c>
      <c r="C524">
        <f>INDEX(resultados!$A$2:$ZZ$956, 518, MATCH($B$3, resultados!$A$1:$ZZ$1, 0))</f>
        <v/>
      </c>
    </row>
    <row r="525">
      <c r="A525">
        <f>INDEX(resultados!$A$2:$ZZ$956, 519, MATCH($B$1, resultados!$A$1:$ZZ$1, 0))</f>
        <v/>
      </c>
      <c r="B525">
        <f>INDEX(resultados!$A$2:$ZZ$956, 519, MATCH($B$2, resultados!$A$1:$ZZ$1, 0))</f>
        <v/>
      </c>
      <c r="C525">
        <f>INDEX(resultados!$A$2:$ZZ$956, 519, MATCH($B$3, resultados!$A$1:$ZZ$1, 0))</f>
        <v/>
      </c>
    </row>
    <row r="526">
      <c r="A526">
        <f>INDEX(resultados!$A$2:$ZZ$956, 520, MATCH($B$1, resultados!$A$1:$ZZ$1, 0))</f>
        <v/>
      </c>
      <c r="B526">
        <f>INDEX(resultados!$A$2:$ZZ$956, 520, MATCH($B$2, resultados!$A$1:$ZZ$1, 0))</f>
        <v/>
      </c>
      <c r="C526">
        <f>INDEX(resultados!$A$2:$ZZ$956, 520, MATCH($B$3, resultados!$A$1:$ZZ$1, 0))</f>
        <v/>
      </c>
    </row>
    <row r="527">
      <c r="A527">
        <f>INDEX(resultados!$A$2:$ZZ$956, 521, MATCH($B$1, resultados!$A$1:$ZZ$1, 0))</f>
        <v/>
      </c>
      <c r="B527">
        <f>INDEX(resultados!$A$2:$ZZ$956, 521, MATCH($B$2, resultados!$A$1:$ZZ$1, 0))</f>
        <v/>
      </c>
      <c r="C527">
        <f>INDEX(resultados!$A$2:$ZZ$956, 521, MATCH($B$3, resultados!$A$1:$ZZ$1, 0))</f>
        <v/>
      </c>
    </row>
    <row r="528">
      <c r="A528">
        <f>INDEX(resultados!$A$2:$ZZ$956, 522, MATCH($B$1, resultados!$A$1:$ZZ$1, 0))</f>
        <v/>
      </c>
      <c r="B528">
        <f>INDEX(resultados!$A$2:$ZZ$956, 522, MATCH($B$2, resultados!$A$1:$ZZ$1, 0))</f>
        <v/>
      </c>
      <c r="C528">
        <f>INDEX(resultados!$A$2:$ZZ$956, 522, MATCH($B$3, resultados!$A$1:$ZZ$1, 0))</f>
        <v/>
      </c>
    </row>
    <row r="529">
      <c r="A529">
        <f>INDEX(resultados!$A$2:$ZZ$956, 523, MATCH($B$1, resultados!$A$1:$ZZ$1, 0))</f>
        <v/>
      </c>
      <c r="B529">
        <f>INDEX(resultados!$A$2:$ZZ$956, 523, MATCH($B$2, resultados!$A$1:$ZZ$1, 0))</f>
        <v/>
      </c>
      <c r="C529">
        <f>INDEX(resultados!$A$2:$ZZ$956, 523, MATCH($B$3, resultados!$A$1:$ZZ$1, 0))</f>
        <v/>
      </c>
    </row>
    <row r="530">
      <c r="A530">
        <f>INDEX(resultados!$A$2:$ZZ$956, 524, MATCH($B$1, resultados!$A$1:$ZZ$1, 0))</f>
        <v/>
      </c>
      <c r="B530">
        <f>INDEX(resultados!$A$2:$ZZ$956, 524, MATCH($B$2, resultados!$A$1:$ZZ$1, 0))</f>
        <v/>
      </c>
      <c r="C530">
        <f>INDEX(resultados!$A$2:$ZZ$956, 524, MATCH($B$3, resultados!$A$1:$ZZ$1, 0))</f>
        <v/>
      </c>
    </row>
    <row r="531">
      <c r="A531">
        <f>INDEX(resultados!$A$2:$ZZ$956, 525, MATCH($B$1, resultados!$A$1:$ZZ$1, 0))</f>
        <v/>
      </c>
      <c r="B531">
        <f>INDEX(resultados!$A$2:$ZZ$956, 525, MATCH($B$2, resultados!$A$1:$ZZ$1, 0))</f>
        <v/>
      </c>
      <c r="C531">
        <f>INDEX(resultados!$A$2:$ZZ$956, 525, MATCH($B$3, resultados!$A$1:$ZZ$1, 0))</f>
        <v/>
      </c>
    </row>
    <row r="532">
      <c r="A532">
        <f>INDEX(resultados!$A$2:$ZZ$956, 526, MATCH($B$1, resultados!$A$1:$ZZ$1, 0))</f>
        <v/>
      </c>
      <c r="B532">
        <f>INDEX(resultados!$A$2:$ZZ$956, 526, MATCH($B$2, resultados!$A$1:$ZZ$1, 0))</f>
        <v/>
      </c>
      <c r="C532">
        <f>INDEX(resultados!$A$2:$ZZ$956, 526, MATCH($B$3, resultados!$A$1:$ZZ$1, 0))</f>
        <v/>
      </c>
    </row>
    <row r="533">
      <c r="A533">
        <f>INDEX(resultados!$A$2:$ZZ$956, 527, MATCH($B$1, resultados!$A$1:$ZZ$1, 0))</f>
        <v/>
      </c>
      <c r="B533">
        <f>INDEX(resultados!$A$2:$ZZ$956, 527, MATCH($B$2, resultados!$A$1:$ZZ$1, 0))</f>
        <v/>
      </c>
      <c r="C533">
        <f>INDEX(resultados!$A$2:$ZZ$956, 527, MATCH($B$3, resultados!$A$1:$ZZ$1, 0))</f>
        <v/>
      </c>
    </row>
    <row r="534">
      <c r="A534">
        <f>INDEX(resultados!$A$2:$ZZ$956, 528, MATCH($B$1, resultados!$A$1:$ZZ$1, 0))</f>
        <v/>
      </c>
      <c r="B534">
        <f>INDEX(resultados!$A$2:$ZZ$956, 528, MATCH($B$2, resultados!$A$1:$ZZ$1, 0))</f>
        <v/>
      </c>
      <c r="C534">
        <f>INDEX(resultados!$A$2:$ZZ$956, 528, MATCH($B$3, resultados!$A$1:$ZZ$1, 0))</f>
        <v/>
      </c>
    </row>
    <row r="535">
      <c r="A535">
        <f>INDEX(resultados!$A$2:$ZZ$956, 529, MATCH($B$1, resultados!$A$1:$ZZ$1, 0))</f>
        <v/>
      </c>
      <c r="B535">
        <f>INDEX(resultados!$A$2:$ZZ$956, 529, MATCH($B$2, resultados!$A$1:$ZZ$1, 0))</f>
        <v/>
      </c>
      <c r="C535">
        <f>INDEX(resultados!$A$2:$ZZ$956, 529, MATCH($B$3, resultados!$A$1:$ZZ$1, 0))</f>
        <v/>
      </c>
    </row>
    <row r="536">
      <c r="A536">
        <f>INDEX(resultados!$A$2:$ZZ$956, 530, MATCH($B$1, resultados!$A$1:$ZZ$1, 0))</f>
        <v/>
      </c>
      <c r="B536">
        <f>INDEX(resultados!$A$2:$ZZ$956, 530, MATCH($B$2, resultados!$A$1:$ZZ$1, 0))</f>
        <v/>
      </c>
      <c r="C536">
        <f>INDEX(resultados!$A$2:$ZZ$956, 530, MATCH($B$3, resultados!$A$1:$ZZ$1, 0))</f>
        <v/>
      </c>
    </row>
    <row r="537">
      <c r="A537">
        <f>INDEX(resultados!$A$2:$ZZ$956, 531, MATCH($B$1, resultados!$A$1:$ZZ$1, 0))</f>
        <v/>
      </c>
      <c r="B537">
        <f>INDEX(resultados!$A$2:$ZZ$956, 531, MATCH($B$2, resultados!$A$1:$ZZ$1, 0))</f>
        <v/>
      </c>
      <c r="C537">
        <f>INDEX(resultados!$A$2:$ZZ$956, 531, MATCH($B$3, resultados!$A$1:$ZZ$1, 0))</f>
        <v/>
      </c>
    </row>
    <row r="538">
      <c r="A538">
        <f>INDEX(resultados!$A$2:$ZZ$956, 532, MATCH($B$1, resultados!$A$1:$ZZ$1, 0))</f>
        <v/>
      </c>
      <c r="B538">
        <f>INDEX(resultados!$A$2:$ZZ$956, 532, MATCH($B$2, resultados!$A$1:$ZZ$1, 0))</f>
        <v/>
      </c>
      <c r="C538">
        <f>INDEX(resultados!$A$2:$ZZ$956, 532, MATCH($B$3, resultados!$A$1:$ZZ$1, 0))</f>
        <v/>
      </c>
    </row>
    <row r="539">
      <c r="A539">
        <f>INDEX(resultados!$A$2:$ZZ$956, 533, MATCH($B$1, resultados!$A$1:$ZZ$1, 0))</f>
        <v/>
      </c>
      <c r="B539">
        <f>INDEX(resultados!$A$2:$ZZ$956, 533, MATCH($B$2, resultados!$A$1:$ZZ$1, 0))</f>
        <v/>
      </c>
      <c r="C539">
        <f>INDEX(resultados!$A$2:$ZZ$956, 533, MATCH($B$3, resultados!$A$1:$ZZ$1, 0))</f>
        <v/>
      </c>
    </row>
    <row r="540">
      <c r="A540">
        <f>INDEX(resultados!$A$2:$ZZ$956, 534, MATCH($B$1, resultados!$A$1:$ZZ$1, 0))</f>
        <v/>
      </c>
      <c r="B540">
        <f>INDEX(resultados!$A$2:$ZZ$956, 534, MATCH($B$2, resultados!$A$1:$ZZ$1, 0))</f>
        <v/>
      </c>
      <c r="C540">
        <f>INDEX(resultados!$A$2:$ZZ$956, 534, MATCH($B$3, resultados!$A$1:$ZZ$1, 0))</f>
        <v/>
      </c>
    </row>
    <row r="541">
      <c r="A541">
        <f>INDEX(resultados!$A$2:$ZZ$956, 535, MATCH($B$1, resultados!$A$1:$ZZ$1, 0))</f>
        <v/>
      </c>
      <c r="B541">
        <f>INDEX(resultados!$A$2:$ZZ$956, 535, MATCH($B$2, resultados!$A$1:$ZZ$1, 0))</f>
        <v/>
      </c>
      <c r="C541">
        <f>INDEX(resultados!$A$2:$ZZ$956, 535, MATCH($B$3, resultados!$A$1:$ZZ$1, 0))</f>
        <v/>
      </c>
    </row>
    <row r="542">
      <c r="A542">
        <f>INDEX(resultados!$A$2:$ZZ$956, 536, MATCH($B$1, resultados!$A$1:$ZZ$1, 0))</f>
        <v/>
      </c>
      <c r="B542">
        <f>INDEX(resultados!$A$2:$ZZ$956, 536, MATCH($B$2, resultados!$A$1:$ZZ$1, 0))</f>
        <v/>
      </c>
      <c r="C542">
        <f>INDEX(resultados!$A$2:$ZZ$956, 536, MATCH($B$3, resultados!$A$1:$ZZ$1, 0))</f>
        <v/>
      </c>
    </row>
    <row r="543">
      <c r="A543">
        <f>INDEX(resultados!$A$2:$ZZ$956, 537, MATCH($B$1, resultados!$A$1:$ZZ$1, 0))</f>
        <v/>
      </c>
      <c r="B543">
        <f>INDEX(resultados!$A$2:$ZZ$956, 537, MATCH($B$2, resultados!$A$1:$ZZ$1, 0))</f>
        <v/>
      </c>
      <c r="C543">
        <f>INDEX(resultados!$A$2:$ZZ$956, 537, MATCH($B$3, resultados!$A$1:$ZZ$1, 0))</f>
        <v/>
      </c>
    </row>
    <row r="544">
      <c r="A544">
        <f>INDEX(resultados!$A$2:$ZZ$956, 538, MATCH($B$1, resultados!$A$1:$ZZ$1, 0))</f>
        <v/>
      </c>
      <c r="B544">
        <f>INDEX(resultados!$A$2:$ZZ$956, 538, MATCH($B$2, resultados!$A$1:$ZZ$1, 0))</f>
        <v/>
      </c>
      <c r="C544">
        <f>INDEX(resultados!$A$2:$ZZ$956, 538, MATCH($B$3, resultados!$A$1:$ZZ$1, 0))</f>
        <v/>
      </c>
    </row>
    <row r="545">
      <c r="A545">
        <f>INDEX(resultados!$A$2:$ZZ$956, 539, MATCH($B$1, resultados!$A$1:$ZZ$1, 0))</f>
        <v/>
      </c>
      <c r="B545">
        <f>INDEX(resultados!$A$2:$ZZ$956, 539, MATCH($B$2, resultados!$A$1:$ZZ$1, 0))</f>
        <v/>
      </c>
      <c r="C545">
        <f>INDEX(resultados!$A$2:$ZZ$956, 539, MATCH($B$3, resultados!$A$1:$ZZ$1, 0))</f>
        <v/>
      </c>
    </row>
    <row r="546">
      <c r="A546">
        <f>INDEX(resultados!$A$2:$ZZ$956, 540, MATCH($B$1, resultados!$A$1:$ZZ$1, 0))</f>
        <v/>
      </c>
      <c r="B546">
        <f>INDEX(resultados!$A$2:$ZZ$956, 540, MATCH($B$2, resultados!$A$1:$ZZ$1, 0))</f>
        <v/>
      </c>
      <c r="C546">
        <f>INDEX(resultados!$A$2:$ZZ$956, 540, MATCH($B$3, resultados!$A$1:$ZZ$1, 0))</f>
        <v/>
      </c>
    </row>
    <row r="547">
      <c r="A547">
        <f>INDEX(resultados!$A$2:$ZZ$956, 541, MATCH($B$1, resultados!$A$1:$ZZ$1, 0))</f>
        <v/>
      </c>
      <c r="B547">
        <f>INDEX(resultados!$A$2:$ZZ$956, 541, MATCH($B$2, resultados!$A$1:$ZZ$1, 0))</f>
        <v/>
      </c>
      <c r="C547">
        <f>INDEX(resultados!$A$2:$ZZ$956, 541, MATCH($B$3, resultados!$A$1:$ZZ$1, 0))</f>
        <v/>
      </c>
    </row>
    <row r="548">
      <c r="A548">
        <f>INDEX(resultados!$A$2:$ZZ$956, 542, MATCH($B$1, resultados!$A$1:$ZZ$1, 0))</f>
        <v/>
      </c>
      <c r="B548">
        <f>INDEX(resultados!$A$2:$ZZ$956, 542, MATCH($B$2, resultados!$A$1:$ZZ$1, 0))</f>
        <v/>
      </c>
      <c r="C548">
        <f>INDEX(resultados!$A$2:$ZZ$956, 542, MATCH($B$3, resultados!$A$1:$ZZ$1, 0))</f>
        <v/>
      </c>
    </row>
    <row r="549">
      <c r="A549">
        <f>INDEX(resultados!$A$2:$ZZ$956, 543, MATCH($B$1, resultados!$A$1:$ZZ$1, 0))</f>
        <v/>
      </c>
      <c r="B549">
        <f>INDEX(resultados!$A$2:$ZZ$956, 543, MATCH($B$2, resultados!$A$1:$ZZ$1, 0))</f>
        <v/>
      </c>
      <c r="C549">
        <f>INDEX(resultados!$A$2:$ZZ$956, 543, MATCH($B$3, resultados!$A$1:$ZZ$1, 0))</f>
        <v/>
      </c>
    </row>
    <row r="550">
      <c r="A550">
        <f>INDEX(resultados!$A$2:$ZZ$956, 544, MATCH($B$1, resultados!$A$1:$ZZ$1, 0))</f>
        <v/>
      </c>
      <c r="B550">
        <f>INDEX(resultados!$A$2:$ZZ$956, 544, MATCH($B$2, resultados!$A$1:$ZZ$1, 0))</f>
        <v/>
      </c>
      <c r="C550">
        <f>INDEX(resultados!$A$2:$ZZ$956, 544, MATCH($B$3, resultados!$A$1:$ZZ$1, 0))</f>
        <v/>
      </c>
    </row>
    <row r="551">
      <c r="A551">
        <f>INDEX(resultados!$A$2:$ZZ$956, 545, MATCH($B$1, resultados!$A$1:$ZZ$1, 0))</f>
        <v/>
      </c>
      <c r="B551">
        <f>INDEX(resultados!$A$2:$ZZ$956, 545, MATCH($B$2, resultados!$A$1:$ZZ$1, 0))</f>
        <v/>
      </c>
      <c r="C551">
        <f>INDEX(resultados!$A$2:$ZZ$956, 545, MATCH($B$3, resultados!$A$1:$ZZ$1, 0))</f>
        <v/>
      </c>
    </row>
    <row r="552">
      <c r="A552">
        <f>INDEX(resultados!$A$2:$ZZ$956, 546, MATCH($B$1, resultados!$A$1:$ZZ$1, 0))</f>
        <v/>
      </c>
      <c r="B552">
        <f>INDEX(resultados!$A$2:$ZZ$956, 546, MATCH($B$2, resultados!$A$1:$ZZ$1, 0))</f>
        <v/>
      </c>
      <c r="C552">
        <f>INDEX(resultados!$A$2:$ZZ$956, 546, MATCH($B$3, resultados!$A$1:$ZZ$1, 0))</f>
        <v/>
      </c>
    </row>
    <row r="553">
      <c r="A553">
        <f>INDEX(resultados!$A$2:$ZZ$956, 547, MATCH($B$1, resultados!$A$1:$ZZ$1, 0))</f>
        <v/>
      </c>
      <c r="B553">
        <f>INDEX(resultados!$A$2:$ZZ$956, 547, MATCH($B$2, resultados!$A$1:$ZZ$1, 0))</f>
        <v/>
      </c>
      <c r="C553">
        <f>INDEX(resultados!$A$2:$ZZ$956, 547, MATCH($B$3, resultados!$A$1:$ZZ$1, 0))</f>
        <v/>
      </c>
    </row>
    <row r="554">
      <c r="A554">
        <f>INDEX(resultados!$A$2:$ZZ$956, 548, MATCH($B$1, resultados!$A$1:$ZZ$1, 0))</f>
        <v/>
      </c>
      <c r="B554">
        <f>INDEX(resultados!$A$2:$ZZ$956, 548, MATCH($B$2, resultados!$A$1:$ZZ$1, 0))</f>
        <v/>
      </c>
      <c r="C554">
        <f>INDEX(resultados!$A$2:$ZZ$956, 548, MATCH($B$3, resultados!$A$1:$ZZ$1, 0))</f>
        <v/>
      </c>
    </row>
    <row r="555">
      <c r="A555">
        <f>INDEX(resultados!$A$2:$ZZ$956, 549, MATCH($B$1, resultados!$A$1:$ZZ$1, 0))</f>
        <v/>
      </c>
      <c r="B555">
        <f>INDEX(resultados!$A$2:$ZZ$956, 549, MATCH($B$2, resultados!$A$1:$ZZ$1, 0))</f>
        <v/>
      </c>
      <c r="C555">
        <f>INDEX(resultados!$A$2:$ZZ$956, 549, MATCH($B$3, resultados!$A$1:$ZZ$1, 0))</f>
        <v/>
      </c>
    </row>
    <row r="556">
      <c r="A556">
        <f>INDEX(resultados!$A$2:$ZZ$956, 550, MATCH($B$1, resultados!$A$1:$ZZ$1, 0))</f>
        <v/>
      </c>
      <c r="B556">
        <f>INDEX(resultados!$A$2:$ZZ$956, 550, MATCH($B$2, resultados!$A$1:$ZZ$1, 0))</f>
        <v/>
      </c>
      <c r="C556">
        <f>INDEX(resultados!$A$2:$ZZ$956, 550, MATCH($B$3, resultados!$A$1:$ZZ$1, 0))</f>
        <v/>
      </c>
    </row>
    <row r="557">
      <c r="A557">
        <f>INDEX(resultados!$A$2:$ZZ$956, 551, MATCH($B$1, resultados!$A$1:$ZZ$1, 0))</f>
        <v/>
      </c>
      <c r="B557">
        <f>INDEX(resultados!$A$2:$ZZ$956, 551, MATCH($B$2, resultados!$A$1:$ZZ$1, 0))</f>
        <v/>
      </c>
      <c r="C557">
        <f>INDEX(resultados!$A$2:$ZZ$956, 551, MATCH($B$3, resultados!$A$1:$ZZ$1, 0))</f>
        <v/>
      </c>
    </row>
    <row r="558">
      <c r="A558">
        <f>INDEX(resultados!$A$2:$ZZ$956, 552, MATCH($B$1, resultados!$A$1:$ZZ$1, 0))</f>
        <v/>
      </c>
      <c r="B558">
        <f>INDEX(resultados!$A$2:$ZZ$956, 552, MATCH($B$2, resultados!$A$1:$ZZ$1, 0))</f>
        <v/>
      </c>
      <c r="C558">
        <f>INDEX(resultados!$A$2:$ZZ$956, 552, MATCH($B$3, resultados!$A$1:$ZZ$1, 0))</f>
        <v/>
      </c>
    </row>
    <row r="559">
      <c r="A559">
        <f>INDEX(resultados!$A$2:$ZZ$956, 553, MATCH($B$1, resultados!$A$1:$ZZ$1, 0))</f>
        <v/>
      </c>
      <c r="B559">
        <f>INDEX(resultados!$A$2:$ZZ$956, 553, MATCH($B$2, resultados!$A$1:$ZZ$1, 0))</f>
        <v/>
      </c>
      <c r="C559">
        <f>INDEX(resultados!$A$2:$ZZ$956, 553, MATCH($B$3, resultados!$A$1:$ZZ$1, 0))</f>
        <v/>
      </c>
    </row>
    <row r="560">
      <c r="A560">
        <f>INDEX(resultados!$A$2:$ZZ$956, 554, MATCH($B$1, resultados!$A$1:$ZZ$1, 0))</f>
        <v/>
      </c>
      <c r="B560">
        <f>INDEX(resultados!$A$2:$ZZ$956, 554, MATCH($B$2, resultados!$A$1:$ZZ$1, 0))</f>
        <v/>
      </c>
      <c r="C560">
        <f>INDEX(resultados!$A$2:$ZZ$956, 554, MATCH($B$3, resultados!$A$1:$ZZ$1, 0))</f>
        <v/>
      </c>
    </row>
    <row r="561">
      <c r="A561">
        <f>INDEX(resultados!$A$2:$ZZ$956, 555, MATCH($B$1, resultados!$A$1:$ZZ$1, 0))</f>
        <v/>
      </c>
      <c r="B561">
        <f>INDEX(resultados!$A$2:$ZZ$956, 555, MATCH($B$2, resultados!$A$1:$ZZ$1, 0))</f>
        <v/>
      </c>
      <c r="C561">
        <f>INDEX(resultados!$A$2:$ZZ$956, 555, MATCH($B$3, resultados!$A$1:$ZZ$1, 0))</f>
        <v/>
      </c>
    </row>
    <row r="562">
      <c r="A562">
        <f>INDEX(resultados!$A$2:$ZZ$956, 556, MATCH($B$1, resultados!$A$1:$ZZ$1, 0))</f>
        <v/>
      </c>
      <c r="B562">
        <f>INDEX(resultados!$A$2:$ZZ$956, 556, MATCH($B$2, resultados!$A$1:$ZZ$1, 0))</f>
        <v/>
      </c>
      <c r="C562">
        <f>INDEX(resultados!$A$2:$ZZ$956, 556, MATCH($B$3, resultados!$A$1:$ZZ$1, 0))</f>
        <v/>
      </c>
    </row>
    <row r="563">
      <c r="A563">
        <f>INDEX(resultados!$A$2:$ZZ$956, 557, MATCH($B$1, resultados!$A$1:$ZZ$1, 0))</f>
        <v/>
      </c>
      <c r="B563">
        <f>INDEX(resultados!$A$2:$ZZ$956, 557, MATCH($B$2, resultados!$A$1:$ZZ$1, 0))</f>
        <v/>
      </c>
      <c r="C563">
        <f>INDEX(resultados!$A$2:$ZZ$956, 557, MATCH($B$3, resultados!$A$1:$ZZ$1, 0))</f>
        <v/>
      </c>
    </row>
    <row r="564">
      <c r="A564">
        <f>INDEX(resultados!$A$2:$ZZ$956, 558, MATCH($B$1, resultados!$A$1:$ZZ$1, 0))</f>
        <v/>
      </c>
      <c r="B564">
        <f>INDEX(resultados!$A$2:$ZZ$956, 558, MATCH($B$2, resultados!$A$1:$ZZ$1, 0))</f>
        <v/>
      </c>
      <c r="C564">
        <f>INDEX(resultados!$A$2:$ZZ$956, 558, MATCH($B$3, resultados!$A$1:$ZZ$1, 0))</f>
        <v/>
      </c>
    </row>
    <row r="565">
      <c r="A565">
        <f>INDEX(resultados!$A$2:$ZZ$956, 559, MATCH($B$1, resultados!$A$1:$ZZ$1, 0))</f>
        <v/>
      </c>
      <c r="B565">
        <f>INDEX(resultados!$A$2:$ZZ$956, 559, MATCH($B$2, resultados!$A$1:$ZZ$1, 0))</f>
        <v/>
      </c>
      <c r="C565">
        <f>INDEX(resultados!$A$2:$ZZ$956, 559, MATCH($B$3, resultados!$A$1:$ZZ$1, 0))</f>
        <v/>
      </c>
    </row>
    <row r="566">
      <c r="A566">
        <f>INDEX(resultados!$A$2:$ZZ$956, 560, MATCH($B$1, resultados!$A$1:$ZZ$1, 0))</f>
        <v/>
      </c>
      <c r="B566">
        <f>INDEX(resultados!$A$2:$ZZ$956, 560, MATCH($B$2, resultados!$A$1:$ZZ$1, 0))</f>
        <v/>
      </c>
      <c r="C566">
        <f>INDEX(resultados!$A$2:$ZZ$956, 560, MATCH($B$3, resultados!$A$1:$ZZ$1, 0))</f>
        <v/>
      </c>
    </row>
    <row r="567">
      <c r="A567">
        <f>INDEX(resultados!$A$2:$ZZ$956, 561, MATCH($B$1, resultados!$A$1:$ZZ$1, 0))</f>
        <v/>
      </c>
      <c r="B567">
        <f>INDEX(resultados!$A$2:$ZZ$956, 561, MATCH($B$2, resultados!$A$1:$ZZ$1, 0))</f>
        <v/>
      </c>
      <c r="C567">
        <f>INDEX(resultados!$A$2:$ZZ$956, 561, MATCH($B$3, resultados!$A$1:$ZZ$1, 0))</f>
        <v/>
      </c>
    </row>
    <row r="568">
      <c r="A568">
        <f>INDEX(resultados!$A$2:$ZZ$956, 562, MATCH($B$1, resultados!$A$1:$ZZ$1, 0))</f>
        <v/>
      </c>
      <c r="B568">
        <f>INDEX(resultados!$A$2:$ZZ$956, 562, MATCH($B$2, resultados!$A$1:$ZZ$1, 0))</f>
        <v/>
      </c>
      <c r="C568">
        <f>INDEX(resultados!$A$2:$ZZ$956, 562, MATCH($B$3, resultados!$A$1:$ZZ$1, 0))</f>
        <v/>
      </c>
    </row>
    <row r="569">
      <c r="A569">
        <f>INDEX(resultados!$A$2:$ZZ$956, 563, MATCH($B$1, resultados!$A$1:$ZZ$1, 0))</f>
        <v/>
      </c>
      <c r="B569">
        <f>INDEX(resultados!$A$2:$ZZ$956, 563, MATCH($B$2, resultados!$A$1:$ZZ$1, 0))</f>
        <v/>
      </c>
      <c r="C569">
        <f>INDEX(resultados!$A$2:$ZZ$956, 563, MATCH($B$3, resultados!$A$1:$ZZ$1, 0))</f>
        <v/>
      </c>
    </row>
    <row r="570">
      <c r="A570">
        <f>INDEX(resultados!$A$2:$ZZ$956, 564, MATCH($B$1, resultados!$A$1:$ZZ$1, 0))</f>
        <v/>
      </c>
      <c r="B570">
        <f>INDEX(resultados!$A$2:$ZZ$956, 564, MATCH($B$2, resultados!$A$1:$ZZ$1, 0))</f>
        <v/>
      </c>
      <c r="C570">
        <f>INDEX(resultados!$A$2:$ZZ$956, 564, MATCH($B$3, resultados!$A$1:$ZZ$1, 0))</f>
        <v/>
      </c>
    </row>
    <row r="571">
      <c r="A571">
        <f>INDEX(resultados!$A$2:$ZZ$956, 565, MATCH($B$1, resultados!$A$1:$ZZ$1, 0))</f>
        <v/>
      </c>
      <c r="B571">
        <f>INDEX(resultados!$A$2:$ZZ$956, 565, MATCH($B$2, resultados!$A$1:$ZZ$1, 0))</f>
        <v/>
      </c>
      <c r="C571">
        <f>INDEX(resultados!$A$2:$ZZ$956, 565, MATCH($B$3, resultados!$A$1:$ZZ$1, 0))</f>
        <v/>
      </c>
    </row>
    <row r="572">
      <c r="A572">
        <f>INDEX(resultados!$A$2:$ZZ$956, 566, MATCH($B$1, resultados!$A$1:$ZZ$1, 0))</f>
        <v/>
      </c>
      <c r="B572">
        <f>INDEX(resultados!$A$2:$ZZ$956, 566, MATCH($B$2, resultados!$A$1:$ZZ$1, 0))</f>
        <v/>
      </c>
      <c r="C572">
        <f>INDEX(resultados!$A$2:$ZZ$956, 566, MATCH($B$3, resultados!$A$1:$ZZ$1, 0))</f>
        <v/>
      </c>
    </row>
    <row r="573">
      <c r="A573">
        <f>INDEX(resultados!$A$2:$ZZ$956, 567, MATCH($B$1, resultados!$A$1:$ZZ$1, 0))</f>
        <v/>
      </c>
      <c r="B573">
        <f>INDEX(resultados!$A$2:$ZZ$956, 567, MATCH($B$2, resultados!$A$1:$ZZ$1, 0))</f>
        <v/>
      </c>
      <c r="C573">
        <f>INDEX(resultados!$A$2:$ZZ$956, 567, MATCH($B$3, resultados!$A$1:$ZZ$1, 0))</f>
        <v/>
      </c>
    </row>
    <row r="574">
      <c r="A574">
        <f>INDEX(resultados!$A$2:$ZZ$956, 568, MATCH($B$1, resultados!$A$1:$ZZ$1, 0))</f>
        <v/>
      </c>
      <c r="B574">
        <f>INDEX(resultados!$A$2:$ZZ$956, 568, MATCH($B$2, resultados!$A$1:$ZZ$1, 0))</f>
        <v/>
      </c>
      <c r="C574">
        <f>INDEX(resultados!$A$2:$ZZ$956, 568, MATCH($B$3, resultados!$A$1:$ZZ$1, 0))</f>
        <v/>
      </c>
    </row>
    <row r="575">
      <c r="A575">
        <f>INDEX(resultados!$A$2:$ZZ$956, 569, MATCH($B$1, resultados!$A$1:$ZZ$1, 0))</f>
        <v/>
      </c>
      <c r="B575">
        <f>INDEX(resultados!$A$2:$ZZ$956, 569, MATCH($B$2, resultados!$A$1:$ZZ$1, 0))</f>
        <v/>
      </c>
      <c r="C575">
        <f>INDEX(resultados!$A$2:$ZZ$956, 569, MATCH($B$3, resultados!$A$1:$ZZ$1, 0))</f>
        <v/>
      </c>
    </row>
    <row r="576">
      <c r="A576">
        <f>INDEX(resultados!$A$2:$ZZ$956, 570, MATCH($B$1, resultados!$A$1:$ZZ$1, 0))</f>
        <v/>
      </c>
      <c r="B576">
        <f>INDEX(resultados!$A$2:$ZZ$956, 570, MATCH($B$2, resultados!$A$1:$ZZ$1, 0))</f>
        <v/>
      </c>
      <c r="C576">
        <f>INDEX(resultados!$A$2:$ZZ$956, 570, MATCH($B$3, resultados!$A$1:$ZZ$1, 0))</f>
        <v/>
      </c>
    </row>
    <row r="577">
      <c r="A577">
        <f>INDEX(resultados!$A$2:$ZZ$956, 571, MATCH($B$1, resultados!$A$1:$ZZ$1, 0))</f>
        <v/>
      </c>
      <c r="B577">
        <f>INDEX(resultados!$A$2:$ZZ$956, 571, MATCH($B$2, resultados!$A$1:$ZZ$1, 0))</f>
        <v/>
      </c>
      <c r="C577">
        <f>INDEX(resultados!$A$2:$ZZ$956, 571, MATCH($B$3, resultados!$A$1:$ZZ$1, 0))</f>
        <v/>
      </c>
    </row>
    <row r="578">
      <c r="A578">
        <f>INDEX(resultados!$A$2:$ZZ$956, 572, MATCH($B$1, resultados!$A$1:$ZZ$1, 0))</f>
        <v/>
      </c>
      <c r="B578">
        <f>INDEX(resultados!$A$2:$ZZ$956, 572, MATCH($B$2, resultados!$A$1:$ZZ$1, 0))</f>
        <v/>
      </c>
      <c r="C578">
        <f>INDEX(resultados!$A$2:$ZZ$956, 572, MATCH($B$3, resultados!$A$1:$ZZ$1, 0))</f>
        <v/>
      </c>
    </row>
    <row r="579">
      <c r="A579">
        <f>INDEX(resultados!$A$2:$ZZ$956, 573, MATCH($B$1, resultados!$A$1:$ZZ$1, 0))</f>
        <v/>
      </c>
      <c r="B579">
        <f>INDEX(resultados!$A$2:$ZZ$956, 573, MATCH($B$2, resultados!$A$1:$ZZ$1, 0))</f>
        <v/>
      </c>
      <c r="C579">
        <f>INDEX(resultados!$A$2:$ZZ$956, 573, MATCH($B$3, resultados!$A$1:$ZZ$1, 0))</f>
        <v/>
      </c>
    </row>
    <row r="580">
      <c r="A580">
        <f>INDEX(resultados!$A$2:$ZZ$956, 574, MATCH($B$1, resultados!$A$1:$ZZ$1, 0))</f>
        <v/>
      </c>
      <c r="B580">
        <f>INDEX(resultados!$A$2:$ZZ$956, 574, MATCH($B$2, resultados!$A$1:$ZZ$1, 0))</f>
        <v/>
      </c>
      <c r="C580">
        <f>INDEX(resultados!$A$2:$ZZ$956, 574, MATCH($B$3, resultados!$A$1:$ZZ$1, 0))</f>
        <v/>
      </c>
    </row>
    <row r="581">
      <c r="A581">
        <f>INDEX(resultados!$A$2:$ZZ$956, 575, MATCH($B$1, resultados!$A$1:$ZZ$1, 0))</f>
        <v/>
      </c>
      <c r="B581">
        <f>INDEX(resultados!$A$2:$ZZ$956, 575, MATCH($B$2, resultados!$A$1:$ZZ$1, 0))</f>
        <v/>
      </c>
      <c r="C581">
        <f>INDEX(resultados!$A$2:$ZZ$956, 575, MATCH($B$3, resultados!$A$1:$ZZ$1, 0))</f>
        <v/>
      </c>
    </row>
    <row r="582">
      <c r="A582">
        <f>INDEX(resultados!$A$2:$ZZ$956, 576, MATCH($B$1, resultados!$A$1:$ZZ$1, 0))</f>
        <v/>
      </c>
      <c r="B582">
        <f>INDEX(resultados!$A$2:$ZZ$956, 576, MATCH($B$2, resultados!$A$1:$ZZ$1, 0))</f>
        <v/>
      </c>
      <c r="C582">
        <f>INDEX(resultados!$A$2:$ZZ$956, 576, MATCH($B$3, resultados!$A$1:$ZZ$1, 0))</f>
        <v/>
      </c>
    </row>
    <row r="583">
      <c r="A583">
        <f>INDEX(resultados!$A$2:$ZZ$956, 577, MATCH($B$1, resultados!$A$1:$ZZ$1, 0))</f>
        <v/>
      </c>
      <c r="B583">
        <f>INDEX(resultados!$A$2:$ZZ$956, 577, MATCH($B$2, resultados!$A$1:$ZZ$1, 0))</f>
        <v/>
      </c>
      <c r="C583">
        <f>INDEX(resultados!$A$2:$ZZ$956, 577, MATCH($B$3, resultados!$A$1:$ZZ$1, 0))</f>
        <v/>
      </c>
    </row>
    <row r="584">
      <c r="A584">
        <f>INDEX(resultados!$A$2:$ZZ$956, 578, MATCH($B$1, resultados!$A$1:$ZZ$1, 0))</f>
        <v/>
      </c>
      <c r="B584">
        <f>INDEX(resultados!$A$2:$ZZ$956, 578, MATCH($B$2, resultados!$A$1:$ZZ$1, 0))</f>
        <v/>
      </c>
      <c r="C584">
        <f>INDEX(resultados!$A$2:$ZZ$956, 578, MATCH($B$3, resultados!$A$1:$ZZ$1, 0))</f>
        <v/>
      </c>
    </row>
    <row r="585">
      <c r="A585">
        <f>INDEX(resultados!$A$2:$ZZ$956, 579, MATCH($B$1, resultados!$A$1:$ZZ$1, 0))</f>
        <v/>
      </c>
      <c r="B585">
        <f>INDEX(resultados!$A$2:$ZZ$956, 579, MATCH($B$2, resultados!$A$1:$ZZ$1, 0))</f>
        <v/>
      </c>
      <c r="C585">
        <f>INDEX(resultados!$A$2:$ZZ$956, 579, MATCH($B$3, resultados!$A$1:$ZZ$1, 0))</f>
        <v/>
      </c>
    </row>
    <row r="586">
      <c r="A586">
        <f>INDEX(resultados!$A$2:$ZZ$956, 580, MATCH($B$1, resultados!$A$1:$ZZ$1, 0))</f>
        <v/>
      </c>
      <c r="B586">
        <f>INDEX(resultados!$A$2:$ZZ$956, 580, MATCH($B$2, resultados!$A$1:$ZZ$1, 0))</f>
        <v/>
      </c>
      <c r="C586">
        <f>INDEX(resultados!$A$2:$ZZ$956, 580, MATCH($B$3, resultados!$A$1:$ZZ$1, 0))</f>
        <v/>
      </c>
    </row>
    <row r="587">
      <c r="A587">
        <f>INDEX(resultados!$A$2:$ZZ$956, 581, MATCH($B$1, resultados!$A$1:$ZZ$1, 0))</f>
        <v/>
      </c>
      <c r="B587">
        <f>INDEX(resultados!$A$2:$ZZ$956, 581, MATCH($B$2, resultados!$A$1:$ZZ$1, 0))</f>
        <v/>
      </c>
      <c r="C587">
        <f>INDEX(resultados!$A$2:$ZZ$956, 581, MATCH($B$3, resultados!$A$1:$ZZ$1, 0))</f>
        <v/>
      </c>
    </row>
    <row r="588">
      <c r="A588">
        <f>INDEX(resultados!$A$2:$ZZ$956, 582, MATCH($B$1, resultados!$A$1:$ZZ$1, 0))</f>
        <v/>
      </c>
      <c r="B588">
        <f>INDEX(resultados!$A$2:$ZZ$956, 582, MATCH($B$2, resultados!$A$1:$ZZ$1, 0))</f>
        <v/>
      </c>
      <c r="C588">
        <f>INDEX(resultados!$A$2:$ZZ$956, 582, MATCH($B$3, resultados!$A$1:$ZZ$1, 0))</f>
        <v/>
      </c>
    </row>
    <row r="589">
      <c r="A589">
        <f>INDEX(resultados!$A$2:$ZZ$956, 583, MATCH($B$1, resultados!$A$1:$ZZ$1, 0))</f>
        <v/>
      </c>
      <c r="B589">
        <f>INDEX(resultados!$A$2:$ZZ$956, 583, MATCH($B$2, resultados!$A$1:$ZZ$1, 0))</f>
        <v/>
      </c>
      <c r="C589">
        <f>INDEX(resultados!$A$2:$ZZ$956, 583, MATCH($B$3, resultados!$A$1:$ZZ$1, 0))</f>
        <v/>
      </c>
    </row>
    <row r="590">
      <c r="A590">
        <f>INDEX(resultados!$A$2:$ZZ$956, 584, MATCH($B$1, resultados!$A$1:$ZZ$1, 0))</f>
        <v/>
      </c>
      <c r="B590">
        <f>INDEX(resultados!$A$2:$ZZ$956, 584, MATCH($B$2, resultados!$A$1:$ZZ$1, 0))</f>
        <v/>
      </c>
      <c r="C590">
        <f>INDEX(resultados!$A$2:$ZZ$956, 584, MATCH($B$3, resultados!$A$1:$ZZ$1, 0))</f>
        <v/>
      </c>
    </row>
    <row r="591">
      <c r="A591">
        <f>INDEX(resultados!$A$2:$ZZ$956, 585, MATCH($B$1, resultados!$A$1:$ZZ$1, 0))</f>
        <v/>
      </c>
      <c r="B591">
        <f>INDEX(resultados!$A$2:$ZZ$956, 585, MATCH($B$2, resultados!$A$1:$ZZ$1, 0))</f>
        <v/>
      </c>
      <c r="C591">
        <f>INDEX(resultados!$A$2:$ZZ$956, 585, MATCH($B$3, resultados!$A$1:$ZZ$1, 0))</f>
        <v/>
      </c>
    </row>
    <row r="592">
      <c r="A592">
        <f>INDEX(resultados!$A$2:$ZZ$956, 586, MATCH($B$1, resultados!$A$1:$ZZ$1, 0))</f>
        <v/>
      </c>
      <c r="B592">
        <f>INDEX(resultados!$A$2:$ZZ$956, 586, MATCH($B$2, resultados!$A$1:$ZZ$1, 0))</f>
        <v/>
      </c>
      <c r="C592">
        <f>INDEX(resultados!$A$2:$ZZ$956, 586, MATCH($B$3, resultados!$A$1:$ZZ$1, 0))</f>
        <v/>
      </c>
    </row>
    <row r="593">
      <c r="A593">
        <f>INDEX(resultados!$A$2:$ZZ$956, 587, MATCH($B$1, resultados!$A$1:$ZZ$1, 0))</f>
        <v/>
      </c>
      <c r="B593">
        <f>INDEX(resultados!$A$2:$ZZ$956, 587, MATCH($B$2, resultados!$A$1:$ZZ$1, 0))</f>
        <v/>
      </c>
      <c r="C593">
        <f>INDEX(resultados!$A$2:$ZZ$956, 587, MATCH($B$3, resultados!$A$1:$ZZ$1, 0))</f>
        <v/>
      </c>
    </row>
    <row r="594">
      <c r="A594">
        <f>INDEX(resultados!$A$2:$ZZ$956, 588, MATCH($B$1, resultados!$A$1:$ZZ$1, 0))</f>
        <v/>
      </c>
      <c r="B594">
        <f>INDEX(resultados!$A$2:$ZZ$956, 588, MATCH($B$2, resultados!$A$1:$ZZ$1, 0))</f>
        <v/>
      </c>
      <c r="C594">
        <f>INDEX(resultados!$A$2:$ZZ$956, 588, MATCH($B$3, resultados!$A$1:$ZZ$1, 0))</f>
        <v/>
      </c>
    </row>
    <row r="595">
      <c r="A595">
        <f>INDEX(resultados!$A$2:$ZZ$956, 589, MATCH($B$1, resultados!$A$1:$ZZ$1, 0))</f>
        <v/>
      </c>
      <c r="B595">
        <f>INDEX(resultados!$A$2:$ZZ$956, 589, MATCH($B$2, resultados!$A$1:$ZZ$1, 0))</f>
        <v/>
      </c>
      <c r="C595">
        <f>INDEX(resultados!$A$2:$ZZ$956, 589, MATCH($B$3, resultados!$A$1:$ZZ$1, 0))</f>
        <v/>
      </c>
    </row>
    <row r="596">
      <c r="A596">
        <f>INDEX(resultados!$A$2:$ZZ$956, 590, MATCH($B$1, resultados!$A$1:$ZZ$1, 0))</f>
        <v/>
      </c>
      <c r="B596">
        <f>INDEX(resultados!$A$2:$ZZ$956, 590, MATCH($B$2, resultados!$A$1:$ZZ$1, 0))</f>
        <v/>
      </c>
      <c r="C596">
        <f>INDEX(resultados!$A$2:$ZZ$956, 590, MATCH($B$3, resultados!$A$1:$ZZ$1, 0))</f>
        <v/>
      </c>
    </row>
    <row r="597">
      <c r="A597">
        <f>INDEX(resultados!$A$2:$ZZ$956, 591, MATCH($B$1, resultados!$A$1:$ZZ$1, 0))</f>
        <v/>
      </c>
      <c r="B597">
        <f>INDEX(resultados!$A$2:$ZZ$956, 591, MATCH($B$2, resultados!$A$1:$ZZ$1, 0))</f>
        <v/>
      </c>
      <c r="C597">
        <f>INDEX(resultados!$A$2:$ZZ$956, 591, MATCH($B$3, resultados!$A$1:$ZZ$1, 0))</f>
        <v/>
      </c>
    </row>
    <row r="598">
      <c r="A598">
        <f>INDEX(resultados!$A$2:$ZZ$956, 592, MATCH($B$1, resultados!$A$1:$ZZ$1, 0))</f>
        <v/>
      </c>
      <c r="B598">
        <f>INDEX(resultados!$A$2:$ZZ$956, 592, MATCH($B$2, resultados!$A$1:$ZZ$1, 0))</f>
        <v/>
      </c>
      <c r="C598">
        <f>INDEX(resultados!$A$2:$ZZ$956, 592, MATCH($B$3, resultados!$A$1:$ZZ$1, 0))</f>
        <v/>
      </c>
    </row>
    <row r="599">
      <c r="A599">
        <f>INDEX(resultados!$A$2:$ZZ$956, 593, MATCH($B$1, resultados!$A$1:$ZZ$1, 0))</f>
        <v/>
      </c>
      <c r="B599">
        <f>INDEX(resultados!$A$2:$ZZ$956, 593, MATCH($B$2, resultados!$A$1:$ZZ$1, 0))</f>
        <v/>
      </c>
      <c r="C599">
        <f>INDEX(resultados!$A$2:$ZZ$956, 593, MATCH($B$3, resultados!$A$1:$ZZ$1, 0))</f>
        <v/>
      </c>
    </row>
    <row r="600">
      <c r="A600">
        <f>INDEX(resultados!$A$2:$ZZ$956, 594, MATCH($B$1, resultados!$A$1:$ZZ$1, 0))</f>
        <v/>
      </c>
      <c r="B600">
        <f>INDEX(resultados!$A$2:$ZZ$956, 594, MATCH($B$2, resultados!$A$1:$ZZ$1, 0))</f>
        <v/>
      </c>
      <c r="C600">
        <f>INDEX(resultados!$A$2:$ZZ$956, 594, MATCH($B$3, resultados!$A$1:$ZZ$1, 0))</f>
        <v/>
      </c>
    </row>
    <row r="601">
      <c r="A601">
        <f>INDEX(resultados!$A$2:$ZZ$956, 595, MATCH($B$1, resultados!$A$1:$ZZ$1, 0))</f>
        <v/>
      </c>
      <c r="B601">
        <f>INDEX(resultados!$A$2:$ZZ$956, 595, MATCH($B$2, resultados!$A$1:$ZZ$1, 0))</f>
        <v/>
      </c>
      <c r="C601">
        <f>INDEX(resultados!$A$2:$ZZ$956, 595, MATCH($B$3, resultados!$A$1:$ZZ$1, 0))</f>
        <v/>
      </c>
    </row>
    <row r="602">
      <c r="A602">
        <f>INDEX(resultados!$A$2:$ZZ$956, 596, MATCH($B$1, resultados!$A$1:$ZZ$1, 0))</f>
        <v/>
      </c>
      <c r="B602">
        <f>INDEX(resultados!$A$2:$ZZ$956, 596, MATCH($B$2, resultados!$A$1:$ZZ$1, 0))</f>
        <v/>
      </c>
      <c r="C602">
        <f>INDEX(resultados!$A$2:$ZZ$956, 596, MATCH($B$3, resultados!$A$1:$ZZ$1, 0))</f>
        <v/>
      </c>
    </row>
    <row r="603">
      <c r="A603">
        <f>INDEX(resultados!$A$2:$ZZ$956, 597, MATCH($B$1, resultados!$A$1:$ZZ$1, 0))</f>
        <v/>
      </c>
      <c r="B603">
        <f>INDEX(resultados!$A$2:$ZZ$956, 597, MATCH($B$2, resultados!$A$1:$ZZ$1, 0))</f>
        <v/>
      </c>
      <c r="C603">
        <f>INDEX(resultados!$A$2:$ZZ$956, 597, MATCH($B$3, resultados!$A$1:$ZZ$1, 0))</f>
        <v/>
      </c>
    </row>
    <row r="604">
      <c r="A604">
        <f>INDEX(resultados!$A$2:$ZZ$956, 598, MATCH($B$1, resultados!$A$1:$ZZ$1, 0))</f>
        <v/>
      </c>
      <c r="B604">
        <f>INDEX(resultados!$A$2:$ZZ$956, 598, MATCH($B$2, resultados!$A$1:$ZZ$1, 0))</f>
        <v/>
      </c>
      <c r="C604">
        <f>INDEX(resultados!$A$2:$ZZ$956, 598, MATCH($B$3, resultados!$A$1:$ZZ$1, 0))</f>
        <v/>
      </c>
    </row>
    <row r="605">
      <c r="A605">
        <f>INDEX(resultados!$A$2:$ZZ$956, 599, MATCH($B$1, resultados!$A$1:$ZZ$1, 0))</f>
        <v/>
      </c>
      <c r="B605">
        <f>INDEX(resultados!$A$2:$ZZ$956, 599, MATCH($B$2, resultados!$A$1:$ZZ$1, 0))</f>
        <v/>
      </c>
      <c r="C605">
        <f>INDEX(resultados!$A$2:$ZZ$956, 599, MATCH($B$3, resultados!$A$1:$ZZ$1, 0))</f>
        <v/>
      </c>
    </row>
    <row r="606">
      <c r="A606">
        <f>INDEX(resultados!$A$2:$ZZ$956, 600, MATCH($B$1, resultados!$A$1:$ZZ$1, 0))</f>
        <v/>
      </c>
      <c r="B606">
        <f>INDEX(resultados!$A$2:$ZZ$956, 600, MATCH($B$2, resultados!$A$1:$ZZ$1, 0))</f>
        <v/>
      </c>
      <c r="C606">
        <f>INDEX(resultados!$A$2:$ZZ$956, 600, MATCH($B$3, resultados!$A$1:$ZZ$1, 0))</f>
        <v/>
      </c>
    </row>
    <row r="607">
      <c r="A607">
        <f>INDEX(resultados!$A$2:$ZZ$956, 601, MATCH($B$1, resultados!$A$1:$ZZ$1, 0))</f>
        <v/>
      </c>
      <c r="B607">
        <f>INDEX(resultados!$A$2:$ZZ$956, 601, MATCH($B$2, resultados!$A$1:$ZZ$1, 0))</f>
        <v/>
      </c>
      <c r="C607">
        <f>INDEX(resultados!$A$2:$ZZ$956, 601, MATCH($B$3, resultados!$A$1:$ZZ$1, 0))</f>
        <v/>
      </c>
    </row>
    <row r="608">
      <c r="A608">
        <f>INDEX(resultados!$A$2:$ZZ$956, 602, MATCH($B$1, resultados!$A$1:$ZZ$1, 0))</f>
        <v/>
      </c>
      <c r="B608">
        <f>INDEX(resultados!$A$2:$ZZ$956, 602, MATCH($B$2, resultados!$A$1:$ZZ$1, 0))</f>
        <v/>
      </c>
      <c r="C608">
        <f>INDEX(resultados!$A$2:$ZZ$956, 602, MATCH($B$3, resultados!$A$1:$ZZ$1, 0))</f>
        <v/>
      </c>
    </row>
    <row r="609">
      <c r="A609">
        <f>INDEX(resultados!$A$2:$ZZ$956, 603, MATCH($B$1, resultados!$A$1:$ZZ$1, 0))</f>
        <v/>
      </c>
      <c r="B609">
        <f>INDEX(resultados!$A$2:$ZZ$956, 603, MATCH($B$2, resultados!$A$1:$ZZ$1, 0))</f>
        <v/>
      </c>
      <c r="C609">
        <f>INDEX(resultados!$A$2:$ZZ$956, 603, MATCH($B$3, resultados!$A$1:$ZZ$1, 0))</f>
        <v/>
      </c>
    </row>
    <row r="610">
      <c r="A610">
        <f>INDEX(resultados!$A$2:$ZZ$956, 604, MATCH($B$1, resultados!$A$1:$ZZ$1, 0))</f>
        <v/>
      </c>
      <c r="B610">
        <f>INDEX(resultados!$A$2:$ZZ$956, 604, MATCH($B$2, resultados!$A$1:$ZZ$1, 0))</f>
        <v/>
      </c>
      <c r="C610">
        <f>INDEX(resultados!$A$2:$ZZ$956, 604, MATCH($B$3, resultados!$A$1:$ZZ$1, 0))</f>
        <v/>
      </c>
    </row>
    <row r="611">
      <c r="A611">
        <f>INDEX(resultados!$A$2:$ZZ$956, 605, MATCH($B$1, resultados!$A$1:$ZZ$1, 0))</f>
        <v/>
      </c>
      <c r="B611">
        <f>INDEX(resultados!$A$2:$ZZ$956, 605, MATCH($B$2, resultados!$A$1:$ZZ$1, 0))</f>
        <v/>
      </c>
      <c r="C611">
        <f>INDEX(resultados!$A$2:$ZZ$956, 605, MATCH($B$3, resultados!$A$1:$ZZ$1, 0))</f>
        <v/>
      </c>
    </row>
    <row r="612">
      <c r="A612">
        <f>INDEX(resultados!$A$2:$ZZ$956, 606, MATCH($B$1, resultados!$A$1:$ZZ$1, 0))</f>
        <v/>
      </c>
      <c r="B612">
        <f>INDEX(resultados!$A$2:$ZZ$956, 606, MATCH($B$2, resultados!$A$1:$ZZ$1, 0))</f>
        <v/>
      </c>
      <c r="C612">
        <f>INDEX(resultados!$A$2:$ZZ$956, 606, MATCH($B$3, resultados!$A$1:$ZZ$1, 0))</f>
        <v/>
      </c>
    </row>
    <row r="613">
      <c r="A613">
        <f>INDEX(resultados!$A$2:$ZZ$956, 607, MATCH($B$1, resultados!$A$1:$ZZ$1, 0))</f>
        <v/>
      </c>
      <c r="B613">
        <f>INDEX(resultados!$A$2:$ZZ$956, 607, MATCH($B$2, resultados!$A$1:$ZZ$1, 0))</f>
        <v/>
      </c>
      <c r="C613">
        <f>INDEX(resultados!$A$2:$ZZ$956, 607, MATCH($B$3, resultados!$A$1:$ZZ$1, 0))</f>
        <v/>
      </c>
    </row>
    <row r="614">
      <c r="A614">
        <f>INDEX(resultados!$A$2:$ZZ$956, 608, MATCH($B$1, resultados!$A$1:$ZZ$1, 0))</f>
        <v/>
      </c>
      <c r="B614">
        <f>INDEX(resultados!$A$2:$ZZ$956, 608, MATCH($B$2, resultados!$A$1:$ZZ$1, 0))</f>
        <v/>
      </c>
      <c r="C614">
        <f>INDEX(resultados!$A$2:$ZZ$956, 608, MATCH($B$3, resultados!$A$1:$ZZ$1, 0))</f>
        <v/>
      </c>
    </row>
    <row r="615">
      <c r="A615">
        <f>INDEX(resultados!$A$2:$ZZ$956, 609, MATCH($B$1, resultados!$A$1:$ZZ$1, 0))</f>
        <v/>
      </c>
      <c r="B615">
        <f>INDEX(resultados!$A$2:$ZZ$956, 609, MATCH($B$2, resultados!$A$1:$ZZ$1, 0))</f>
        <v/>
      </c>
      <c r="C615">
        <f>INDEX(resultados!$A$2:$ZZ$956, 609, MATCH($B$3, resultados!$A$1:$ZZ$1, 0))</f>
        <v/>
      </c>
    </row>
    <row r="616">
      <c r="A616">
        <f>INDEX(resultados!$A$2:$ZZ$956, 610, MATCH($B$1, resultados!$A$1:$ZZ$1, 0))</f>
        <v/>
      </c>
      <c r="B616">
        <f>INDEX(resultados!$A$2:$ZZ$956, 610, MATCH($B$2, resultados!$A$1:$ZZ$1, 0))</f>
        <v/>
      </c>
      <c r="C616">
        <f>INDEX(resultados!$A$2:$ZZ$956, 610, MATCH($B$3, resultados!$A$1:$ZZ$1, 0))</f>
        <v/>
      </c>
    </row>
    <row r="617">
      <c r="A617">
        <f>INDEX(resultados!$A$2:$ZZ$956, 611, MATCH($B$1, resultados!$A$1:$ZZ$1, 0))</f>
        <v/>
      </c>
      <c r="B617">
        <f>INDEX(resultados!$A$2:$ZZ$956, 611, MATCH($B$2, resultados!$A$1:$ZZ$1, 0))</f>
        <v/>
      </c>
      <c r="C617">
        <f>INDEX(resultados!$A$2:$ZZ$956, 611, MATCH($B$3, resultados!$A$1:$ZZ$1, 0))</f>
        <v/>
      </c>
    </row>
    <row r="618">
      <c r="A618">
        <f>INDEX(resultados!$A$2:$ZZ$956, 612, MATCH($B$1, resultados!$A$1:$ZZ$1, 0))</f>
        <v/>
      </c>
      <c r="B618">
        <f>INDEX(resultados!$A$2:$ZZ$956, 612, MATCH($B$2, resultados!$A$1:$ZZ$1, 0))</f>
        <v/>
      </c>
      <c r="C618">
        <f>INDEX(resultados!$A$2:$ZZ$956, 612, MATCH($B$3, resultados!$A$1:$ZZ$1, 0))</f>
        <v/>
      </c>
    </row>
    <row r="619">
      <c r="A619">
        <f>INDEX(resultados!$A$2:$ZZ$956, 613, MATCH($B$1, resultados!$A$1:$ZZ$1, 0))</f>
        <v/>
      </c>
      <c r="B619">
        <f>INDEX(resultados!$A$2:$ZZ$956, 613, MATCH($B$2, resultados!$A$1:$ZZ$1, 0))</f>
        <v/>
      </c>
      <c r="C619">
        <f>INDEX(resultados!$A$2:$ZZ$956, 613, MATCH($B$3, resultados!$A$1:$ZZ$1, 0))</f>
        <v/>
      </c>
    </row>
    <row r="620">
      <c r="A620">
        <f>INDEX(resultados!$A$2:$ZZ$956, 614, MATCH($B$1, resultados!$A$1:$ZZ$1, 0))</f>
        <v/>
      </c>
      <c r="B620">
        <f>INDEX(resultados!$A$2:$ZZ$956, 614, MATCH($B$2, resultados!$A$1:$ZZ$1, 0))</f>
        <v/>
      </c>
      <c r="C620">
        <f>INDEX(resultados!$A$2:$ZZ$956, 614, MATCH($B$3, resultados!$A$1:$ZZ$1, 0))</f>
        <v/>
      </c>
    </row>
    <row r="621">
      <c r="A621">
        <f>INDEX(resultados!$A$2:$ZZ$956, 615, MATCH($B$1, resultados!$A$1:$ZZ$1, 0))</f>
        <v/>
      </c>
      <c r="B621">
        <f>INDEX(resultados!$A$2:$ZZ$956, 615, MATCH($B$2, resultados!$A$1:$ZZ$1, 0))</f>
        <v/>
      </c>
      <c r="C621">
        <f>INDEX(resultados!$A$2:$ZZ$956, 615, MATCH($B$3, resultados!$A$1:$ZZ$1, 0))</f>
        <v/>
      </c>
    </row>
    <row r="622">
      <c r="A622">
        <f>INDEX(resultados!$A$2:$ZZ$956, 616, MATCH($B$1, resultados!$A$1:$ZZ$1, 0))</f>
        <v/>
      </c>
      <c r="B622">
        <f>INDEX(resultados!$A$2:$ZZ$956, 616, MATCH($B$2, resultados!$A$1:$ZZ$1, 0))</f>
        <v/>
      </c>
      <c r="C622">
        <f>INDEX(resultados!$A$2:$ZZ$956, 616, MATCH($B$3, resultados!$A$1:$ZZ$1, 0))</f>
        <v/>
      </c>
    </row>
    <row r="623">
      <c r="A623">
        <f>INDEX(resultados!$A$2:$ZZ$956, 617, MATCH($B$1, resultados!$A$1:$ZZ$1, 0))</f>
        <v/>
      </c>
      <c r="B623">
        <f>INDEX(resultados!$A$2:$ZZ$956, 617, MATCH($B$2, resultados!$A$1:$ZZ$1, 0))</f>
        <v/>
      </c>
      <c r="C623">
        <f>INDEX(resultados!$A$2:$ZZ$956, 617, MATCH($B$3, resultados!$A$1:$ZZ$1, 0))</f>
        <v/>
      </c>
    </row>
    <row r="624">
      <c r="A624">
        <f>INDEX(resultados!$A$2:$ZZ$956, 618, MATCH($B$1, resultados!$A$1:$ZZ$1, 0))</f>
        <v/>
      </c>
      <c r="B624">
        <f>INDEX(resultados!$A$2:$ZZ$956, 618, MATCH($B$2, resultados!$A$1:$ZZ$1, 0))</f>
        <v/>
      </c>
      <c r="C624">
        <f>INDEX(resultados!$A$2:$ZZ$956, 618, MATCH($B$3, resultados!$A$1:$ZZ$1, 0))</f>
        <v/>
      </c>
    </row>
    <row r="625">
      <c r="A625">
        <f>INDEX(resultados!$A$2:$ZZ$956, 619, MATCH($B$1, resultados!$A$1:$ZZ$1, 0))</f>
        <v/>
      </c>
      <c r="B625">
        <f>INDEX(resultados!$A$2:$ZZ$956, 619, MATCH($B$2, resultados!$A$1:$ZZ$1, 0))</f>
        <v/>
      </c>
      <c r="C625">
        <f>INDEX(resultados!$A$2:$ZZ$956, 619, MATCH($B$3, resultados!$A$1:$ZZ$1, 0))</f>
        <v/>
      </c>
    </row>
    <row r="626">
      <c r="A626">
        <f>INDEX(resultados!$A$2:$ZZ$956, 620, MATCH($B$1, resultados!$A$1:$ZZ$1, 0))</f>
        <v/>
      </c>
      <c r="B626">
        <f>INDEX(resultados!$A$2:$ZZ$956, 620, MATCH($B$2, resultados!$A$1:$ZZ$1, 0))</f>
        <v/>
      </c>
      <c r="C626">
        <f>INDEX(resultados!$A$2:$ZZ$956, 620, MATCH($B$3, resultados!$A$1:$ZZ$1, 0))</f>
        <v/>
      </c>
    </row>
    <row r="627">
      <c r="A627">
        <f>INDEX(resultados!$A$2:$ZZ$956, 621, MATCH($B$1, resultados!$A$1:$ZZ$1, 0))</f>
        <v/>
      </c>
      <c r="B627">
        <f>INDEX(resultados!$A$2:$ZZ$956, 621, MATCH($B$2, resultados!$A$1:$ZZ$1, 0))</f>
        <v/>
      </c>
      <c r="C627">
        <f>INDEX(resultados!$A$2:$ZZ$956, 621, MATCH($B$3, resultados!$A$1:$ZZ$1, 0))</f>
        <v/>
      </c>
    </row>
    <row r="628">
      <c r="A628">
        <f>INDEX(resultados!$A$2:$ZZ$956, 622, MATCH($B$1, resultados!$A$1:$ZZ$1, 0))</f>
        <v/>
      </c>
      <c r="B628">
        <f>INDEX(resultados!$A$2:$ZZ$956, 622, MATCH($B$2, resultados!$A$1:$ZZ$1, 0))</f>
        <v/>
      </c>
      <c r="C628">
        <f>INDEX(resultados!$A$2:$ZZ$956, 622, MATCH($B$3, resultados!$A$1:$ZZ$1, 0))</f>
        <v/>
      </c>
    </row>
    <row r="629">
      <c r="A629">
        <f>INDEX(resultados!$A$2:$ZZ$956, 623, MATCH($B$1, resultados!$A$1:$ZZ$1, 0))</f>
        <v/>
      </c>
      <c r="B629">
        <f>INDEX(resultados!$A$2:$ZZ$956, 623, MATCH($B$2, resultados!$A$1:$ZZ$1, 0))</f>
        <v/>
      </c>
      <c r="C629">
        <f>INDEX(resultados!$A$2:$ZZ$956, 623, MATCH($B$3, resultados!$A$1:$ZZ$1, 0))</f>
        <v/>
      </c>
    </row>
    <row r="630">
      <c r="A630">
        <f>INDEX(resultados!$A$2:$ZZ$956, 624, MATCH($B$1, resultados!$A$1:$ZZ$1, 0))</f>
        <v/>
      </c>
      <c r="B630">
        <f>INDEX(resultados!$A$2:$ZZ$956, 624, MATCH($B$2, resultados!$A$1:$ZZ$1, 0))</f>
        <v/>
      </c>
      <c r="C630">
        <f>INDEX(resultados!$A$2:$ZZ$956, 624, MATCH($B$3, resultados!$A$1:$ZZ$1, 0))</f>
        <v/>
      </c>
    </row>
    <row r="631">
      <c r="A631">
        <f>INDEX(resultados!$A$2:$ZZ$956, 625, MATCH($B$1, resultados!$A$1:$ZZ$1, 0))</f>
        <v/>
      </c>
      <c r="B631">
        <f>INDEX(resultados!$A$2:$ZZ$956, 625, MATCH($B$2, resultados!$A$1:$ZZ$1, 0))</f>
        <v/>
      </c>
      <c r="C631">
        <f>INDEX(resultados!$A$2:$ZZ$956, 625, MATCH($B$3, resultados!$A$1:$ZZ$1, 0))</f>
        <v/>
      </c>
    </row>
    <row r="632">
      <c r="A632">
        <f>INDEX(resultados!$A$2:$ZZ$956, 626, MATCH($B$1, resultados!$A$1:$ZZ$1, 0))</f>
        <v/>
      </c>
      <c r="B632">
        <f>INDEX(resultados!$A$2:$ZZ$956, 626, MATCH($B$2, resultados!$A$1:$ZZ$1, 0))</f>
        <v/>
      </c>
      <c r="C632">
        <f>INDEX(resultados!$A$2:$ZZ$956, 626, MATCH($B$3, resultados!$A$1:$ZZ$1, 0))</f>
        <v/>
      </c>
    </row>
    <row r="633">
      <c r="A633">
        <f>INDEX(resultados!$A$2:$ZZ$956, 627, MATCH($B$1, resultados!$A$1:$ZZ$1, 0))</f>
        <v/>
      </c>
      <c r="B633">
        <f>INDEX(resultados!$A$2:$ZZ$956, 627, MATCH($B$2, resultados!$A$1:$ZZ$1, 0))</f>
        <v/>
      </c>
      <c r="C633">
        <f>INDEX(resultados!$A$2:$ZZ$956, 627, MATCH($B$3, resultados!$A$1:$ZZ$1, 0))</f>
        <v/>
      </c>
    </row>
    <row r="634">
      <c r="A634">
        <f>INDEX(resultados!$A$2:$ZZ$956, 628, MATCH($B$1, resultados!$A$1:$ZZ$1, 0))</f>
        <v/>
      </c>
      <c r="B634">
        <f>INDEX(resultados!$A$2:$ZZ$956, 628, MATCH($B$2, resultados!$A$1:$ZZ$1, 0))</f>
        <v/>
      </c>
      <c r="C634">
        <f>INDEX(resultados!$A$2:$ZZ$956, 628, MATCH($B$3, resultados!$A$1:$ZZ$1, 0))</f>
        <v/>
      </c>
    </row>
    <row r="635">
      <c r="A635">
        <f>INDEX(resultados!$A$2:$ZZ$956, 629, MATCH($B$1, resultados!$A$1:$ZZ$1, 0))</f>
        <v/>
      </c>
      <c r="B635">
        <f>INDEX(resultados!$A$2:$ZZ$956, 629, MATCH($B$2, resultados!$A$1:$ZZ$1, 0))</f>
        <v/>
      </c>
      <c r="C635">
        <f>INDEX(resultados!$A$2:$ZZ$956, 629, MATCH($B$3, resultados!$A$1:$ZZ$1, 0))</f>
        <v/>
      </c>
    </row>
    <row r="636">
      <c r="A636">
        <f>INDEX(resultados!$A$2:$ZZ$956, 630, MATCH($B$1, resultados!$A$1:$ZZ$1, 0))</f>
        <v/>
      </c>
      <c r="B636">
        <f>INDEX(resultados!$A$2:$ZZ$956, 630, MATCH($B$2, resultados!$A$1:$ZZ$1, 0))</f>
        <v/>
      </c>
      <c r="C636">
        <f>INDEX(resultados!$A$2:$ZZ$956, 630, MATCH($B$3, resultados!$A$1:$ZZ$1, 0))</f>
        <v/>
      </c>
    </row>
    <row r="637">
      <c r="A637">
        <f>INDEX(resultados!$A$2:$ZZ$956, 631, MATCH($B$1, resultados!$A$1:$ZZ$1, 0))</f>
        <v/>
      </c>
      <c r="B637">
        <f>INDEX(resultados!$A$2:$ZZ$956, 631, MATCH($B$2, resultados!$A$1:$ZZ$1, 0))</f>
        <v/>
      </c>
      <c r="C637">
        <f>INDEX(resultados!$A$2:$ZZ$956, 631, MATCH($B$3, resultados!$A$1:$ZZ$1, 0))</f>
        <v/>
      </c>
    </row>
    <row r="638">
      <c r="A638">
        <f>INDEX(resultados!$A$2:$ZZ$956, 632, MATCH($B$1, resultados!$A$1:$ZZ$1, 0))</f>
        <v/>
      </c>
      <c r="B638">
        <f>INDEX(resultados!$A$2:$ZZ$956, 632, MATCH($B$2, resultados!$A$1:$ZZ$1, 0))</f>
        <v/>
      </c>
      <c r="C638">
        <f>INDEX(resultados!$A$2:$ZZ$956, 632, MATCH($B$3, resultados!$A$1:$ZZ$1, 0))</f>
        <v/>
      </c>
    </row>
    <row r="639">
      <c r="A639">
        <f>INDEX(resultados!$A$2:$ZZ$956, 633, MATCH($B$1, resultados!$A$1:$ZZ$1, 0))</f>
        <v/>
      </c>
      <c r="B639">
        <f>INDEX(resultados!$A$2:$ZZ$956, 633, MATCH($B$2, resultados!$A$1:$ZZ$1, 0))</f>
        <v/>
      </c>
      <c r="C639">
        <f>INDEX(resultados!$A$2:$ZZ$956, 633, MATCH($B$3, resultados!$A$1:$ZZ$1, 0))</f>
        <v/>
      </c>
    </row>
    <row r="640">
      <c r="A640">
        <f>INDEX(resultados!$A$2:$ZZ$956, 634, MATCH($B$1, resultados!$A$1:$ZZ$1, 0))</f>
        <v/>
      </c>
      <c r="B640">
        <f>INDEX(resultados!$A$2:$ZZ$956, 634, MATCH($B$2, resultados!$A$1:$ZZ$1, 0))</f>
        <v/>
      </c>
      <c r="C640">
        <f>INDEX(resultados!$A$2:$ZZ$956, 634, MATCH($B$3, resultados!$A$1:$ZZ$1, 0))</f>
        <v/>
      </c>
    </row>
    <row r="641">
      <c r="A641">
        <f>INDEX(resultados!$A$2:$ZZ$956, 635, MATCH($B$1, resultados!$A$1:$ZZ$1, 0))</f>
        <v/>
      </c>
      <c r="B641">
        <f>INDEX(resultados!$A$2:$ZZ$956, 635, MATCH($B$2, resultados!$A$1:$ZZ$1, 0))</f>
        <v/>
      </c>
      <c r="C641">
        <f>INDEX(resultados!$A$2:$ZZ$956, 635, MATCH($B$3, resultados!$A$1:$ZZ$1, 0))</f>
        <v/>
      </c>
    </row>
    <row r="642">
      <c r="A642">
        <f>INDEX(resultados!$A$2:$ZZ$956, 636, MATCH($B$1, resultados!$A$1:$ZZ$1, 0))</f>
        <v/>
      </c>
      <c r="B642">
        <f>INDEX(resultados!$A$2:$ZZ$956, 636, MATCH($B$2, resultados!$A$1:$ZZ$1, 0))</f>
        <v/>
      </c>
      <c r="C642">
        <f>INDEX(resultados!$A$2:$ZZ$956, 636, MATCH($B$3, resultados!$A$1:$ZZ$1, 0))</f>
        <v/>
      </c>
    </row>
    <row r="643">
      <c r="A643">
        <f>INDEX(resultados!$A$2:$ZZ$956, 637, MATCH($B$1, resultados!$A$1:$ZZ$1, 0))</f>
        <v/>
      </c>
      <c r="B643">
        <f>INDEX(resultados!$A$2:$ZZ$956, 637, MATCH($B$2, resultados!$A$1:$ZZ$1, 0))</f>
        <v/>
      </c>
      <c r="C643">
        <f>INDEX(resultados!$A$2:$ZZ$956, 637, MATCH($B$3, resultados!$A$1:$ZZ$1, 0))</f>
        <v/>
      </c>
    </row>
    <row r="644">
      <c r="A644">
        <f>INDEX(resultados!$A$2:$ZZ$956, 638, MATCH($B$1, resultados!$A$1:$ZZ$1, 0))</f>
        <v/>
      </c>
      <c r="B644">
        <f>INDEX(resultados!$A$2:$ZZ$956, 638, MATCH($B$2, resultados!$A$1:$ZZ$1, 0))</f>
        <v/>
      </c>
      <c r="C644">
        <f>INDEX(resultados!$A$2:$ZZ$956, 638, MATCH($B$3, resultados!$A$1:$ZZ$1, 0))</f>
        <v/>
      </c>
    </row>
    <row r="645">
      <c r="A645">
        <f>INDEX(resultados!$A$2:$ZZ$956, 639, MATCH($B$1, resultados!$A$1:$ZZ$1, 0))</f>
        <v/>
      </c>
      <c r="B645">
        <f>INDEX(resultados!$A$2:$ZZ$956, 639, MATCH($B$2, resultados!$A$1:$ZZ$1, 0))</f>
        <v/>
      </c>
      <c r="C645">
        <f>INDEX(resultados!$A$2:$ZZ$956, 639, MATCH($B$3, resultados!$A$1:$ZZ$1, 0))</f>
        <v/>
      </c>
    </row>
    <row r="646">
      <c r="A646">
        <f>INDEX(resultados!$A$2:$ZZ$956, 640, MATCH($B$1, resultados!$A$1:$ZZ$1, 0))</f>
        <v/>
      </c>
      <c r="B646">
        <f>INDEX(resultados!$A$2:$ZZ$956, 640, MATCH($B$2, resultados!$A$1:$ZZ$1, 0))</f>
        <v/>
      </c>
      <c r="C646">
        <f>INDEX(resultados!$A$2:$ZZ$956, 640, MATCH($B$3, resultados!$A$1:$ZZ$1, 0))</f>
        <v/>
      </c>
    </row>
    <row r="647">
      <c r="A647">
        <f>INDEX(resultados!$A$2:$ZZ$956, 641, MATCH($B$1, resultados!$A$1:$ZZ$1, 0))</f>
        <v/>
      </c>
      <c r="B647">
        <f>INDEX(resultados!$A$2:$ZZ$956, 641, MATCH($B$2, resultados!$A$1:$ZZ$1, 0))</f>
        <v/>
      </c>
      <c r="C647">
        <f>INDEX(resultados!$A$2:$ZZ$956, 641, MATCH($B$3, resultados!$A$1:$ZZ$1, 0))</f>
        <v/>
      </c>
    </row>
    <row r="648">
      <c r="A648">
        <f>INDEX(resultados!$A$2:$ZZ$956, 642, MATCH($B$1, resultados!$A$1:$ZZ$1, 0))</f>
        <v/>
      </c>
      <c r="B648">
        <f>INDEX(resultados!$A$2:$ZZ$956, 642, MATCH($B$2, resultados!$A$1:$ZZ$1, 0))</f>
        <v/>
      </c>
      <c r="C648">
        <f>INDEX(resultados!$A$2:$ZZ$956, 642, MATCH($B$3, resultados!$A$1:$ZZ$1, 0))</f>
        <v/>
      </c>
    </row>
    <row r="649">
      <c r="A649">
        <f>INDEX(resultados!$A$2:$ZZ$956, 643, MATCH($B$1, resultados!$A$1:$ZZ$1, 0))</f>
        <v/>
      </c>
      <c r="B649">
        <f>INDEX(resultados!$A$2:$ZZ$956, 643, MATCH($B$2, resultados!$A$1:$ZZ$1, 0))</f>
        <v/>
      </c>
      <c r="C649">
        <f>INDEX(resultados!$A$2:$ZZ$956, 643, MATCH($B$3, resultados!$A$1:$ZZ$1, 0))</f>
        <v/>
      </c>
    </row>
    <row r="650">
      <c r="A650">
        <f>INDEX(resultados!$A$2:$ZZ$956, 644, MATCH($B$1, resultados!$A$1:$ZZ$1, 0))</f>
        <v/>
      </c>
      <c r="B650">
        <f>INDEX(resultados!$A$2:$ZZ$956, 644, MATCH($B$2, resultados!$A$1:$ZZ$1, 0))</f>
        <v/>
      </c>
      <c r="C650">
        <f>INDEX(resultados!$A$2:$ZZ$956, 644, MATCH($B$3, resultados!$A$1:$ZZ$1, 0))</f>
        <v/>
      </c>
    </row>
    <row r="651">
      <c r="A651">
        <f>INDEX(resultados!$A$2:$ZZ$956, 645, MATCH($B$1, resultados!$A$1:$ZZ$1, 0))</f>
        <v/>
      </c>
      <c r="B651">
        <f>INDEX(resultados!$A$2:$ZZ$956, 645, MATCH($B$2, resultados!$A$1:$ZZ$1, 0))</f>
        <v/>
      </c>
      <c r="C651">
        <f>INDEX(resultados!$A$2:$ZZ$956, 645, MATCH($B$3, resultados!$A$1:$ZZ$1, 0))</f>
        <v/>
      </c>
    </row>
    <row r="652">
      <c r="A652">
        <f>INDEX(resultados!$A$2:$ZZ$956, 646, MATCH($B$1, resultados!$A$1:$ZZ$1, 0))</f>
        <v/>
      </c>
      <c r="B652">
        <f>INDEX(resultados!$A$2:$ZZ$956, 646, MATCH($B$2, resultados!$A$1:$ZZ$1, 0))</f>
        <v/>
      </c>
      <c r="C652">
        <f>INDEX(resultados!$A$2:$ZZ$956, 646, MATCH($B$3, resultados!$A$1:$ZZ$1, 0))</f>
        <v/>
      </c>
    </row>
    <row r="653">
      <c r="A653">
        <f>INDEX(resultados!$A$2:$ZZ$956, 647, MATCH($B$1, resultados!$A$1:$ZZ$1, 0))</f>
        <v/>
      </c>
      <c r="B653">
        <f>INDEX(resultados!$A$2:$ZZ$956, 647, MATCH($B$2, resultados!$A$1:$ZZ$1, 0))</f>
        <v/>
      </c>
      <c r="C653">
        <f>INDEX(resultados!$A$2:$ZZ$956, 647, MATCH($B$3, resultados!$A$1:$ZZ$1, 0))</f>
        <v/>
      </c>
    </row>
    <row r="654">
      <c r="A654">
        <f>INDEX(resultados!$A$2:$ZZ$956, 648, MATCH($B$1, resultados!$A$1:$ZZ$1, 0))</f>
        <v/>
      </c>
      <c r="B654">
        <f>INDEX(resultados!$A$2:$ZZ$956, 648, MATCH($B$2, resultados!$A$1:$ZZ$1, 0))</f>
        <v/>
      </c>
      <c r="C654">
        <f>INDEX(resultados!$A$2:$ZZ$956, 648, MATCH($B$3, resultados!$A$1:$ZZ$1, 0))</f>
        <v/>
      </c>
    </row>
    <row r="655">
      <c r="A655">
        <f>INDEX(resultados!$A$2:$ZZ$956, 649, MATCH($B$1, resultados!$A$1:$ZZ$1, 0))</f>
        <v/>
      </c>
      <c r="B655">
        <f>INDEX(resultados!$A$2:$ZZ$956, 649, MATCH($B$2, resultados!$A$1:$ZZ$1, 0))</f>
        <v/>
      </c>
      <c r="C655">
        <f>INDEX(resultados!$A$2:$ZZ$956, 649, MATCH($B$3, resultados!$A$1:$ZZ$1, 0))</f>
        <v/>
      </c>
    </row>
    <row r="656">
      <c r="A656">
        <f>INDEX(resultados!$A$2:$ZZ$956, 650, MATCH($B$1, resultados!$A$1:$ZZ$1, 0))</f>
        <v/>
      </c>
      <c r="B656">
        <f>INDEX(resultados!$A$2:$ZZ$956, 650, MATCH($B$2, resultados!$A$1:$ZZ$1, 0))</f>
        <v/>
      </c>
      <c r="C656">
        <f>INDEX(resultados!$A$2:$ZZ$956, 650, MATCH($B$3, resultados!$A$1:$ZZ$1, 0))</f>
        <v/>
      </c>
    </row>
    <row r="657">
      <c r="A657">
        <f>INDEX(resultados!$A$2:$ZZ$956, 651, MATCH($B$1, resultados!$A$1:$ZZ$1, 0))</f>
        <v/>
      </c>
      <c r="B657">
        <f>INDEX(resultados!$A$2:$ZZ$956, 651, MATCH($B$2, resultados!$A$1:$ZZ$1, 0))</f>
        <v/>
      </c>
      <c r="C657">
        <f>INDEX(resultados!$A$2:$ZZ$956, 651, MATCH($B$3, resultados!$A$1:$ZZ$1, 0))</f>
        <v/>
      </c>
    </row>
    <row r="658">
      <c r="A658">
        <f>INDEX(resultados!$A$2:$ZZ$956, 652, MATCH($B$1, resultados!$A$1:$ZZ$1, 0))</f>
        <v/>
      </c>
      <c r="B658">
        <f>INDEX(resultados!$A$2:$ZZ$956, 652, MATCH($B$2, resultados!$A$1:$ZZ$1, 0))</f>
        <v/>
      </c>
      <c r="C658">
        <f>INDEX(resultados!$A$2:$ZZ$956, 652, MATCH($B$3, resultados!$A$1:$ZZ$1, 0))</f>
        <v/>
      </c>
    </row>
    <row r="659">
      <c r="A659">
        <f>INDEX(resultados!$A$2:$ZZ$956, 653, MATCH($B$1, resultados!$A$1:$ZZ$1, 0))</f>
        <v/>
      </c>
      <c r="B659">
        <f>INDEX(resultados!$A$2:$ZZ$956, 653, MATCH($B$2, resultados!$A$1:$ZZ$1, 0))</f>
        <v/>
      </c>
      <c r="C659">
        <f>INDEX(resultados!$A$2:$ZZ$956, 653, MATCH($B$3, resultados!$A$1:$ZZ$1, 0))</f>
        <v/>
      </c>
    </row>
    <row r="660">
      <c r="A660">
        <f>INDEX(resultados!$A$2:$ZZ$956, 654, MATCH($B$1, resultados!$A$1:$ZZ$1, 0))</f>
        <v/>
      </c>
      <c r="B660">
        <f>INDEX(resultados!$A$2:$ZZ$956, 654, MATCH($B$2, resultados!$A$1:$ZZ$1, 0))</f>
        <v/>
      </c>
      <c r="C660">
        <f>INDEX(resultados!$A$2:$ZZ$956, 654, MATCH($B$3, resultados!$A$1:$ZZ$1, 0))</f>
        <v/>
      </c>
    </row>
    <row r="661">
      <c r="A661">
        <f>INDEX(resultados!$A$2:$ZZ$956, 655, MATCH($B$1, resultados!$A$1:$ZZ$1, 0))</f>
        <v/>
      </c>
      <c r="B661">
        <f>INDEX(resultados!$A$2:$ZZ$956, 655, MATCH($B$2, resultados!$A$1:$ZZ$1, 0))</f>
        <v/>
      </c>
      <c r="C661">
        <f>INDEX(resultados!$A$2:$ZZ$956, 655, MATCH($B$3, resultados!$A$1:$ZZ$1, 0))</f>
        <v/>
      </c>
    </row>
    <row r="662">
      <c r="A662">
        <f>INDEX(resultados!$A$2:$ZZ$956, 656, MATCH($B$1, resultados!$A$1:$ZZ$1, 0))</f>
        <v/>
      </c>
      <c r="B662">
        <f>INDEX(resultados!$A$2:$ZZ$956, 656, MATCH($B$2, resultados!$A$1:$ZZ$1, 0))</f>
        <v/>
      </c>
      <c r="C662">
        <f>INDEX(resultados!$A$2:$ZZ$956, 656, MATCH($B$3, resultados!$A$1:$ZZ$1, 0))</f>
        <v/>
      </c>
    </row>
    <row r="663">
      <c r="A663">
        <f>INDEX(resultados!$A$2:$ZZ$956, 657, MATCH($B$1, resultados!$A$1:$ZZ$1, 0))</f>
        <v/>
      </c>
      <c r="B663">
        <f>INDEX(resultados!$A$2:$ZZ$956, 657, MATCH($B$2, resultados!$A$1:$ZZ$1, 0))</f>
        <v/>
      </c>
      <c r="C663">
        <f>INDEX(resultados!$A$2:$ZZ$956, 657, MATCH($B$3, resultados!$A$1:$ZZ$1, 0))</f>
        <v/>
      </c>
    </row>
    <row r="664">
      <c r="A664">
        <f>INDEX(resultados!$A$2:$ZZ$956, 658, MATCH($B$1, resultados!$A$1:$ZZ$1, 0))</f>
        <v/>
      </c>
      <c r="B664">
        <f>INDEX(resultados!$A$2:$ZZ$956, 658, MATCH($B$2, resultados!$A$1:$ZZ$1, 0))</f>
        <v/>
      </c>
      <c r="C664">
        <f>INDEX(resultados!$A$2:$ZZ$956, 658, MATCH($B$3, resultados!$A$1:$ZZ$1, 0))</f>
        <v/>
      </c>
    </row>
    <row r="665">
      <c r="A665">
        <f>INDEX(resultados!$A$2:$ZZ$956, 659, MATCH($B$1, resultados!$A$1:$ZZ$1, 0))</f>
        <v/>
      </c>
      <c r="B665">
        <f>INDEX(resultados!$A$2:$ZZ$956, 659, MATCH($B$2, resultados!$A$1:$ZZ$1, 0))</f>
        <v/>
      </c>
      <c r="C665">
        <f>INDEX(resultados!$A$2:$ZZ$956, 659, MATCH($B$3, resultados!$A$1:$ZZ$1, 0))</f>
        <v/>
      </c>
    </row>
    <row r="666">
      <c r="A666">
        <f>INDEX(resultados!$A$2:$ZZ$956, 660, MATCH($B$1, resultados!$A$1:$ZZ$1, 0))</f>
        <v/>
      </c>
      <c r="B666">
        <f>INDEX(resultados!$A$2:$ZZ$956, 660, MATCH($B$2, resultados!$A$1:$ZZ$1, 0))</f>
        <v/>
      </c>
      <c r="C666">
        <f>INDEX(resultados!$A$2:$ZZ$956, 660, MATCH($B$3, resultados!$A$1:$ZZ$1, 0))</f>
        <v/>
      </c>
    </row>
    <row r="667">
      <c r="A667">
        <f>INDEX(resultados!$A$2:$ZZ$956, 661, MATCH($B$1, resultados!$A$1:$ZZ$1, 0))</f>
        <v/>
      </c>
      <c r="B667">
        <f>INDEX(resultados!$A$2:$ZZ$956, 661, MATCH($B$2, resultados!$A$1:$ZZ$1, 0))</f>
        <v/>
      </c>
      <c r="C667">
        <f>INDEX(resultados!$A$2:$ZZ$956, 661, MATCH($B$3, resultados!$A$1:$ZZ$1, 0))</f>
        <v/>
      </c>
    </row>
    <row r="668">
      <c r="A668">
        <f>INDEX(resultados!$A$2:$ZZ$956, 662, MATCH($B$1, resultados!$A$1:$ZZ$1, 0))</f>
        <v/>
      </c>
      <c r="B668">
        <f>INDEX(resultados!$A$2:$ZZ$956, 662, MATCH($B$2, resultados!$A$1:$ZZ$1, 0))</f>
        <v/>
      </c>
      <c r="C668">
        <f>INDEX(resultados!$A$2:$ZZ$956, 662, MATCH($B$3, resultados!$A$1:$ZZ$1, 0))</f>
        <v/>
      </c>
    </row>
    <row r="669">
      <c r="A669">
        <f>INDEX(resultados!$A$2:$ZZ$956, 663, MATCH($B$1, resultados!$A$1:$ZZ$1, 0))</f>
        <v/>
      </c>
      <c r="B669">
        <f>INDEX(resultados!$A$2:$ZZ$956, 663, MATCH($B$2, resultados!$A$1:$ZZ$1, 0))</f>
        <v/>
      </c>
      <c r="C669">
        <f>INDEX(resultados!$A$2:$ZZ$956, 663, MATCH($B$3, resultados!$A$1:$ZZ$1, 0))</f>
        <v/>
      </c>
    </row>
    <row r="670">
      <c r="A670">
        <f>INDEX(resultados!$A$2:$ZZ$956, 664, MATCH($B$1, resultados!$A$1:$ZZ$1, 0))</f>
        <v/>
      </c>
      <c r="B670">
        <f>INDEX(resultados!$A$2:$ZZ$956, 664, MATCH($B$2, resultados!$A$1:$ZZ$1, 0))</f>
        <v/>
      </c>
      <c r="C670">
        <f>INDEX(resultados!$A$2:$ZZ$956, 664, MATCH($B$3, resultados!$A$1:$ZZ$1, 0))</f>
        <v/>
      </c>
    </row>
    <row r="671">
      <c r="A671">
        <f>INDEX(resultados!$A$2:$ZZ$956, 665, MATCH($B$1, resultados!$A$1:$ZZ$1, 0))</f>
        <v/>
      </c>
      <c r="B671">
        <f>INDEX(resultados!$A$2:$ZZ$956, 665, MATCH($B$2, resultados!$A$1:$ZZ$1, 0))</f>
        <v/>
      </c>
      <c r="C671">
        <f>INDEX(resultados!$A$2:$ZZ$956, 665, MATCH($B$3, resultados!$A$1:$ZZ$1, 0))</f>
        <v/>
      </c>
    </row>
    <row r="672">
      <c r="A672">
        <f>INDEX(resultados!$A$2:$ZZ$956, 666, MATCH($B$1, resultados!$A$1:$ZZ$1, 0))</f>
        <v/>
      </c>
      <c r="B672">
        <f>INDEX(resultados!$A$2:$ZZ$956, 666, MATCH($B$2, resultados!$A$1:$ZZ$1, 0))</f>
        <v/>
      </c>
      <c r="C672">
        <f>INDEX(resultados!$A$2:$ZZ$956, 666, MATCH($B$3, resultados!$A$1:$ZZ$1, 0))</f>
        <v/>
      </c>
    </row>
    <row r="673">
      <c r="A673">
        <f>INDEX(resultados!$A$2:$ZZ$956, 667, MATCH($B$1, resultados!$A$1:$ZZ$1, 0))</f>
        <v/>
      </c>
      <c r="B673">
        <f>INDEX(resultados!$A$2:$ZZ$956, 667, MATCH($B$2, resultados!$A$1:$ZZ$1, 0))</f>
        <v/>
      </c>
      <c r="C673">
        <f>INDEX(resultados!$A$2:$ZZ$956, 667, MATCH($B$3, resultados!$A$1:$ZZ$1, 0))</f>
        <v/>
      </c>
    </row>
    <row r="674">
      <c r="A674">
        <f>INDEX(resultados!$A$2:$ZZ$956, 668, MATCH($B$1, resultados!$A$1:$ZZ$1, 0))</f>
        <v/>
      </c>
      <c r="B674">
        <f>INDEX(resultados!$A$2:$ZZ$956, 668, MATCH($B$2, resultados!$A$1:$ZZ$1, 0))</f>
        <v/>
      </c>
      <c r="C674">
        <f>INDEX(resultados!$A$2:$ZZ$956, 668, MATCH($B$3, resultados!$A$1:$ZZ$1, 0))</f>
        <v/>
      </c>
    </row>
    <row r="675">
      <c r="A675">
        <f>INDEX(resultados!$A$2:$ZZ$956, 669, MATCH($B$1, resultados!$A$1:$ZZ$1, 0))</f>
        <v/>
      </c>
      <c r="B675">
        <f>INDEX(resultados!$A$2:$ZZ$956, 669, MATCH($B$2, resultados!$A$1:$ZZ$1, 0))</f>
        <v/>
      </c>
      <c r="C675">
        <f>INDEX(resultados!$A$2:$ZZ$956, 669, MATCH($B$3, resultados!$A$1:$ZZ$1, 0))</f>
        <v/>
      </c>
    </row>
    <row r="676">
      <c r="A676">
        <f>INDEX(resultados!$A$2:$ZZ$956, 670, MATCH($B$1, resultados!$A$1:$ZZ$1, 0))</f>
        <v/>
      </c>
      <c r="B676">
        <f>INDEX(resultados!$A$2:$ZZ$956, 670, MATCH($B$2, resultados!$A$1:$ZZ$1, 0))</f>
        <v/>
      </c>
      <c r="C676">
        <f>INDEX(resultados!$A$2:$ZZ$956, 670, MATCH($B$3, resultados!$A$1:$ZZ$1, 0))</f>
        <v/>
      </c>
    </row>
    <row r="677">
      <c r="A677">
        <f>INDEX(resultados!$A$2:$ZZ$956, 671, MATCH($B$1, resultados!$A$1:$ZZ$1, 0))</f>
        <v/>
      </c>
      <c r="B677">
        <f>INDEX(resultados!$A$2:$ZZ$956, 671, MATCH($B$2, resultados!$A$1:$ZZ$1, 0))</f>
        <v/>
      </c>
      <c r="C677">
        <f>INDEX(resultados!$A$2:$ZZ$956, 671, MATCH($B$3, resultados!$A$1:$ZZ$1, 0))</f>
        <v/>
      </c>
    </row>
    <row r="678">
      <c r="A678">
        <f>INDEX(resultados!$A$2:$ZZ$956, 672, MATCH($B$1, resultados!$A$1:$ZZ$1, 0))</f>
        <v/>
      </c>
      <c r="B678">
        <f>INDEX(resultados!$A$2:$ZZ$956, 672, MATCH($B$2, resultados!$A$1:$ZZ$1, 0))</f>
        <v/>
      </c>
      <c r="C678">
        <f>INDEX(resultados!$A$2:$ZZ$956, 672, MATCH($B$3, resultados!$A$1:$ZZ$1, 0))</f>
        <v/>
      </c>
    </row>
    <row r="679">
      <c r="A679">
        <f>INDEX(resultados!$A$2:$ZZ$956, 673, MATCH($B$1, resultados!$A$1:$ZZ$1, 0))</f>
        <v/>
      </c>
      <c r="B679">
        <f>INDEX(resultados!$A$2:$ZZ$956, 673, MATCH($B$2, resultados!$A$1:$ZZ$1, 0))</f>
        <v/>
      </c>
      <c r="C679">
        <f>INDEX(resultados!$A$2:$ZZ$956, 673, MATCH($B$3, resultados!$A$1:$ZZ$1, 0))</f>
        <v/>
      </c>
    </row>
    <row r="680">
      <c r="A680">
        <f>INDEX(resultados!$A$2:$ZZ$956, 674, MATCH($B$1, resultados!$A$1:$ZZ$1, 0))</f>
        <v/>
      </c>
      <c r="B680">
        <f>INDEX(resultados!$A$2:$ZZ$956, 674, MATCH($B$2, resultados!$A$1:$ZZ$1, 0))</f>
        <v/>
      </c>
      <c r="C680">
        <f>INDEX(resultados!$A$2:$ZZ$956, 674, MATCH($B$3, resultados!$A$1:$ZZ$1, 0))</f>
        <v/>
      </c>
    </row>
    <row r="681">
      <c r="A681">
        <f>INDEX(resultados!$A$2:$ZZ$956, 675, MATCH($B$1, resultados!$A$1:$ZZ$1, 0))</f>
        <v/>
      </c>
      <c r="B681">
        <f>INDEX(resultados!$A$2:$ZZ$956, 675, MATCH($B$2, resultados!$A$1:$ZZ$1, 0))</f>
        <v/>
      </c>
      <c r="C681">
        <f>INDEX(resultados!$A$2:$ZZ$956, 675, MATCH($B$3, resultados!$A$1:$ZZ$1, 0))</f>
        <v/>
      </c>
    </row>
    <row r="682">
      <c r="A682">
        <f>INDEX(resultados!$A$2:$ZZ$956, 676, MATCH($B$1, resultados!$A$1:$ZZ$1, 0))</f>
        <v/>
      </c>
      <c r="B682">
        <f>INDEX(resultados!$A$2:$ZZ$956, 676, MATCH($B$2, resultados!$A$1:$ZZ$1, 0))</f>
        <v/>
      </c>
      <c r="C682">
        <f>INDEX(resultados!$A$2:$ZZ$956, 676, MATCH($B$3, resultados!$A$1:$ZZ$1, 0))</f>
        <v/>
      </c>
    </row>
    <row r="683">
      <c r="A683">
        <f>INDEX(resultados!$A$2:$ZZ$956, 677, MATCH($B$1, resultados!$A$1:$ZZ$1, 0))</f>
        <v/>
      </c>
      <c r="B683">
        <f>INDEX(resultados!$A$2:$ZZ$956, 677, MATCH($B$2, resultados!$A$1:$ZZ$1, 0))</f>
        <v/>
      </c>
      <c r="C683">
        <f>INDEX(resultados!$A$2:$ZZ$956, 677, MATCH($B$3, resultados!$A$1:$ZZ$1, 0))</f>
        <v/>
      </c>
    </row>
    <row r="684">
      <c r="A684">
        <f>INDEX(resultados!$A$2:$ZZ$956, 678, MATCH($B$1, resultados!$A$1:$ZZ$1, 0))</f>
        <v/>
      </c>
      <c r="B684">
        <f>INDEX(resultados!$A$2:$ZZ$956, 678, MATCH($B$2, resultados!$A$1:$ZZ$1, 0))</f>
        <v/>
      </c>
      <c r="C684">
        <f>INDEX(resultados!$A$2:$ZZ$956, 678, MATCH($B$3, resultados!$A$1:$ZZ$1, 0))</f>
        <v/>
      </c>
    </row>
    <row r="685">
      <c r="A685">
        <f>INDEX(resultados!$A$2:$ZZ$956, 679, MATCH($B$1, resultados!$A$1:$ZZ$1, 0))</f>
        <v/>
      </c>
      <c r="B685">
        <f>INDEX(resultados!$A$2:$ZZ$956, 679, MATCH($B$2, resultados!$A$1:$ZZ$1, 0))</f>
        <v/>
      </c>
      <c r="C685">
        <f>INDEX(resultados!$A$2:$ZZ$956, 679, MATCH($B$3, resultados!$A$1:$ZZ$1, 0))</f>
        <v/>
      </c>
    </row>
    <row r="686">
      <c r="A686">
        <f>INDEX(resultados!$A$2:$ZZ$956, 680, MATCH($B$1, resultados!$A$1:$ZZ$1, 0))</f>
        <v/>
      </c>
      <c r="B686">
        <f>INDEX(resultados!$A$2:$ZZ$956, 680, MATCH($B$2, resultados!$A$1:$ZZ$1, 0))</f>
        <v/>
      </c>
      <c r="C686">
        <f>INDEX(resultados!$A$2:$ZZ$956, 680, MATCH($B$3, resultados!$A$1:$ZZ$1, 0))</f>
        <v/>
      </c>
    </row>
    <row r="687">
      <c r="A687">
        <f>INDEX(resultados!$A$2:$ZZ$956, 681, MATCH($B$1, resultados!$A$1:$ZZ$1, 0))</f>
        <v/>
      </c>
      <c r="B687">
        <f>INDEX(resultados!$A$2:$ZZ$956, 681, MATCH($B$2, resultados!$A$1:$ZZ$1, 0))</f>
        <v/>
      </c>
      <c r="C687">
        <f>INDEX(resultados!$A$2:$ZZ$956, 681, MATCH($B$3, resultados!$A$1:$ZZ$1, 0))</f>
        <v/>
      </c>
    </row>
    <row r="688">
      <c r="A688">
        <f>INDEX(resultados!$A$2:$ZZ$956, 682, MATCH($B$1, resultados!$A$1:$ZZ$1, 0))</f>
        <v/>
      </c>
      <c r="B688">
        <f>INDEX(resultados!$A$2:$ZZ$956, 682, MATCH($B$2, resultados!$A$1:$ZZ$1, 0))</f>
        <v/>
      </c>
      <c r="C688">
        <f>INDEX(resultados!$A$2:$ZZ$956, 682, MATCH($B$3, resultados!$A$1:$ZZ$1, 0))</f>
        <v/>
      </c>
    </row>
    <row r="689">
      <c r="A689">
        <f>INDEX(resultados!$A$2:$ZZ$956, 683, MATCH($B$1, resultados!$A$1:$ZZ$1, 0))</f>
        <v/>
      </c>
      <c r="B689">
        <f>INDEX(resultados!$A$2:$ZZ$956, 683, MATCH($B$2, resultados!$A$1:$ZZ$1, 0))</f>
        <v/>
      </c>
      <c r="C689">
        <f>INDEX(resultados!$A$2:$ZZ$956, 683, MATCH($B$3, resultados!$A$1:$ZZ$1, 0))</f>
        <v/>
      </c>
    </row>
    <row r="690">
      <c r="A690">
        <f>INDEX(resultados!$A$2:$ZZ$956, 684, MATCH($B$1, resultados!$A$1:$ZZ$1, 0))</f>
        <v/>
      </c>
      <c r="B690">
        <f>INDEX(resultados!$A$2:$ZZ$956, 684, MATCH($B$2, resultados!$A$1:$ZZ$1, 0))</f>
        <v/>
      </c>
      <c r="C690">
        <f>INDEX(resultados!$A$2:$ZZ$956, 684, MATCH($B$3, resultados!$A$1:$ZZ$1, 0))</f>
        <v/>
      </c>
    </row>
    <row r="691">
      <c r="A691">
        <f>INDEX(resultados!$A$2:$ZZ$956, 685, MATCH($B$1, resultados!$A$1:$ZZ$1, 0))</f>
        <v/>
      </c>
      <c r="B691">
        <f>INDEX(resultados!$A$2:$ZZ$956, 685, MATCH($B$2, resultados!$A$1:$ZZ$1, 0))</f>
        <v/>
      </c>
      <c r="C691">
        <f>INDEX(resultados!$A$2:$ZZ$956, 685, MATCH($B$3, resultados!$A$1:$ZZ$1, 0))</f>
        <v/>
      </c>
    </row>
    <row r="692">
      <c r="A692">
        <f>INDEX(resultados!$A$2:$ZZ$956, 686, MATCH($B$1, resultados!$A$1:$ZZ$1, 0))</f>
        <v/>
      </c>
      <c r="B692">
        <f>INDEX(resultados!$A$2:$ZZ$956, 686, MATCH($B$2, resultados!$A$1:$ZZ$1, 0))</f>
        <v/>
      </c>
      <c r="C692">
        <f>INDEX(resultados!$A$2:$ZZ$956, 686, MATCH($B$3, resultados!$A$1:$ZZ$1, 0))</f>
        <v/>
      </c>
    </row>
    <row r="693">
      <c r="A693">
        <f>INDEX(resultados!$A$2:$ZZ$956, 687, MATCH($B$1, resultados!$A$1:$ZZ$1, 0))</f>
        <v/>
      </c>
      <c r="B693">
        <f>INDEX(resultados!$A$2:$ZZ$956, 687, MATCH($B$2, resultados!$A$1:$ZZ$1, 0))</f>
        <v/>
      </c>
      <c r="C693">
        <f>INDEX(resultados!$A$2:$ZZ$956, 687, MATCH($B$3, resultados!$A$1:$ZZ$1, 0))</f>
        <v/>
      </c>
    </row>
    <row r="694">
      <c r="A694">
        <f>INDEX(resultados!$A$2:$ZZ$956, 688, MATCH($B$1, resultados!$A$1:$ZZ$1, 0))</f>
        <v/>
      </c>
      <c r="B694">
        <f>INDEX(resultados!$A$2:$ZZ$956, 688, MATCH($B$2, resultados!$A$1:$ZZ$1, 0))</f>
        <v/>
      </c>
      <c r="C694">
        <f>INDEX(resultados!$A$2:$ZZ$956, 688, MATCH($B$3, resultados!$A$1:$ZZ$1, 0))</f>
        <v/>
      </c>
    </row>
    <row r="695">
      <c r="A695">
        <f>INDEX(resultados!$A$2:$ZZ$956, 689, MATCH($B$1, resultados!$A$1:$ZZ$1, 0))</f>
        <v/>
      </c>
      <c r="B695">
        <f>INDEX(resultados!$A$2:$ZZ$956, 689, MATCH($B$2, resultados!$A$1:$ZZ$1, 0))</f>
        <v/>
      </c>
      <c r="C695">
        <f>INDEX(resultados!$A$2:$ZZ$956, 689, MATCH($B$3, resultados!$A$1:$ZZ$1, 0))</f>
        <v/>
      </c>
    </row>
    <row r="696">
      <c r="A696">
        <f>INDEX(resultados!$A$2:$ZZ$956, 690, MATCH($B$1, resultados!$A$1:$ZZ$1, 0))</f>
        <v/>
      </c>
      <c r="B696">
        <f>INDEX(resultados!$A$2:$ZZ$956, 690, MATCH($B$2, resultados!$A$1:$ZZ$1, 0))</f>
        <v/>
      </c>
      <c r="C696">
        <f>INDEX(resultados!$A$2:$ZZ$956, 690, MATCH($B$3, resultados!$A$1:$ZZ$1, 0))</f>
        <v/>
      </c>
    </row>
    <row r="697">
      <c r="A697">
        <f>INDEX(resultados!$A$2:$ZZ$956, 691, MATCH($B$1, resultados!$A$1:$ZZ$1, 0))</f>
        <v/>
      </c>
      <c r="B697">
        <f>INDEX(resultados!$A$2:$ZZ$956, 691, MATCH($B$2, resultados!$A$1:$ZZ$1, 0))</f>
        <v/>
      </c>
      <c r="C697">
        <f>INDEX(resultados!$A$2:$ZZ$956, 691, MATCH($B$3, resultados!$A$1:$ZZ$1, 0))</f>
        <v/>
      </c>
    </row>
    <row r="698">
      <c r="A698">
        <f>INDEX(resultados!$A$2:$ZZ$956, 692, MATCH($B$1, resultados!$A$1:$ZZ$1, 0))</f>
        <v/>
      </c>
      <c r="B698">
        <f>INDEX(resultados!$A$2:$ZZ$956, 692, MATCH($B$2, resultados!$A$1:$ZZ$1, 0))</f>
        <v/>
      </c>
      <c r="C698">
        <f>INDEX(resultados!$A$2:$ZZ$956, 692, MATCH($B$3, resultados!$A$1:$ZZ$1, 0))</f>
        <v/>
      </c>
    </row>
    <row r="699">
      <c r="A699">
        <f>INDEX(resultados!$A$2:$ZZ$956, 693, MATCH($B$1, resultados!$A$1:$ZZ$1, 0))</f>
        <v/>
      </c>
      <c r="B699">
        <f>INDEX(resultados!$A$2:$ZZ$956, 693, MATCH($B$2, resultados!$A$1:$ZZ$1, 0))</f>
        <v/>
      </c>
      <c r="C699">
        <f>INDEX(resultados!$A$2:$ZZ$956, 693, MATCH($B$3, resultados!$A$1:$ZZ$1, 0))</f>
        <v/>
      </c>
    </row>
    <row r="700">
      <c r="A700">
        <f>INDEX(resultados!$A$2:$ZZ$956, 694, MATCH($B$1, resultados!$A$1:$ZZ$1, 0))</f>
        <v/>
      </c>
      <c r="B700">
        <f>INDEX(resultados!$A$2:$ZZ$956, 694, MATCH($B$2, resultados!$A$1:$ZZ$1, 0))</f>
        <v/>
      </c>
      <c r="C700">
        <f>INDEX(resultados!$A$2:$ZZ$956, 694, MATCH($B$3, resultados!$A$1:$ZZ$1, 0))</f>
        <v/>
      </c>
    </row>
    <row r="701">
      <c r="A701">
        <f>INDEX(resultados!$A$2:$ZZ$956, 695, MATCH($B$1, resultados!$A$1:$ZZ$1, 0))</f>
        <v/>
      </c>
      <c r="B701">
        <f>INDEX(resultados!$A$2:$ZZ$956, 695, MATCH($B$2, resultados!$A$1:$ZZ$1, 0))</f>
        <v/>
      </c>
      <c r="C701">
        <f>INDEX(resultados!$A$2:$ZZ$956, 695, MATCH($B$3, resultados!$A$1:$ZZ$1, 0))</f>
        <v/>
      </c>
    </row>
    <row r="702">
      <c r="A702">
        <f>INDEX(resultados!$A$2:$ZZ$956, 696, MATCH($B$1, resultados!$A$1:$ZZ$1, 0))</f>
        <v/>
      </c>
      <c r="B702">
        <f>INDEX(resultados!$A$2:$ZZ$956, 696, MATCH($B$2, resultados!$A$1:$ZZ$1, 0))</f>
        <v/>
      </c>
      <c r="C702">
        <f>INDEX(resultados!$A$2:$ZZ$956, 696, MATCH($B$3, resultados!$A$1:$ZZ$1, 0))</f>
        <v/>
      </c>
    </row>
    <row r="703">
      <c r="A703">
        <f>INDEX(resultados!$A$2:$ZZ$956, 697, MATCH($B$1, resultados!$A$1:$ZZ$1, 0))</f>
        <v/>
      </c>
      <c r="B703">
        <f>INDEX(resultados!$A$2:$ZZ$956, 697, MATCH($B$2, resultados!$A$1:$ZZ$1, 0))</f>
        <v/>
      </c>
      <c r="C703">
        <f>INDEX(resultados!$A$2:$ZZ$956, 697, MATCH($B$3, resultados!$A$1:$ZZ$1, 0))</f>
        <v/>
      </c>
    </row>
    <row r="704">
      <c r="A704">
        <f>INDEX(resultados!$A$2:$ZZ$956, 698, MATCH($B$1, resultados!$A$1:$ZZ$1, 0))</f>
        <v/>
      </c>
      <c r="B704">
        <f>INDEX(resultados!$A$2:$ZZ$956, 698, MATCH($B$2, resultados!$A$1:$ZZ$1, 0))</f>
        <v/>
      </c>
      <c r="C704">
        <f>INDEX(resultados!$A$2:$ZZ$956, 698, MATCH($B$3, resultados!$A$1:$ZZ$1, 0))</f>
        <v/>
      </c>
    </row>
    <row r="705">
      <c r="A705">
        <f>INDEX(resultados!$A$2:$ZZ$956, 699, MATCH($B$1, resultados!$A$1:$ZZ$1, 0))</f>
        <v/>
      </c>
      <c r="B705">
        <f>INDEX(resultados!$A$2:$ZZ$956, 699, MATCH($B$2, resultados!$A$1:$ZZ$1, 0))</f>
        <v/>
      </c>
      <c r="C705">
        <f>INDEX(resultados!$A$2:$ZZ$956, 699, MATCH($B$3, resultados!$A$1:$ZZ$1, 0))</f>
        <v/>
      </c>
    </row>
    <row r="706">
      <c r="A706">
        <f>INDEX(resultados!$A$2:$ZZ$956, 700, MATCH($B$1, resultados!$A$1:$ZZ$1, 0))</f>
        <v/>
      </c>
      <c r="B706">
        <f>INDEX(resultados!$A$2:$ZZ$956, 700, MATCH($B$2, resultados!$A$1:$ZZ$1, 0))</f>
        <v/>
      </c>
      <c r="C706">
        <f>INDEX(resultados!$A$2:$ZZ$956, 700, MATCH($B$3, resultados!$A$1:$ZZ$1, 0))</f>
        <v/>
      </c>
    </row>
    <row r="707">
      <c r="A707">
        <f>INDEX(resultados!$A$2:$ZZ$956, 701, MATCH($B$1, resultados!$A$1:$ZZ$1, 0))</f>
        <v/>
      </c>
      <c r="B707">
        <f>INDEX(resultados!$A$2:$ZZ$956, 701, MATCH($B$2, resultados!$A$1:$ZZ$1, 0))</f>
        <v/>
      </c>
      <c r="C707">
        <f>INDEX(resultados!$A$2:$ZZ$956, 701, MATCH($B$3, resultados!$A$1:$ZZ$1, 0))</f>
        <v/>
      </c>
    </row>
    <row r="708">
      <c r="A708">
        <f>INDEX(resultados!$A$2:$ZZ$956, 702, MATCH($B$1, resultados!$A$1:$ZZ$1, 0))</f>
        <v/>
      </c>
      <c r="B708">
        <f>INDEX(resultados!$A$2:$ZZ$956, 702, MATCH($B$2, resultados!$A$1:$ZZ$1, 0))</f>
        <v/>
      </c>
      <c r="C708">
        <f>INDEX(resultados!$A$2:$ZZ$956, 702, MATCH($B$3, resultados!$A$1:$ZZ$1, 0))</f>
        <v/>
      </c>
    </row>
    <row r="709">
      <c r="A709">
        <f>INDEX(resultados!$A$2:$ZZ$956, 703, MATCH($B$1, resultados!$A$1:$ZZ$1, 0))</f>
        <v/>
      </c>
      <c r="B709">
        <f>INDEX(resultados!$A$2:$ZZ$956, 703, MATCH($B$2, resultados!$A$1:$ZZ$1, 0))</f>
        <v/>
      </c>
      <c r="C709">
        <f>INDEX(resultados!$A$2:$ZZ$956, 703, MATCH($B$3, resultados!$A$1:$ZZ$1, 0))</f>
        <v/>
      </c>
    </row>
    <row r="710">
      <c r="A710">
        <f>INDEX(resultados!$A$2:$ZZ$956, 704, MATCH($B$1, resultados!$A$1:$ZZ$1, 0))</f>
        <v/>
      </c>
      <c r="B710">
        <f>INDEX(resultados!$A$2:$ZZ$956, 704, MATCH($B$2, resultados!$A$1:$ZZ$1, 0))</f>
        <v/>
      </c>
      <c r="C710">
        <f>INDEX(resultados!$A$2:$ZZ$956, 704, MATCH($B$3, resultados!$A$1:$ZZ$1, 0))</f>
        <v/>
      </c>
    </row>
    <row r="711">
      <c r="A711">
        <f>INDEX(resultados!$A$2:$ZZ$956, 705, MATCH($B$1, resultados!$A$1:$ZZ$1, 0))</f>
        <v/>
      </c>
      <c r="B711">
        <f>INDEX(resultados!$A$2:$ZZ$956, 705, MATCH($B$2, resultados!$A$1:$ZZ$1, 0))</f>
        <v/>
      </c>
      <c r="C711">
        <f>INDEX(resultados!$A$2:$ZZ$956, 705, MATCH($B$3, resultados!$A$1:$ZZ$1, 0))</f>
        <v/>
      </c>
    </row>
    <row r="712">
      <c r="A712">
        <f>INDEX(resultados!$A$2:$ZZ$956, 706, MATCH($B$1, resultados!$A$1:$ZZ$1, 0))</f>
        <v/>
      </c>
      <c r="B712">
        <f>INDEX(resultados!$A$2:$ZZ$956, 706, MATCH($B$2, resultados!$A$1:$ZZ$1, 0))</f>
        <v/>
      </c>
      <c r="C712">
        <f>INDEX(resultados!$A$2:$ZZ$956, 706, MATCH($B$3, resultados!$A$1:$ZZ$1, 0))</f>
        <v/>
      </c>
    </row>
    <row r="713">
      <c r="A713">
        <f>INDEX(resultados!$A$2:$ZZ$956, 707, MATCH($B$1, resultados!$A$1:$ZZ$1, 0))</f>
        <v/>
      </c>
      <c r="B713">
        <f>INDEX(resultados!$A$2:$ZZ$956, 707, MATCH($B$2, resultados!$A$1:$ZZ$1, 0))</f>
        <v/>
      </c>
      <c r="C713">
        <f>INDEX(resultados!$A$2:$ZZ$956, 707, MATCH($B$3, resultados!$A$1:$ZZ$1, 0))</f>
        <v/>
      </c>
    </row>
    <row r="714">
      <c r="A714">
        <f>INDEX(resultados!$A$2:$ZZ$956, 708, MATCH($B$1, resultados!$A$1:$ZZ$1, 0))</f>
        <v/>
      </c>
      <c r="B714">
        <f>INDEX(resultados!$A$2:$ZZ$956, 708, MATCH($B$2, resultados!$A$1:$ZZ$1, 0))</f>
        <v/>
      </c>
      <c r="C714">
        <f>INDEX(resultados!$A$2:$ZZ$956, 708, MATCH($B$3, resultados!$A$1:$ZZ$1, 0))</f>
        <v/>
      </c>
    </row>
    <row r="715">
      <c r="A715">
        <f>INDEX(resultados!$A$2:$ZZ$956, 709, MATCH($B$1, resultados!$A$1:$ZZ$1, 0))</f>
        <v/>
      </c>
      <c r="B715">
        <f>INDEX(resultados!$A$2:$ZZ$956, 709, MATCH($B$2, resultados!$A$1:$ZZ$1, 0))</f>
        <v/>
      </c>
      <c r="C715">
        <f>INDEX(resultados!$A$2:$ZZ$956, 709, MATCH($B$3, resultados!$A$1:$ZZ$1, 0))</f>
        <v/>
      </c>
    </row>
    <row r="716">
      <c r="A716">
        <f>INDEX(resultados!$A$2:$ZZ$956, 710, MATCH($B$1, resultados!$A$1:$ZZ$1, 0))</f>
        <v/>
      </c>
      <c r="B716">
        <f>INDEX(resultados!$A$2:$ZZ$956, 710, MATCH($B$2, resultados!$A$1:$ZZ$1, 0))</f>
        <v/>
      </c>
      <c r="C716">
        <f>INDEX(resultados!$A$2:$ZZ$956, 710, MATCH($B$3, resultados!$A$1:$ZZ$1, 0))</f>
        <v/>
      </c>
    </row>
    <row r="717">
      <c r="A717">
        <f>INDEX(resultados!$A$2:$ZZ$956, 711, MATCH($B$1, resultados!$A$1:$ZZ$1, 0))</f>
        <v/>
      </c>
      <c r="B717">
        <f>INDEX(resultados!$A$2:$ZZ$956, 711, MATCH($B$2, resultados!$A$1:$ZZ$1, 0))</f>
        <v/>
      </c>
      <c r="C717">
        <f>INDEX(resultados!$A$2:$ZZ$956, 711, MATCH($B$3, resultados!$A$1:$ZZ$1, 0))</f>
        <v/>
      </c>
    </row>
    <row r="718">
      <c r="A718">
        <f>INDEX(resultados!$A$2:$ZZ$956, 712, MATCH($B$1, resultados!$A$1:$ZZ$1, 0))</f>
        <v/>
      </c>
      <c r="B718">
        <f>INDEX(resultados!$A$2:$ZZ$956, 712, MATCH($B$2, resultados!$A$1:$ZZ$1, 0))</f>
        <v/>
      </c>
      <c r="C718">
        <f>INDEX(resultados!$A$2:$ZZ$956, 712, MATCH($B$3, resultados!$A$1:$ZZ$1, 0))</f>
        <v/>
      </c>
    </row>
    <row r="719">
      <c r="A719">
        <f>INDEX(resultados!$A$2:$ZZ$956, 713, MATCH($B$1, resultados!$A$1:$ZZ$1, 0))</f>
        <v/>
      </c>
      <c r="B719">
        <f>INDEX(resultados!$A$2:$ZZ$956, 713, MATCH($B$2, resultados!$A$1:$ZZ$1, 0))</f>
        <v/>
      </c>
      <c r="C719">
        <f>INDEX(resultados!$A$2:$ZZ$956, 713, MATCH($B$3, resultados!$A$1:$ZZ$1, 0))</f>
        <v/>
      </c>
    </row>
    <row r="720">
      <c r="A720">
        <f>INDEX(resultados!$A$2:$ZZ$956, 714, MATCH($B$1, resultados!$A$1:$ZZ$1, 0))</f>
        <v/>
      </c>
      <c r="B720">
        <f>INDEX(resultados!$A$2:$ZZ$956, 714, MATCH($B$2, resultados!$A$1:$ZZ$1, 0))</f>
        <v/>
      </c>
      <c r="C720">
        <f>INDEX(resultados!$A$2:$ZZ$956, 714, MATCH($B$3, resultados!$A$1:$ZZ$1, 0))</f>
        <v/>
      </c>
    </row>
    <row r="721">
      <c r="A721">
        <f>INDEX(resultados!$A$2:$ZZ$956, 715, MATCH($B$1, resultados!$A$1:$ZZ$1, 0))</f>
        <v/>
      </c>
      <c r="B721">
        <f>INDEX(resultados!$A$2:$ZZ$956, 715, MATCH($B$2, resultados!$A$1:$ZZ$1, 0))</f>
        <v/>
      </c>
      <c r="C721">
        <f>INDEX(resultados!$A$2:$ZZ$956, 715, MATCH($B$3, resultados!$A$1:$ZZ$1, 0))</f>
        <v/>
      </c>
    </row>
    <row r="722">
      <c r="A722">
        <f>INDEX(resultados!$A$2:$ZZ$956, 716, MATCH($B$1, resultados!$A$1:$ZZ$1, 0))</f>
        <v/>
      </c>
      <c r="B722">
        <f>INDEX(resultados!$A$2:$ZZ$956, 716, MATCH($B$2, resultados!$A$1:$ZZ$1, 0))</f>
        <v/>
      </c>
      <c r="C722">
        <f>INDEX(resultados!$A$2:$ZZ$956, 716, MATCH($B$3, resultados!$A$1:$ZZ$1, 0))</f>
        <v/>
      </c>
    </row>
    <row r="723">
      <c r="A723">
        <f>INDEX(resultados!$A$2:$ZZ$956, 717, MATCH($B$1, resultados!$A$1:$ZZ$1, 0))</f>
        <v/>
      </c>
      <c r="B723">
        <f>INDEX(resultados!$A$2:$ZZ$956, 717, MATCH($B$2, resultados!$A$1:$ZZ$1, 0))</f>
        <v/>
      </c>
      <c r="C723">
        <f>INDEX(resultados!$A$2:$ZZ$956, 717, MATCH($B$3, resultados!$A$1:$ZZ$1, 0))</f>
        <v/>
      </c>
    </row>
    <row r="724">
      <c r="A724">
        <f>INDEX(resultados!$A$2:$ZZ$956, 718, MATCH($B$1, resultados!$A$1:$ZZ$1, 0))</f>
        <v/>
      </c>
      <c r="B724">
        <f>INDEX(resultados!$A$2:$ZZ$956, 718, MATCH($B$2, resultados!$A$1:$ZZ$1, 0))</f>
        <v/>
      </c>
      <c r="C724">
        <f>INDEX(resultados!$A$2:$ZZ$956, 718, MATCH($B$3, resultados!$A$1:$ZZ$1, 0))</f>
        <v/>
      </c>
    </row>
    <row r="725">
      <c r="A725">
        <f>INDEX(resultados!$A$2:$ZZ$956, 719, MATCH($B$1, resultados!$A$1:$ZZ$1, 0))</f>
        <v/>
      </c>
      <c r="B725">
        <f>INDEX(resultados!$A$2:$ZZ$956, 719, MATCH($B$2, resultados!$A$1:$ZZ$1, 0))</f>
        <v/>
      </c>
      <c r="C725">
        <f>INDEX(resultados!$A$2:$ZZ$956, 719, MATCH($B$3, resultados!$A$1:$ZZ$1, 0))</f>
        <v/>
      </c>
    </row>
    <row r="726">
      <c r="A726">
        <f>INDEX(resultados!$A$2:$ZZ$956, 720, MATCH($B$1, resultados!$A$1:$ZZ$1, 0))</f>
        <v/>
      </c>
      <c r="B726">
        <f>INDEX(resultados!$A$2:$ZZ$956, 720, MATCH($B$2, resultados!$A$1:$ZZ$1, 0))</f>
        <v/>
      </c>
      <c r="C726">
        <f>INDEX(resultados!$A$2:$ZZ$956, 720, MATCH($B$3, resultados!$A$1:$ZZ$1, 0))</f>
        <v/>
      </c>
    </row>
    <row r="727">
      <c r="A727">
        <f>INDEX(resultados!$A$2:$ZZ$956, 721, MATCH($B$1, resultados!$A$1:$ZZ$1, 0))</f>
        <v/>
      </c>
      <c r="B727">
        <f>INDEX(resultados!$A$2:$ZZ$956, 721, MATCH($B$2, resultados!$A$1:$ZZ$1, 0))</f>
        <v/>
      </c>
      <c r="C727">
        <f>INDEX(resultados!$A$2:$ZZ$956, 721, MATCH($B$3, resultados!$A$1:$ZZ$1, 0))</f>
        <v/>
      </c>
    </row>
    <row r="728">
      <c r="A728">
        <f>INDEX(resultados!$A$2:$ZZ$956, 722, MATCH($B$1, resultados!$A$1:$ZZ$1, 0))</f>
        <v/>
      </c>
      <c r="B728">
        <f>INDEX(resultados!$A$2:$ZZ$956, 722, MATCH($B$2, resultados!$A$1:$ZZ$1, 0))</f>
        <v/>
      </c>
      <c r="C728">
        <f>INDEX(resultados!$A$2:$ZZ$956, 722, MATCH($B$3, resultados!$A$1:$ZZ$1, 0))</f>
        <v/>
      </c>
    </row>
    <row r="729">
      <c r="A729">
        <f>INDEX(resultados!$A$2:$ZZ$956, 723, MATCH($B$1, resultados!$A$1:$ZZ$1, 0))</f>
        <v/>
      </c>
      <c r="B729">
        <f>INDEX(resultados!$A$2:$ZZ$956, 723, MATCH($B$2, resultados!$A$1:$ZZ$1, 0))</f>
        <v/>
      </c>
      <c r="C729">
        <f>INDEX(resultados!$A$2:$ZZ$956, 723, MATCH($B$3, resultados!$A$1:$ZZ$1, 0))</f>
        <v/>
      </c>
    </row>
    <row r="730">
      <c r="A730">
        <f>INDEX(resultados!$A$2:$ZZ$956, 724, MATCH($B$1, resultados!$A$1:$ZZ$1, 0))</f>
        <v/>
      </c>
      <c r="B730">
        <f>INDEX(resultados!$A$2:$ZZ$956, 724, MATCH($B$2, resultados!$A$1:$ZZ$1, 0))</f>
        <v/>
      </c>
      <c r="C730">
        <f>INDEX(resultados!$A$2:$ZZ$956, 724, MATCH($B$3, resultados!$A$1:$ZZ$1, 0))</f>
        <v/>
      </c>
    </row>
    <row r="731">
      <c r="A731">
        <f>INDEX(resultados!$A$2:$ZZ$956, 725, MATCH($B$1, resultados!$A$1:$ZZ$1, 0))</f>
        <v/>
      </c>
      <c r="B731">
        <f>INDEX(resultados!$A$2:$ZZ$956, 725, MATCH($B$2, resultados!$A$1:$ZZ$1, 0))</f>
        <v/>
      </c>
      <c r="C731">
        <f>INDEX(resultados!$A$2:$ZZ$956, 725, MATCH($B$3, resultados!$A$1:$ZZ$1, 0))</f>
        <v/>
      </c>
    </row>
    <row r="732">
      <c r="A732">
        <f>INDEX(resultados!$A$2:$ZZ$956, 726, MATCH($B$1, resultados!$A$1:$ZZ$1, 0))</f>
        <v/>
      </c>
      <c r="B732">
        <f>INDEX(resultados!$A$2:$ZZ$956, 726, MATCH($B$2, resultados!$A$1:$ZZ$1, 0))</f>
        <v/>
      </c>
      <c r="C732">
        <f>INDEX(resultados!$A$2:$ZZ$956, 726, MATCH($B$3, resultados!$A$1:$ZZ$1, 0))</f>
        <v/>
      </c>
    </row>
    <row r="733">
      <c r="A733">
        <f>INDEX(resultados!$A$2:$ZZ$956, 727, MATCH($B$1, resultados!$A$1:$ZZ$1, 0))</f>
        <v/>
      </c>
      <c r="B733">
        <f>INDEX(resultados!$A$2:$ZZ$956, 727, MATCH($B$2, resultados!$A$1:$ZZ$1, 0))</f>
        <v/>
      </c>
      <c r="C733">
        <f>INDEX(resultados!$A$2:$ZZ$956, 727, MATCH($B$3, resultados!$A$1:$ZZ$1, 0))</f>
        <v/>
      </c>
    </row>
    <row r="734">
      <c r="A734">
        <f>INDEX(resultados!$A$2:$ZZ$956, 728, MATCH($B$1, resultados!$A$1:$ZZ$1, 0))</f>
        <v/>
      </c>
      <c r="B734">
        <f>INDEX(resultados!$A$2:$ZZ$956, 728, MATCH($B$2, resultados!$A$1:$ZZ$1, 0))</f>
        <v/>
      </c>
      <c r="C734">
        <f>INDEX(resultados!$A$2:$ZZ$956, 728, MATCH($B$3, resultados!$A$1:$ZZ$1, 0))</f>
        <v/>
      </c>
    </row>
    <row r="735">
      <c r="A735">
        <f>INDEX(resultados!$A$2:$ZZ$956, 729, MATCH($B$1, resultados!$A$1:$ZZ$1, 0))</f>
        <v/>
      </c>
      <c r="B735">
        <f>INDEX(resultados!$A$2:$ZZ$956, 729, MATCH($B$2, resultados!$A$1:$ZZ$1, 0))</f>
        <v/>
      </c>
      <c r="C735">
        <f>INDEX(resultados!$A$2:$ZZ$956, 729, MATCH($B$3, resultados!$A$1:$ZZ$1, 0))</f>
        <v/>
      </c>
    </row>
    <row r="736">
      <c r="A736">
        <f>INDEX(resultados!$A$2:$ZZ$956, 730, MATCH($B$1, resultados!$A$1:$ZZ$1, 0))</f>
        <v/>
      </c>
      <c r="B736">
        <f>INDEX(resultados!$A$2:$ZZ$956, 730, MATCH($B$2, resultados!$A$1:$ZZ$1, 0))</f>
        <v/>
      </c>
      <c r="C736">
        <f>INDEX(resultados!$A$2:$ZZ$956, 730, MATCH($B$3, resultados!$A$1:$ZZ$1, 0))</f>
        <v/>
      </c>
    </row>
    <row r="737">
      <c r="A737">
        <f>INDEX(resultados!$A$2:$ZZ$956, 731, MATCH($B$1, resultados!$A$1:$ZZ$1, 0))</f>
        <v/>
      </c>
      <c r="B737">
        <f>INDEX(resultados!$A$2:$ZZ$956, 731, MATCH($B$2, resultados!$A$1:$ZZ$1, 0))</f>
        <v/>
      </c>
      <c r="C737">
        <f>INDEX(resultados!$A$2:$ZZ$956, 731, MATCH($B$3, resultados!$A$1:$ZZ$1, 0))</f>
        <v/>
      </c>
    </row>
    <row r="738">
      <c r="A738">
        <f>INDEX(resultados!$A$2:$ZZ$956, 732, MATCH($B$1, resultados!$A$1:$ZZ$1, 0))</f>
        <v/>
      </c>
      <c r="B738">
        <f>INDEX(resultados!$A$2:$ZZ$956, 732, MATCH($B$2, resultados!$A$1:$ZZ$1, 0))</f>
        <v/>
      </c>
      <c r="C738">
        <f>INDEX(resultados!$A$2:$ZZ$956, 732, MATCH($B$3, resultados!$A$1:$ZZ$1, 0))</f>
        <v/>
      </c>
    </row>
    <row r="739">
      <c r="A739">
        <f>INDEX(resultados!$A$2:$ZZ$956, 733, MATCH($B$1, resultados!$A$1:$ZZ$1, 0))</f>
        <v/>
      </c>
      <c r="B739">
        <f>INDEX(resultados!$A$2:$ZZ$956, 733, MATCH($B$2, resultados!$A$1:$ZZ$1, 0))</f>
        <v/>
      </c>
      <c r="C739">
        <f>INDEX(resultados!$A$2:$ZZ$956, 733, MATCH($B$3, resultados!$A$1:$ZZ$1, 0))</f>
        <v/>
      </c>
    </row>
    <row r="740">
      <c r="A740">
        <f>INDEX(resultados!$A$2:$ZZ$956, 734, MATCH($B$1, resultados!$A$1:$ZZ$1, 0))</f>
        <v/>
      </c>
      <c r="B740">
        <f>INDEX(resultados!$A$2:$ZZ$956, 734, MATCH($B$2, resultados!$A$1:$ZZ$1, 0))</f>
        <v/>
      </c>
      <c r="C740">
        <f>INDEX(resultados!$A$2:$ZZ$956, 734, MATCH($B$3, resultados!$A$1:$ZZ$1, 0))</f>
        <v/>
      </c>
    </row>
    <row r="741">
      <c r="A741">
        <f>INDEX(resultados!$A$2:$ZZ$956, 735, MATCH($B$1, resultados!$A$1:$ZZ$1, 0))</f>
        <v/>
      </c>
      <c r="B741">
        <f>INDEX(resultados!$A$2:$ZZ$956, 735, MATCH($B$2, resultados!$A$1:$ZZ$1, 0))</f>
        <v/>
      </c>
      <c r="C741">
        <f>INDEX(resultados!$A$2:$ZZ$956, 735, MATCH($B$3, resultados!$A$1:$ZZ$1, 0))</f>
        <v/>
      </c>
    </row>
    <row r="742">
      <c r="A742">
        <f>INDEX(resultados!$A$2:$ZZ$956, 736, MATCH($B$1, resultados!$A$1:$ZZ$1, 0))</f>
        <v/>
      </c>
      <c r="B742">
        <f>INDEX(resultados!$A$2:$ZZ$956, 736, MATCH($B$2, resultados!$A$1:$ZZ$1, 0))</f>
        <v/>
      </c>
      <c r="C742">
        <f>INDEX(resultados!$A$2:$ZZ$956, 736, MATCH($B$3, resultados!$A$1:$ZZ$1, 0))</f>
        <v/>
      </c>
    </row>
    <row r="743">
      <c r="A743">
        <f>INDEX(resultados!$A$2:$ZZ$956, 737, MATCH($B$1, resultados!$A$1:$ZZ$1, 0))</f>
        <v/>
      </c>
      <c r="B743">
        <f>INDEX(resultados!$A$2:$ZZ$956, 737, MATCH($B$2, resultados!$A$1:$ZZ$1, 0))</f>
        <v/>
      </c>
      <c r="C743">
        <f>INDEX(resultados!$A$2:$ZZ$956, 737, MATCH($B$3, resultados!$A$1:$ZZ$1, 0))</f>
        <v/>
      </c>
    </row>
    <row r="744">
      <c r="A744">
        <f>INDEX(resultados!$A$2:$ZZ$956, 738, MATCH($B$1, resultados!$A$1:$ZZ$1, 0))</f>
        <v/>
      </c>
      <c r="B744">
        <f>INDEX(resultados!$A$2:$ZZ$956, 738, MATCH($B$2, resultados!$A$1:$ZZ$1, 0))</f>
        <v/>
      </c>
      <c r="C744">
        <f>INDEX(resultados!$A$2:$ZZ$956, 738, MATCH($B$3, resultados!$A$1:$ZZ$1, 0))</f>
        <v/>
      </c>
    </row>
    <row r="745">
      <c r="A745">
        <f>INDEX(resultados!$A$2:$ZZ$956, 739, MATCH($B$1, resultados!$A$1:$ZZ$1, 0))</f>
        <v/>
      </c>
      <c r="B745">
        <f>INDEX(resultados!$A$2:$ZZ$956, 739, MATCH($B$2, resultados!$A$1:$ZZ$1, 0))</f>
        <v/>
      </c>
      <c r="C745">
        <f>INDEX(resultados!$A$2:$ZZ$956, 739, MATCH($B$3, resultados!$A$1:$ZZ$1, 0))</f>
        <v/>
      </c>
    </row>
    <row r="746">
      <c r="A746">
        <f>INDEX(resultados!$A$2:$ZZ$956, 740, MATCH($B$1, resultados!$A$1:$ZZ$1, 0))</f>
        <v/>
      </c>
      <c r="B746">
        <f>INDEX(resultados!$A$2:$ZZ$956, 740, MATCH($B$2, resultados!$A$1:$ZZ$1, 0))</f>
        <v/>
      </c>
      <c r="C746">
        <f>INDEX(resultados!$A$2:$ZZ$956, 740, MATCH($B$3, resultados!$A$1:$ZZ$1, 0))</f>
        <v/>
      </c>
    </row>
    <row r="747">
      <c r="A747">
        <f>INDEX(resultados!$A$2:$ZZ$956, 741, MATCH($B$1, resultados!$A$1:$ZZ$1, 0))</f>
        <v/>
      </c>
      <c r="B747">
        <f>INDEX(resultados!$A$2:$ZZ$956, 741, MATCH($B$2, resultados!$A$1:$ZZ$1, 0))</f>
        <v/>
      </c>
      <c r="C747">
        <f>INDEX(resultados!$A$2:$ZZ$956, 741, MATCH($B$3, resultados!$A$1:$ZZ$1, 0))</f>
        <v/>
      </c>
    </row>
    <row r="748">
      <c r="A748">
        <f>INDEX(resultados!$A$2:$ZZ$956, 742, MATCH($B$1, resultados!$A$1:$ZZ$1, 0))</f>
        <v/>
      </c>
      <c r="B748">
        <f>INDEX(resultados!$A$2:$ZZ$956, 742, MATCH($B$2, resultados!$A$1:$ZZ$1, 0))</f>
        <v/>
      </c>
      <c r="C748">
        <f>INDEX(resultados!$A$2:$ZZ$956, 742, MATCH($B$3, resultados!$A$1:$ZZ$1, 0))</f>
        <v/>
      </c>
    </row>
    <row r="749">
      <c r="A749">
        <f>INDEX(resultados!$A$2:$ZZ$956, 743, MATCH($B$1, resultados!$A$1:$ZZ$1, 0))</f>
        <v/>
      </c>
      <c r="B749">
        <f>INDEX(resultados!$A$2:$ZZ$956, 743, MATCH($B$2, resultados!$A$1:$ZZ$1, 0))</f>
        <v/>
      </c>
      <c r="C749">
        <f>INDEX(resultados!$A$2:$ZZ$956, 743, MATCH($B$3, resultados!$A$1:$ZZ$1, 0))</f>
        <v/>
      </c>
    </row>
    <row r="750">
      <c r="A750">
        <f>INDEX(resultados!$A$2:$ZZ$956, 744, MATCH($B$1, resultados!$A$1:$ZZ$1, 0))</f>
        <v/>
      </c>
      <c r="B750">
        <f>INDEX(resultados!$A$2:$ZZ$956, 744, MATCH($B$2, resultados!$A$1:$ZZ$1, 0))</f>
        <v/>
      </c>
      <c r="C750">
        <f>INDEX(resultados!$A$2:$ZZ$956, 744, MATCH($B$3, resultados!$A$1:$ZZ$1, 0))</f>
        <v/>
      </c>
    </row>
    <row r="751">
      <c r="A751">
        <f>INDEX(resultados!$A$2:$ZZ$956, 745, MATCH($B$1, resultados!$A$1:$ZZ$1, 0))</f>
        <v/>
      </c>
      <c r="B751">
        <f>INDEX(resultados!$A$2:$ZZ$956, 745, MATCH($B$2, resultados!$A$1:$ZZ$1, 0))</f>
        <v/>
      </c>
      <c r="C751">
        <f>INDEX(resultados!$A$2:$ZZ$956, 745, MATCH($B$3, resultados!$A$1:$ZZ$1, 0))</f>
        <v/>
      </c>
    </row>
    <row r="752">
      <c r="A752">
        <f>INDEX(resultados!$A$2:$ZZ$956, 746, MATCH($B$1, resultados!$A$1:$ZZ$1, 0))</f>
        <v/>
      </c>
      <c r="B752">
        <f>INDEX(resultados!$A$2:$ZZ$956, 746, MATCH($B$2, resultados!$A$1:$ZZ$1, 0))</f>
        <v/>
      </c>
      <c r="C752">
        <f>INDEX(resultados!$A$2:$ZZ$956, 746, MATCH($B$3, resultados!$A$1:$ZZ$1, 0))</f>
        <v/>
      </c>
    </row>
    <row r="753">
      <c r="A753">
        <f>INDEX(resultados!$A$2:$ZZ$956, 747, MATCH($B$1, resultados!$A$1:$ZZ$1, 0))</f>
        <v/>
      </c>
      <c r="B753">
        <f>INDEX(resultados!$A$2:$ZZ$956, 747, MATCH($B$2, resultados!$A$1:$ZZ$1, 0))</f>
        <v/>
      </c>
      <c r="C753">
        <f>INDEX(resultados!$A$2:$ZZ$956, 747, MATCH($B$3, resultados!$A$1:$ZZ$1, 0))</f>
        <v/>
      </c>
    </row>
    <row r="754">
      <c r="A754">
        <f>INDEX(resultados!$A$2:$ZZ$956, 748, MATCH($B$1, resultados!$A$1:$ZZ$1, 0))</f>
        <v/>
      </c>
      <c r="B754">
        <f>INDEX(resultados!$A$2:$ZZ$956, 748, MATCH($B$2, resultados!$A$1:$ZZ$1, 0))</f>
        <v/>
      </c>
      <c r="C754">
        <f>INDEX(resultados!$A$2:$ZZ$956, 748, MATCH($B$3, resultados!$A$1:$ZZ$1, 0))</f>
        <v/>
      </c>
    </row>
    <row r="755">
      <c r="A755">
        <f>INDEX(resultados!$A$2:$ZZ$956, 749, MATCH($B$1, resultados!$A$1:$ZZ$1, 0))</f>
        <v/>
      </c>
      <c r="B755">
        <f>INDEX(resultados!$A$2:$ZZ$956, 749, MATCH($B$2, resultados!$A$1:$ZZ$1, 0))</f>
        <v/>
      </c>
      <c r="C755">
        <f>INDEX(resultados!$A$2:$ZZ$956, 749, MATCH($B$3, resultados!$A$1:$ZZ$1, 0))</f>
        <v/>
      </c>
    </row>
    <row r="756">
      <c r="A756">
        <f>INDEX(resultados!$A$2:$ZZ$956, 750, MATCH($B$1, resultados!$A$1:$ZZ$1, 0))</f>
        <v/>
      </c>
      <c r="B756">
        <f>INDEX(resultados!$A$2:$ZZ$956, 750, MATCH($B$2, resultados!$A$1:$ZZ$1, 0))</f>
        <v/>
      </c>
      <c r="C756">
        <f>INDEX(resultados!$A$2:$ZZ$956, 750, MATCH($B$3, resultados!$A$1:$ZZ$1, 0))</f>
        <v/>
      </c>
    </row>
    <row r="757">
      <c r="A757">
        <f>INDEX(resultados!$A$2:$ZZ$956, 751, MATCH($B$1, resultados!$A$1:$ZZ$1, 0))</f>
        <v/>
      </c>
      <c r="B757">
        <f>INDEX(resultados!$A$2:$ZZ$956, 751, MATCH($B$2, resultados!$A$1:$ZZ$1, 0))</f>
        <v/>
      </c>
      <c r="C757">
        <f>INDEX(resultados!$A$2:$ZZ$956, 751, MATCH($B$3, resultados!$A$1:$ZZ$1, 0))</f>
        <v/>
      </c>
    </row>
    <row r="758">
      <c r="A758">
        <f>INDEX(resultados!$A$2:$ZZ$956, 752, MATCH($B$1, resultados!$A$1:$ZZ$1, 0))</f>
        <v/>
      </c>
      <c r="B758">
        <f>INDEX(resultados!$A$2:$ZZ$956, 752, MATCH($B$2, resultados!$A$1:$ZZ$1, 0))</f>
        <v/>
      </c>
      <c r="C758">
        <f>INDEX(resultados!$A$2:$ZZ$956, 752, MATCH($B$3, resultados!$A$1:$ZZ$1, 0))</f>
        <v/>
      </c>
    </row>
    <row r="759">
      <c r="A759">
        <f>INDEX(resultados!$A$2:$ZZ$956, 753, MATCH($B$1, resultados!$A$1:$ZZ$1, 0))</f>
        <v/>
      </c>
      <c r="B759">
        <f>INDEX(resultados!$A$2:$ZZ$956, 753, MATCH($B$2, resultados!$A$1:$ZZ$1, 0))</f>
        <v/>
      </c>
      <c r="C759">
        <f>INDEX(resultados!$A$2:$ZZ$956, 753, MATCH($B$3, resultados!$A$1:$ZZ$1, 0))</f>
        <v/>
      </c>
    </row>
    <row r="760">
      <c r="A760">
        <f>INDEX(resultados!$A$2:$ZZ$956, 754, MATCH($B$1, resultados!$A$1:$ZZ$1, 0))</f>
        <v/>
      </c>
      <c r="B760">
        <f>INDEX(resultados!$A$2:$ZZ$956, 754, MATCH($B$2, resultados!$A$1:$ZZ$1, 0))</f>
        <v/>
      </c>
      <c r="C760">
        <f>INDEX(resultados!$A$2:$ZZ$956, 754, MATCH($B$3, resultados!$A$1:$ZZ$1, 0))</f>
        <v/>
      </c>
    </row>
    <row r="761">
      <c r="A761">
        <f>INDEX(resultados!$A$2:$ZZ$956, 755, MATCH($B$1, resultados!$A$1:$ZZ$1, 0))</f>
        <v/>
      </c>
      <c r="B761">
        <f>INDEX(resultados!$A$2:$ZZ$956, 755, MATCH($B$2, resultados!$A$1:$ZZ$1, 0))</f>
        <v/>
      </c>
      <c r="C761">
        <f>INDEX(resultados!$A$2:$ZZ$956, 755, MATCH($B$3, resultados!$A$1:$ZZ$1, 0))</f>
        <v/>
      </c>
    </row>
    <row r="762">
      <c r="A762">
        <f>INDEX(resultados!$A$2:$ZZ$956, 756, MATCH($B$1, resultados!$A$1:$ZZ$1, 0))</f>
        <v/>
      </c>
      <c r="B762">
        <f>INDEX(resultados!$A$2:$ZZ$956, 756, MATCH($B$2, resultados!$A$1:$ZZ$1, 0))</f>
        <v/>
      </c>
      <c r="C762">
        <f>INDEX(resultados!$A$2:$ZZ$956, 756, MATCH($B$3, resultados!$A$1:$ZZ$1, 0))</f>
        <v/>
      </c>
    </row>
    <row r="763">
      <c r="A763">
        <f>INDEX(resultados!$A$2:$ZZ$956, 757, MATCH($B$1, resultados!$A$1:$ZZ$1, 0))</f>
        <v/>
      </c>
      <c r="B763">
        <f>INDEX(resultados!$A$2:$ZZ$956, 757, MATCH($B$2, resultados!$A$1:$ZZ$1, 0))</f>
        <v/>
      </c>
      <c r="C763">
        <f>INDEX(resultados!$A$2:$ZZ$956, 757, MATCH($B$3, resultados!$A$1:$ZZ$1, 0))</f>
        <v/>
      </c>
    </row>
    <row r="764">
      <c r="A764">
        <f>INDEX(resultados!$A$2:$ZZ$956, 758, MATCH($B$1, resultados!$A$1:$ZZ$1, 0))</f>
        <v/>
      </c>
      <c r="B764">
        <f>INDEX(resultados!$A$2:$ZZ$956, 758, MATCH($B$2, resultados!$A$1:$ZZ$1, 0))</f>
        <v/>
      </c>
      <c r="C764">
        <f>INDEX(resultados!$A$2:$ZZ$956, 758, MATCH($B$3, resultados!$A$1:$ZZ$1, 0))</f>
        <v/>
      </c>
    </row>
    <row r="765">
      <c r="A765">
        <f>INDEX(resultados!$A$2:$ZZ$956, 759, MATCH($B$1, resultados!$A$1:$ZZ$1, 0))</f>
        <v/>
      </c>
      <c r="B765">
        <f>INDEX(resultados!$A$2:$ZZ$956, 759, MATCH($B$2, resultados!$A$1:$ZZ$1, 0))</f>
        <v/>
      </c>
      <c r="C765">
        <f>INDEX(resultados!$A$2:$ZZ$956, 759, MATCH($B$3, resultados!$A$1:$ZZ$1, 0))</f>
        <v/>
      </c>
    </row>
    <row r="766">
      <c r="A766">
        <f>INDEX(resultados!$A$2:$ZZ$956, 760, MATCH($B$1, resultados!$A$1:$ZZ$1, 0))</f>
        <v/>
      </c>
      <c r="B766">
        <f>INDEX(resultados!$A$2:$ZZ$956, 760, MATCH($B$2, resultados!$A$1:$ZZ$1, 0))</f>
        <v/>
      </c>
      <c r="C766">
        <f>INDEX(resultados!$A$2:$ZZ$956, 760, MATCH($B$3, resultados!$A$1:$ZZ$1, 0))</f>
        <v/>
      </c>
    </row>
    <row r="767">
      <c r="A767">
        <f>INDEX(resultados!$A$2:$ZZ$956, 761, MATCH($B$1, resultados!$A$1:$ZZ$1, 0))</f>
        <v/>
      </c>
      <c r="B767">
        <f>INDEX(resultados!$A$2:$ZZ$956, 761, MATCH($B$2, resultados!$A$1:$ZZ$1, 0))</f>
        <v/>
      </c>
      <c r="C767">
        <f>INDEX(resultados!$A$2:$ZZ$956, 761, MATCH($B$3, resultados!$A$1:$ZZ$1, 0))</f>
        <v/>
      </c>
    </row>
    <row r="768">
      <c r="A768">
        <f>INDEX(resultados!$A$2:$ZZ$956, 762, MATCH($B$1, resultados!$A$1:$ZZ$1, 0))</f>
        <v/>
      </c>
      <c r="B768">
        <f>INDEX(resultados!$A$2:$ZZ$956, 762, MATCH($B$2, resultados!$A$1:$ZZ$1, 0))</f>
        <v/>
      </c>
      <c r="C768">
        <f>INDEX(resultados!$A$2:$ZZ$956, 762, MATCH($B$3, resultados!$A$1:$ZZ$1, 0))</f>
        <v/>
      </c>
    </row>
    <row r="769">
      <c r="A769">
        <f>INDEX(resultados!$A$2:$ZZ$956, 763, MATCH($B$1, resultados!$A$1:$ZZ$1, 0))</f>
        <v/>
      </c>
      <c r="B769">
        <f>INDEX(resultados!$A$2:$ZZ$956, 763, MATCH($B$2, resultados!$A$1:$ZZ$1, 0))</f>
        <v/>
      </c>
      <c r="C769">
        <f>INDEX(resultados!$A$2:$ZZ$956, 763, MATCH($B$3, resultados!$A$1:$ZZ$1, 0))</f>
        <v/>
      </c>
    </row>
    <row r="770">
      <c r="A770">
        <f>INDEX(resultados!$A$2:$ZZ$956, 764, MATCH($B$1, resultados!$A$1:$ZZ$1, 0))</f>
        <v/>
      </c>
      <c r="B770">
        <f>INDEX(resultados!$A$2:$ZZ$956, 764, MATCH($B$2, resultados!$A$1:$ZZ$1, 0))</f>
        <v/>
      </c>
      <c r="C770">
        <f>INDEX(resultados!$A$2:$ZZ$956, 764, MATCH($B$3, resultados!$A$1:$ZZ$1, 0))</f>
        <v/>
      </c>
    </row>
    <row r="771">
      <c r="A771">
        <f>INDEX(resultados!$A$2:$ZZ$956, 765, MATCH($B$1, resultados!$A$1:$ZZ$1, 0))</f>
        <v/>
      </c>
      <c r="B771">
        <f>INDEX(resultados!$A$2:$ZZ$956, 765, MATCH($B$2, resultados!$A$1:$ZZ$1, 0))</f>
        <v/>
      </c>
      <c r="C771">
        <f>INDEX(resultados!$A$2:$ZZ$956, 765, MATCH($B$3, resultados!$A$1:$ZZ$1, 0))</f>
        <v/>
      </c>
    </row>
    <row r="772">
      <c r="A772">
        <f>INDEX(resultados!$A$2:$ZZ$956, 766, MATCH($B$1, resultados!$A$1:$ZZ$1, 0))</f>
        <v/>
      </c>
      <c r="B772">
        <f>INDEX(resultados!$A$2:$ZZ$956, 766, MATCH($B$2, resultados!$A$1:$ZZ$1, 0))</f>
        <v/>
      </c>
      <c r="C772">
        <f>INDEX(resultados!$A$2:$ZZ$956, 766, MATCH($B$3, resultados!$A$1:$ZZ$1, 0))</f>
        <v/>
      </c>
    </row>
    <row r="773">
      <c r="A773">
        <f>INDEX(resultados!$A$2:$ZZ$956, 767, MATCH($B$1, resultados!$A$1:$ZZ$1, 0))</f>
        <v/>
      </c>
      <c r="B773">
        <f>INDEX(resultados!$A$2:$ZZ$956, 767, MATCH($B$2, resultados!$A$1:$ZZ$1, 0))</f>
        <v/>
      </c>
      <c r="C773">
        <f>INDEX(resultados!$A$2:$ZZ$956, 767, MATCH($B$3, resultados!$A$1:$ZZ$1, 0))</f>
        <v/>
      </c>
    </row>
    <row r="774">
      <c r="A774">
        <f>INDEX(resultados!$A$2:$ZZ$956, 768, MATCH($B$1, resultados!$A$1:$ZZ$1, 0))</f>
        <v/>
      </c>
      <c r="B774">
        <f>INDEX(resultados!$A$2:$ZZ$956, 768, MATCH($B$2, resultados!$A$1:$ZZ$1, 0))</f>
        <v/>
      </c>
      <c r="C774">
        <f>INDEX(resultados!$A$2:$ZZ$956, 768, MATCH($B$3, resultados!$A$1:$ZZ$1, 0))</f>
        <v/>
      </c>
    </row>
    <row r="775">
      <c r="A775">
        <f>INDEX(resultados!$A$2:$ZZ$956, 769, MATCH($B$1, resultados!$A$1:$ZZ$1, 0))</f>
        <v/>
      </c>
      <c r="B775">
        <f>INDEX(resultados!$A$2:$ZZ$956, 769, MATCH($B$2, resultados!$A$1:$ZZ$1, 0))</f>
        <v/>
      </c>
      <c r="C775">
        <f>INDEX(resultados!$A$2:$ZZ$956, 769, MATCH($B$3, resultados!$A$1:$ZZ$1, 0))</f>
        <v/>
      </c>
    </row>
    <row r="776">
      <c r="A776">
        <f>INDEX(resultados!$A$2:$ZZ$956, 770, MATCH($B$1, resultados!$A$1:$ZZ$1, 0))</f>
        <v/>
      </c>
      <c r="B776">
        <f>INDEX(resultados!$A$2:$ZZ$956, 770, MATCH($B$2, resultados!$A$1:$ZZ$1, 0))</f>
        <v/>
      </c>
      <c r="C776">
        <f>INDEX(resultados!$A$2:$ZZ$956, 770, MATCH($B$3, resultados!$A$1:$ZZ$1, 0))</f>
        <v/>
      </c>
    </row>
    <row r="777">
      <c r="A777">
        <f>INDEX(resultados!$A$2:$ZZ$956, 771, MATCH($B$1, resultados!$A$1:$ZZ$1, 0))</f>
        <v/>
      </c>
      <c r="B777">
        <f>INDEX(resultados!$A$2:$ZZ$956, 771, MATCH($B$2, resultados!$A$1:$ZZ$1, 0))</f>
        <v/>
      </c>
      <c r="C777">
        <f>INDEX(resultados!$A$2:$ZZ$956, 771, MATCH($B$3, resultados!$A$1:$ZZ$1, 0))</f>
        <v/>
      </c>
    </row>
    <row r="778">
      <c r="A778">
        <f>INDEX(resultados!$A$2:$ZZ$956, 772, MATCH($B$1, resultados!$A$1:$ZZ$1, 0))</f>
        <v/>
      </c>
      <c r="B778">
        <f>INDEX(resultados!$A$2:$ZZ$956, 772, MATCH($B$2, resultados!$A$1:$ZZ$1, 0))</f>
        <v/>
      </c>
      <c r="C778">
        <f>INDEX(resultados!$A$2:$ZZ$956, 772, MATCH($B$3, resultados!$A$1:$ZZ$1, 0))</f>
        <v/>
      </c>
    </row>
    <row r="779">
      <c r="A779">
        <f>INDEX(resultados!$A$2:$ZZ$956, 773, MATCH($B$1, resultados!$A$1:$ZZ$1, 0))</f>
        <v/>
      </c>
      <c r="B779">
        <f>INDEX(resultados!$A$2:$ZZ$956, 773, MATCH($B$2, resultados!$A$1:$ZZ$1, 0))</f>
        <v/>
      </c>
      <c r="C779">
        <f>INDEX(resultados!$A$2:$ZZ$956, 773, MATCH($B$3, resultados!$A$1:$ZZ$1, 0))</f>
        <v/>
      </c>
    </row>
    <row r="780">
      <c r="A780">
        <f>INDEX(resultados!$A$2:$ZZ$956, 774, MATCH($B$1, resultados!$A$1:$ZZ$1, 0))</f>
        <v/>
      </c>
      <c r="B780">
        <f>INDEX(resultados!$A$2:$ZZ$956, 774, MATCH($B$2, resultados!$A$1:$ZZ$1, 0))</f>
        <v/>
      </c>
      <c r="C780">
        <f>INDEX(resultados!$A$2:$ZZ$956, 774, MATCH($B$3, resultados!$A$1:$ZZ$1, 0))</f>
        <v/>
      </c>
    </row>
    <row r="781">
      <c r="A781">
        <f>INDEX(resultados!$A$2:$ZZ$956, 775, MATCH($B$1, resultados!$A$1:$ZZ$1, 0))</f>
        <v/>
      </c>
      <c r="B781">
        <f>INDEX(resultados!$A$2:$ZZ$956, 775, MATCH($B$2, resultados!$A$1:$ZZ$1, 0))</f>
        <v/>
      </c>
      <c r="C781">
        <f>INDEX(resultados!$A$2:$ZZ$956, 775, MATCH($B$3, resultados!$A$1:$ZZ$1, 0))</f>
        <v/>
      </c>
    </row>
    <row r="782">
      <c r="A782">
        <f>INDEX(resultados!$A$2:$ZZ$956, 776, MATCH($B$1, resultados!$A$1:$ZZ$1, 0))</f>
        <v/>
      </c>
      <c r="B782">
        <f>INDEX(resultados!$A$2:$ZZ$956, 776, MATCH($B$2, resultados!$A$1:$ZZ$1, 0))</f>
        <v/>
      </c>
      <c r="C782">
        <f>INDEX(resultados!$A$2:$ZZ$956, 776, MATCH($B$3, resultados!$A$1:$ZZ$1, 0))</f>
        <v/>
      </c>
    </row>
    <row r="783">
      <c r="A783">
        <f>INDEX(resultados!$A$2:$ZZ$956, 777, MATCH($B$1, resultados!$A$1:$ZZ$1, 0))</f>
        <v/>
      </c>
      <c r="B783">
        <f>INDEX(resultados!$A$2:$ZZ$956, 777, MATCH($B$2, resultados!$A$1:$ZZ$1, 0))</f>
        <v/>
      </c>
      <c r="C783">
        <f>INDEX(resultados!$A$2:$ZZ$956, 777, MATCH($B$3, resultados!$A$1:$ZZ$1, 0))</f>
        <v/>
      </c>
    </row>
    <row r="784">
      <c r="A784">
        <f>INDEX(resultados!$A$2:$ZZ$956, 778, MATCH($B$1, resultados!$A$1:$ZZ$1, 0))</f>
        <v/>
      </c>
      <c r="B784">
        <f>INDEX(resultados!$A$2:$ZZ$956, 778, MATCH($B$2, resultados!$A$1:$ZZ$1, 0))</f>
        <v/>
      </c>
      <c r="C784">
        <f>INDEX(resultados!$A$2:$ZZ$956, 778, MATCH($B$3, resultados!$A$1:$ZZ$1, 0))</f>
        <v/>
      </c>
    </row>
    <row r="785">
      <c r="A785">
        <f>INDEX(resultados!$A$2:$ZZ$956, 779, MATCH($B$1, resultados!$A$1:$ZZ$1, 0))</f>
        <v/>
      </c>
      <c r="B785">
        <f>INDEX(resultados!$A$2:$ZZ$956, 779, MATCH($B$2, resultados!$A$1:$ZZ$1, 0))</f>
        <v/>
      </c>
      <c r="C785">
        <f>INDEX(resultados!$A$2:$ZZ$956, 779, MATCH($B$3, resultados!$A$1:$ZZ$1, 0))</f>
        <v/>
      </c>
    </row>
    <row r="786">
      <c r="A786">
        <f>INDEX(resultados!$A$2:$ZZ$956, 780, MATCH($B$1, resultados!$A$1:$ZZ$1, 0))</f>
        <v/>
      </c>
      <c r="B786">
        <f>INDEX(resultados!$A$2:$ZZ$956, 780, MATCH($B$2, resultados!$A$1:$ZZ$1, 0))</f>
        <v/>
      </c>
      <c r="C786">
        <f>INDEX(resultados!$A$2:$ZZ$956, 780, MATCH($B$3, resultados!$A$1:$ZZ$1, 0))</f>
        <v/>
      </c>
    </row>
    <row r="787">
      <c r="A787">
        <f>INDEX(resultados!$A$2:$ZZ$956, 781, MATCH($B$1, resultados!$A$1:$ZZ$1, 0))</f>
        <v/>
      </c>
      <c r="B787">
        <f>INDEX(resultados!$A$2:$ZZ$956, 781, MATCH($B$2, resultados!$A$1:$ZZ$1, 0))</f>
        <v/>
      </c>
      <c r="C787">
        <f>INDEX(resultados!$A$2:$ZZ$956, 781, MATCH($B$3, resultados!$A$1:$ZZ$1, 0))</f>
        <v/>
      </c>
    </row>
    <row r="788">
      <c r="A788">
        <f>INDEX(resultados!$A$2:$ZZ$956, 782, MATCH($B$1, resultados!$A$1:$ZZ$1, 0))</f>
        <v/>
      </c>
      <c r="B788">
        <f>INDEX(resultados!$A$2:$ZZ$956, 782, MATCH($B$2, resultados!$A$1:$ZZ$1, 0))</f>
        <v/>
      </c>
      <c r="C788">
        <f>INDEX(resultados!$A$2:$ZZ$956, 782, MATCH($B$3, resultados!$A$1:$ZZ$1, 0))</f>
        <v/>
      </c>
    </row>
    <row r="789">
      <c r="A789">
        <f>INDEX(resultados!$A$2:$ZZ$956, 783, MATCH($B$1, resultados!$A$1:$ZZ$1, 0))</f>
        <v/>
      </c>
      <c r="B789">
        <f>INDEX(resultados!$A$2:$ZZ$956, 783, MATCH($B$2, resultados!$A$1:$ZZ$1, 0))</f>
        <v/>
      </c>
      <c r="C789">
        <f>INDEX(resultados!$A$2:$ZZ$956, 783, MATCH($B$3, resultados!$A$1:$ZZ$1, 0))</f>
        <v/>
      </c>
    </row>
    <row r="790">
      <c r="A790">
        <f>INDEX(resultados!$A$2:$ZZ$956, 784, MATCH($B$1, resultados!$A$1:$ZZ$1, 0))</f>
        <v/>
      </c>
      <c r="B790">
        <f>INDEX(resultados!$A$2:$ZZ$956, 784, MATCH($B$2, resultados!$A$1:$ZZ$1, 0))</f>
        <v/>
      </c>
      <c r="C790">
        <f>INDEX(resultados!$A$2:$ZZ$956, 784, MATCH($B$3, resultados!$A$1:$ZZ$1, 0))</f>
        <v/>
      </c>
    </row>
    <row r="791">
      <c r="A791">
        <f>INDEX(resultados!$A$2:$ZZ$956, 785, MATCH($B$1, resultados!$A$1:$ZZ$1, 0))</f>
        <v/>
      </c>
      <c r="B791">
        <f>INDEX(resultados!$A$2:$ZZ$956, 785, MATCH($B$2, resultados!$A$1:$ZZ$1, 0))</f>
        <v/>
      </c>
      <c r="C791">
        <f>INDEX(resultados!$A$2:$ZZ$956, 785, MATCH($B$3, resultados!$A$1:$ZZ$1, 0))</f>
        <v/>
      </c>
    </row>
    <row r="792">
      <c r="A792">
        <f>INDEX(resultados!$A$2:$ZZ$956, 786, MATCH($B$1, resultados!$A$1:$ZZ$1, 0))</f>
        <v/>
      </c>
      <c r="B792">
        <f>INDEX(resultados!$A$2:$ZZ$956, 786, MATCH($B$2, resultados!$A$1:$ZZ$1, 0))</f>
        <v/>
      </c>
      <c r="C792">
        <f>INDEX(resultados!$A$2:$ZZ$956, 786, MATCH($B$3, resultados!$A$1:$ZZ$1, 0))</f>
        <v/>
      </c>
    </row>
    <row r="793">
      <c r="A793">
        <f>INDEX(resultados!$A$2:$ZZ$956, 787, MATCH($B$1, resultados!$A$1:$ZZ$1, 0))</f>
        <v/>
      </c>
      <c r="B793">
        <f>INDEX(resultados!$A$2:$ZZ$956, 787, MATCH($B$2, resultados!$A$1:$ZZ$1, 0))</f>
        <v/>
      </c>
      <c r="C793">
        <f>INDEX(resultados!$A$2:$ZZ$956, 787, MATCH($B$3, resultados!$A$1:$ZZ$1, 0))</f>
        <v/>
      </c>
    </row>
    <row r="794">
      <c r="A794">
        <f>INDEX(resultados!$A$2:$ZZ$956, 788, MATCH($B$1, resultados!$A$1:$ZZ$1, 0))</f>
        <v/>
      </c>
      <c r="B794">
        <f>INDEX(resultados!$A$2:$ZZ$956, 788, MATCH($B$2, resultados!$A$1:$ZZ$1, 0))</f>
        <v/>
      </c>
      <c r="C794">
        <f>INDEX(resultados!$A$2:$ZZ$956, 788, MATCH($B$3, resultados!$A$1:$ZZ$1, 0))</f>
        <v/>
      </c>
    </row>
    <row r="795">
      <c r="A795">
        <f>INDEX(resultados!$A$2:$ZZ$956, 789, MATCH($B$1, resultados!$A$1:$ZZ$1, 0))</f>
        <v/>
      </c>
      <c r="B795">
        <f>INDEX(resultados!$A$2:$ZZ$956, 789, MATCH($B$2, resultados!$A$1:$ZZ$1, 0))</f>
        <v/>
      </c>
      <c r="C795">
        <f>INDEX(resultados!$A$2:$ZZ$956, 789, MATCH($B$3, resultados!$A$1:$ZZ$1, 0))</f>
        <v/>
      </c>
    </row>
    <row r="796">
      <c r="A796">
        <f>INDEX(resultados!$A$2:$ZZ$956, 790, MATCH($B$1, resultados!$A$1:$ZZ$1, 0))</f>
        <v/>
      </c>
      <c r="B796">
        <f>INDEX(resultados!$A$2:$ZZ$956, 790, MATCH($B$2, resultados!$A$1:$ZZ$1, 0))</f>
        <v/>
      </c>
      <c r="C796">
        <f>INDEX(resultados!$A$2:$ZZ$956, 790, MATCH($B$3, resultados!$A$1:$ZZ$1, 0))</f>
        <v/>
      </c>
    </row>
    <row r="797">
      <c r="A797">
        <f>INDEX(resultados!$A$2:$ZZ$956, 791, MATCH($B$1, resultados!$A$1:$ZZ$1, 0))</f>
        <v/>
      </c>
      <c r="B797">
        <f>INDEX(resultados!$A$2:$ZZ$956, 791, MATCH($B$2, resultados!$A$1:$ZZ$1, 0))</f>
        <v/>
      </c>
      <c r="C797">
        <f>INDEX(resultados!$A$2:$ZZ$956, 791, MATCH($B$3, resultados!$A$1:$ZZ$1, 0))</f>
        <v/>
      </c>
    </row>
    <row r="798">
      <c r="A798">
        <f>INDEX(resultados!$A$2:$ZZ$956, 792, MATCH($B$1, resultados!$A$1:$ZZ$1, 0))</f>
        <v/>
      </c>
      <c r="B798">
        <f>INDEX(resultados!$A$2:$ZZ$956, 792, MATCH($B$2, resultados!$A$1:$ZZ$1, 0))</f>
        <v/>
      </c>
      <c r="C798">
        <f>INDEX(resultados!$A$2:$ZZ$956, 792, MATCH($B$3, resultados!$A$1:$ZZ$1, 0))</f>
        <v/>
      </c>
    </row>
    <row r="799">
      <c r="A799">
        <f>INDEX(resultados!$A$2:$ZZ$956, 793, MATCH($B$1, resultados!$A$1:$ZZ$1, 0))</f>
        <v/>
      </c>
      <c r="B799">
        <f>INDEX(resultados!$A$2:$ZZ$956, 793, MATCH($B$2, resultados!$A$1:$ZZ$1, 0))</f>
        <v/>
      </c>
      <c r="C799">
        <f>INDEX(resultados!$A$2:$ZZ$956, 793, MATCH($B$3, resultados!$A$1:$ZZ$1, 0))</f>
        <v/>
      </c>
    </row>
    <row r="800">
      <c r="A800">
        <f>INDEX(resultados!$A$2:$ZZ$956, 794, MATCH($B$1, resultados!$A$1:$ZZ$1, 0))</f>
        <v/>
      </c>
      <c r="B800">
        <f>INDEX(resultados!$A$2:$ZZ$956, 794, MATCH($B$2, resultados!$A$1:$ZZ$1, 0))</f>
        <v/>
      </c>
      <c r="C800">
        <f>INDEX(resultados!$A$2:$ZZ$956, 794, MATCH($B$3, resultados!$A$1:$ZZ$1, 0))</f>
        <v/>
      </c>
    </row>
    <row r="801">
      <c r="A801">
        <f>INDEX(resultados!$A$2:$ZZ$956, 795, MATCH($B$1, resultados!$A$1:$ZZ$1, 0))</f>
        <v/>
      </c>
      <c r="B801">
        <f>INDEX(resultados!$A$2:$ZZ$956, 795, MATCH($B$2, resultados!$A$1:$ZZ$1, 0))</f>
        <v/>
      </c>
      <c r="C801">
        <f>INDEX(resultados!$A$2:$ZZ$956, 795, MATCH($B$3, resultados!$A$1:$ZZ$1, 0))</f>
        <v/>
      </c>
    </row>
    <row r="802">
      <c r="A802">
        <f>INDEX(resultados!$A$2:$ZZ$956, 796, MATCH($B$1, resultados!$A$1:$ZZ$1, 0))</f>
        <v/>
      </c>
      <c r="B802">
        <f>INDEX(resultados!$A$2:$ZZ$956, 796, MATCH($B$2, resultados!$A$1:$ZZ$1, 0))</f>
        <v/>
      </c>
      <c r="C802">
        <f>INDEX(resultados!$A$2:$ZZ$956, 796, MATCH($B$3, resultados!$A$1:$ZZ$1, 0))</f>
        <v/>
      </c>
    </row>
    <row r="803">
      <c r="A803">
        <f>INDEX(resultados!$A$2:$ZZ$956, 797, MATCH($B$1, resultados!$A$1:$ZZ$1, 0))</f>
        <v/>
      </c>
      <c r="B803">
        <f>INDEX(resultados!$A$2:$ZZ$956, 797, MATCH($B$2, resultados!$A$1:$ZZ$1, 0))</f>
        <v/>
      </c>
      <c r="C803">
        <f>INDEX(resultados!$A$2:$ZZ$956, 797, MATCH($B$3, resultados!$A$1:$ZZ$1, 0))</f>
        <v/>
      </c>
    </row>
    <row r="804">
      <c r="A804">
        <f>INDEX(resultados!$A$2:$ZZ$956, 798, MATCH($B$1, resultados!$A$1:$ZZ$1, 0))</f>
        <v/>
      </c>
      <c r="B804">
        <f>INDEX(resultados!$A$2:$ZZ$956, 798, MATCH($B$2, resultados!$A$1:$ZZ$1, 0))</f>
        <v/>
      </c>
      <c r="C804">
        <f>INDEX(resultados!$A$2:$ZZ$956, 798, MATCH($B$3, resultados!$A$1:$ZZ$1, 0))</f>
        <v/>
      </c>
    </row>
    <row r="805">
      <c r="A805">
        <f>INDEX(resultados!$A$2:$ZZ$956, 799, MATCH($B$1, resultados!$A$1:$ZZ$1, 0))</f>
        <v/>
      </c>
      <c r="B805">
        <f>INDEX(resultados!$A$2:$ZZ$956, 799, MATCH($B$2, resultados!$A$1:$ZZ$1, 0))</f>
        <v/>
      </c>
      <c r="C805">
        <f>INDEX(resultados!$A$2:$ZZ$956, 799, MATCH($B$3, resultados!$A$1:$ZZ$1, 0))</f>
        <v/>
      </c>
    </row>
    <row r="806">
      <c r="A806">
        <f>INDEX(resultados!$A$2:$ZZ$956, 800, MATCH($B$1, resultados!$A$1:$ZZ$1, 0))</f>
        <v/>
      </c>
      <c r="B806">
        <f>INDEX(resultados!$A$2:$ZZ$956, 800, MATCH($B$2, resultados!$A$1:$ZZ$1, 0))</f>
        <v/>
      </c>
      <c r="C806">
        <f>INDEX(resultados!$A$2:$ZZ$956, 800, MATCH($B$3, resultados!$A$1:$ZZ$1, 0))</f>
        <v/>
      </c>
    </row>
    <row r="807">
      <c r="A807">
        <f>INDEX(resultados!$A$2:$ZZ$956, 801, MATCH($B$1, resultados!$A$1:$ZZ$1, 0))</f>
        <v/>
      </c>
      <c r="B807">
        <f>INDEX(resultados!$A$2:$ZZ$956, 801, MATCH($B$2, resultados!$A$1:$ZZ$1, 0))</f>
        <v/>
      </c>
      <c r="C807">
        <f>INDEX(resultados!$A$2:$ZZ$956, 801, MATCH($B$3, resultados!$A$1:$ZZ$1, 0))</f>
        <v/>
      </c>
    </row>
    <row r="808">
      <c r="A808">
        <f>INDEX(resultados!$A$2:$ZZ$956, 802, MATCH($B$1, resultados!$A$1:$ZZ$1, 0))</f>
        <v/>
      </c>
      <c r="B808">
        <f>INDEX(resultados!$A$2:$ZZ$956, 802, MATCH($B$2, resultados!$A$1:$ZZ$1, 0))</f>
        <v/>
      </c>
      <c r="C808">
        <f>INDEX(resultados!$A$2:$ZZ$956, 802, MATCH($B$3, resultados!$A$1:$ZZ$1, 0))</f>
        <v/>
      </c>
    </row>
    <row r="809">
      <c r="A809">
        <f>INDEX(resultados!$A$2:$ZZ$956, 803, MATCH($B$1, resultados!$A$1:$ZZ$1, 0))</f>
        <v/>
      </c>
      <c r="B809">
        <f>INDEX(resultados!$A$2:$ZZ$956, 803, MATCH($B$2, resultados!$A$1:$ZZ$1, 0))</f>
        <v/>
      </c>
      <c r="C809">
        <f>INDEX(resultados!$A$2:$ZZ$956, 803, MATCH($B$3, resultados!$A$1:$ZZ$1, 0))</f>
        <v/>
      </c>
    </row>
    <row r="810">
      <c r="A810">
        <f>INDEX(resultados!$A$2:$ZZ$956, 804, MATCH($B$1, resultados!$A$1:$ZZ$1, 0))</f>
        <v/>
      </c>
      <c r="B810">
        <f>INDEX(resultados!$A$2:$ZZ$956, 804, MATCH($B$2, resultados!$A$1:$ZZ$1, 0))</f>
        <v/>
      </c>
      <c r="C810">
        <f>INDEX(resultados!$A$2:$ZZ$956, 804, MATCH($B$3, resultados!$A$1:$ZZ$1, 0))</f>
        <v/>
      </c>
    </row>
    <row r="811">
      <c r="A811">
        <f>INDEX(resultados!$A$2:$ZZ$956, 805, MATCH($B$1, resultados!$A$1:$ZZ$1, 0))</f>
        <v/>
      </c>
      <c r="B811">
        <f>INDEX(resultados!$A$2:$ZZ$956, 805, MATCH($B$2, resultados!$A$1:$ZZ$1, 0))</f>
        <v/>
      </c>
      <c r="C811">
        <f>INDEX(resultados!$A$2:$ZZ$956, 805, MATCH($B$3, resultados!$A$1:$ZZ$1, 0))</f>
        <v/>
      </c>
    </row>
    <row r="812">
      <c r="A812">
        <f>INDEX(resultados!$A$2:$ZZ$956, 806, MATCH($B$1, resultados!$A$1:$ZZ$1, 0))</f>
        <v/>
      </c>
      <c r="B812">
        <f>INDEX(resultados!$A$2:$ZZ$956, 806, MATCH($B$2, resultados!$A$1:$ZZ$1, 0))</f>
        <v/>
      </c>
      <c r="C812">
        <f>INDEX(resultados!$A$2:$ZZ$956, 806, MATCH($B$3, resultados!$A$1:$ZZ$1, 0))</f>
        <v/>
      </c>
    </row>
    <row r="813">
      <c r="A813">
        <f>INDEX(resultados!$A$2:$ZZ$956, 807, MATCH($B$1, resultados!$A$1:$ZZ$1, 0))</f>
        <v/>
      </c>
      <c r="B813">
        <f>INDEX(resultados!$A$2:$ZZ$956, 807, MATCH($B$2, resultados!$A$1:$ZZ$1, 0))</f>
        <v/>
      </c>
      <c r="C813">
        <f>INDEX(resultados!$A$2:$ZZ$956, 807, MATCH($B$3, resultados!$A$1:$ZZ$1, 0))</f>
        <v/>
      </c>
    </row>
    <row r="814">
      <c r="A814">
        <f>INDEX(resultados!$A$2:$ZZ$956, 808, MATCH($B$1, resultados!$A$1:$ZZ$1, 0))</f>
        <v/>
      </c>
      <c r="B814">
        <f>INDEX(resultados!$A$2:$ZZ$956, 808, MATCH($B$2, resultados!$A$1:$ZZ$1, 0))</f>
        <v/>
      </c>
      <c r="C814">
        <f>INDEX(resultados!$A$2:$ZZ$956, 808, MATCH($B$3, resultados!$A$1:$ZZ$1, 0))</f>
        <v/>
      </c>
    </row>
    <row r="815">
      <c r="A815">
        <f>INDEX(resultados!$A$2:$ZZ$956, 809, MATCH($B$1, resultados!$A$1:$ZZ$1, 0))</f>
        <v/>
      </c>
      <c r="B815">
        <f>INDEX(resultados!$A$2:$ZZ$956, 809, MATCH($B$2, resultados!$A$1:$ZZ$1, 0))</f>
        <v/>
      </c>
      <c r="C815">
        <f>INDEX(resultados!$A$2:$ZZ$956, 809, MATCH($B$3, resultados!$A$1:$ZZ$1, 0))</f>
        <v/>
      </c>
    </row>
    <row r="816">
      <c r="A816">
        <f>INDEX(resultados!$A$2:$ZZ$956, 810, MATCH($B$1, resultados!$A$1:$ZZ$1, 0))</f>
        <v/>
      </c>
      <c r="B816">
        <f>INDEX(resultados!$A$2:$ZZ$956, 810, MATCH($B$2, resultados!$A$1:$ZZ$1, 0))</f>
        <v/>
      </c>
      <c r="C816">
        <f>INDEX(resultados!$A$2:$ZZ$956, 810, MATCH($B$3, resultados!$A$1:$ZZ$1, 0))</f>
        <v/>
      </c>
    </row>
    <row r="817">
      <c r="A817">
        <f>INDEX(resultados!$A$2:$ZZ$956, 811, MATCH($B$1, resultados!$A$1:$ZZ$1, 0))</f>
        <v/>
      </c>
      <c r="B817">
        <f>INDEX(resultados!$A$2:$ZZ$956, 811, MATCH($B$2, resultados!$A$1:$ZZ$1, 0))</f>
        <v/>
      </c>
      <c r="C817">
        <f>INDEX(resultados!$A$2:$ZZ$956, 811, MATCH($B$3, resultados!$A$1:$ZZ$1, 0))</f>
        <v/>
      </c>
    </row>
    <row r="818">
      <c r="A818">
        <f>INDEX(resultados!$A$2:$ZZ$956, 812, MATCH($B$1, resultados!$A$1:$ZZ$1, 0))</f>
        <v/>
      </c>
      <c r="B818">
        <f>INDEX(resultados!$A$2:$ZZ$956, 812, MATCH($B$2, resultados!$A$1:$ZZ$1, 0))</f>
        <v/>
      </c>
      <c r="C818">
        <f>INDEX(resultados!$A$2:$ZZ$956, 812, MATCH($B$3, resultados!$A$1:$ZZ$1, 0))</f>
        <v/>
      </c>
    </row>
    <row r="819">
      <c r="A819">
        <f>INDEX(resultados!$A$2:$ZZ$956, 813, MATCH($B$1, resultados!$A$1:$ZZ$1, 0))</f>
        <v/>
      </c>
      <c r="B819">
        <f>INDEX(resultados!$A$2:$ZZ$956, 813, MATCH($B$2, resultados!$A$1:$ZZ$1, 0))</f>
        <v/>
      </c>
      <c r="C819">
        <f>INDEX(resultados!$A$2:$ZZ$956, 813, MATCH($B$3, resultados!$A$1:$ZZ$1, 0))</f>
        <v/>
      </c>
    </row>
    <row r="820">
      <c r="A820">
        <f>INDEX(resultados!$A$2:$ZZ$956, 814, MATCH($B$1, resultados!$A$1:$ZZ$1, 0))</f>
        <v/>
      </c>
      <c r="B820">
        <f>INDEX(resultados!$A$2:$ZZ$956, 814, MATCH($B$2, resultados!$A$1:$ZZ$1, 0))</f>
        <v/>
      </c>
      <c r="C820">
        <f>INDEX(resultados!$A$2:$ZZ$956, 814, MATCH($B$3, resultados!$A$1:$ZZ$1, 0))</f>
        <v/>
      </c>
    </row>
    <row r="821">
      <c r="A821">
        <f>INDEX(resultados!$A$2:$ZZ$956, 815, MATCH($B$1, resultados!$A$1:$ZZ$1, 0))</f>
        <v/>
      </c>
      <c r="B821">
        <f>INDEX(resultados!$A$2:$ZZ$956, 815, MATCH($B$2, resultados!$A$1:$ZZ$1, 0))</f>
        <v/>
      </c>
      <c r="C821">
        <f>INDEX(resultados!$A$2:$ZZ$956, 815, MATCH($B$3, resultados!$A$1:$ZZ$1, 0))</f>
        <v/>
      </c>
    </row>
    <row r="822">
      <c r="A822">
        <f>INDEX(resultados!$A$2:$ZZ$956, 816, MATCH($B$1, resultados!$A$1:$ZZ$1, 0))</f>
        <v/>
      </c>
      <c r="B822">
        <f>INDEX(resultados!$A$2:$ZZ$956, 816, MATCH($B$2, resultados!$A$1:$ZZ$1, 0))</f>
        <v/>
      </c>
      <c r="C822">
        <f>INDEX(resultados!$A$2:$ZZ$956, 816, MATCH($B$3, resultados!$A$1:$ZZ$1, 0))</f>
        <v/>
      </c>
    </row>
    <row r="823">
      <c r="A823">
        <f>INDEX(resultados!$A$2:$ZZ$956, 817, MATCH($B$1, resultados!$A$1:$ZZ$1, 0))</f>
        <v/>
      </c>
      <c r="B823">
        <f>INDEX(resultados!$A$2:$ZZ$956, 817, MATCH($B$2, resultados!$A$1:$ZZ$1, 0))</f>
        <v/>
      </c>
      <c r="C823">
        <f>INDEX(resultados!$A$2:$ZZ$956, 817, MATCH($B$3, resultados!$A$1:$ZZ$1, 0))</f>
        <v/>
      </c>
    </row>
    <row r="824">
      <c r="A824">
        <f>INDEX(resultados!$A$2:$ZZ$956, 818, MATCH($B$1, resultados!$A$1:$ZZ$1, 0))</f>
        <v/>
      </c>
      <c r="B824">
        <f>INDEX(resultados!$A$2:$ZZ$956, 818, MATCH($B$2, resultados!$A$1:$ZZ$1, 0))</f>
        <v/>
      </c>
      <c r="C824">
        <f>INDEX(resultados!$A$2:$ZZ$956, 818, MATCH($B$3, resultados!$A$1:$ZZ$1, 0))</f>
        <v/>
      </c>
    </row>
    <row r="825">
      <c r="A825">
        <f>INDEX(resultados!$A$2:$ZZ$956, 819, MATCH($B$1, resultados!$A$1:$ZZ$1, 0))</f>
        <v/>
      </c>
      <c r="B825">
        <f>INDEX(resultados!$A$2:$ZZ$956, 819, MATCH($B$2, resultados!$A$1:$ZZ$1, 0))</f>
        <v/>
      </c>
      <c r="C825">
        <f>INDEX(resultados!$A$2:$ZZ$956, 819, MATCH($B$3, resultados!$A$1:$ZZ$1, 0))</f>
        <v/>
      </c>
    </row>
    <row r="826">
      <c r="A826">
        <f>INDEX(resultados!$A$2:$ZZ$956, 820, MATCH($B$1, resultados!$A$1:$ZZ$1, 0))</f>
        <v/>
      </c>
      <c r="B826">
        <f>INDEX(resultados!$A$2:$ZZ$956, 820, MATCH($B$2, resultados!$A$1:$ZZ$1, 0))</f>
        <v/>
      </c>
      <c r="C826">
        <f>INDEX(resultados!$A$2:$ZZ$956, 820, MATCH($B$3, resultados!$A$1:$ZZ$1, 0))</f>
        <v/>
      </c>
    </row>
    <row r="827">
      <c r="A827">
        <f>INDEX(resultados!$A$2:$ZZ$956, 821, MATCH($B$1, resultados!$A$1:$ZZ$1, 0))</f>
        <v/>
      </c>
      <c r="B827">
        <f>INDEX(resultados!$A$2:$ZZ$956, 821, MATCH($B$2, resultados!$A$1:$ZZ$1, 0))</f>
        <v/>
      </c>
      <c r="C827">
        <f>INDEX(resultados!$A$2:$ZZ$956, 821, MATCH($B$3, resultados!$A$1:$ZZ$1, 0))</f>
        <v/>
      </c>
    </row>
    <row r="828">
      <c r="A828">
        <f>INDEX(resultados!$A$2:$ZZ$956, 822, MATCH($B$1, resultados!$A$1:$ZZ$1, 0))</f>
        <v/>
      </c>
      <c r="B828">
        <f>INDEX(resultados!$A$2:$ZZ$956, 822, MATCH($B$2, resultados!$A$1:$ZZ$1, 0))</f>
        <v/>
      </c>
      <c r="C828">
        <f>INDEX(resultados!$A$2:$ZZ$956, 822, MATCH($B$3, resultados!$A$1:$ZZ$1, 0))</f>
        <v/>
      </c>
    </row>
    <row r="829">
      <c r="A829">
        <f>INDEX(resultados!$A$2:$ZZ$956, 823, MATCH($B$1, resultados!$A$1:$ZZ$1, 0))</f>
        <v/>
      </c>
      <c r="B829">
        <f>INDEX(resultados!$A$2:$ZZ$956, 823, MATCH($B$2, resultados!$A$1:$ZZ$1, 0))</f>
        <v/>
      </c>
      <c r="C829">
        <f>INDEX(resultados!$A$2:$ZZ$956, 823, MATCH($B$3, resultados!$A$1:$ZZ$1, 0))</f>
        <v/>
      </c>
    </row>
    <row r="830">
      <c r="A830">
        <f>INDEX(resultados!$A$2:$ZZ$956, 824, MATCH($B$1, resultados!$A$1:$ZZ$1, 0))</f>
        <v/>
      </c>
      <c r="B830">
        <f>INDEX(resultados!$A$2:$ZZ$956, 824, MATCH($B$2, resultados!$A$1:$ZZ$1, 0))</f>
        <v/>
      </c>
      <c r="C830">
        <f>INDEX(resultados!$A$2:$ZZ$956, 824, MATCH($B$3, resultados!$A$1:$ZZ$1, 0))</f>
        <v/>
      </c>
    </row>
    <row r="831">
      <c r="A831">
        <f>INDEX(resultados!$A$2:$ZZ$956, 825, MATCH($B$1, resultados!$A$1:$ZZ$1, 0))</f>
        <v/>
      </c>
      <c r="B831">
        <f>INDEX(resultados!$A$2:$ZZ$956, 825, MATCH($B$2, resultados!$A$1:$ZZ$1, 0))</f>
        <v/>
      </c>
      <c r="C831">
        <f>INDEX(resultados!$A$2:$ZZ$956, 825, MATCH($B$3, resultados!$A$1:$ZZ$1, 0))</f>
        <v/>
      </c>
    </row>
    <row r="832">
      <c r="A832">
        <f>INDEX(resultados!$A$2:$ZZ$956, 826, MATCH($B$1, resultados!$A$1:$ZZ$1, 0))</f>
        <v/>
      </c>
      <c r="B832">
        <f>INDEX(resultados!$A$2:$ZZ$956, 826, MATCH($B$2, resultados!$A$1:$ZZ$1, 0))</f>
        <v/>
      </c>
      <c r="C832">
        <f>INDEX(resultados!$A$2:$ZZ$956, 826, MATCH($B$3, resultados!$A$1:$ZZ$1, 0))</f>
        <v/>
      </c>
    </row>
    <row r="833">
      <c r="A833">
        <f>INDEX(resultados!$A$2:$ZZ$956, 827, MATCH($B$1, resultados!$A$1:$ZZ$1, 0))</f>
        <v/>
      </c>
      <c r="B833">
        <f>INDEX(resultados!$A$2:$ZZ$956, 827, MATCH($B$2, resultados!$A$1:$ZZ$1, 0))</f>
        <v/>
      </c>
      <c r="C833">
        <f>INDEX(resultados!$A$2:$ZZ$956, 827, MATCH($B$3, resultados!$A$1:$ZZ$1, 0))</f>
        <v/>
      </c>
    </row>
    <row r="834">
      <c r="A834">
        <f>INDEX(resultados!$A$2:$ZZ$956, 828, MATCH($B$1, resultados!$A$1:$ZZ$1, 0))</f>
        <v/>
      </c>
      <c r="B834">
        <f>INDEX(resultados!$A$2:$ZZ$956, 828, MATCH($B$2, resultados!$A$1:$ZZ$1, 0))</f>
        <v/>
      </c>
      <c r="C834">
        <f>INDEX(resultados!$A$2:$ZZ$956, 828, MATCH($B$3, resultados!$A$1:$ZZ$1, 0))</f>
        <v/>
      </c>
    </row>
    <row r="835">
      <c r="A835">
        <f>INDEX(resultados!$A$2:$ZZ$956, 829, MATCH($B$1, resultados!$A$1:$ZZ$1, 0))</f>
        <v/>
      </c>
      <c r="B835">
        <f>INDEX(resultados!$A$2:$ZZ$956, 829, MATCH($B$2, resultados!$A$1:$ZZ$1, 0))</f>
        <v/>
      </c>
      <c r="C835">
        <f>INDEX(resultados!$A$2:$ZZ$956, 829, MATCH($B$3, resultados!$A$1:$ZZ$1, 0))</f>
        <v/>
      </c>
    </row>
    <row r="836">
      <c r="A836">
        <f>INDEX(resultados!$A$2:$ZZ$956, 830, MATCH($B$1, resultados!$A$1:$ZZ$1, 0))</f>
        <v/>
      </c>
      <c r="B836">
        <f>INDEX(resultados!$A$2:$ZZ$956, 830, MATCH($B$2, resultados!$A$1:$ZZ$1, 0))</f>
        <v/>
      </c>
      <c r="C836">
        <f>INDEX(resultados!$A$2:$ZZ$956, 830, MATCH($B$3, resultados!$A$1:$ZZ$1, 0))</f>
        <v/>
      </c>
    </row>
    <row r="837">
      <c r="A837">
        <f>INDEX(resultados!$A$2:$ZZ$956, 831, MATCH($B$1, resultados!$A$1:$ZZ$1, 0))</f>
        <v/>
      </c>
      <c r="B837">
        <f>INDEX(resultados!$A$2:$ZZ$956, 831, MATCH($B$2, resultados!$A$1:$ZZ$1, 0))</f>
        <v/>
      </c>
      <c r="C837">
        <f>INDEX(resultados!$A$2:$ZZ$956, 831, MATCH($B$3, resultados!$A$1:$ZZ$1, 0))</f>
        <v/>
      </c>
    </row>
    <row r="838">
      <c r="A838">
        <f>INDEX(resultados!$A$2:$ZZ$956, 832, MATCH($B$1, resultados!$A$1:$ZZ$1, 0))</f>
        <v/>
      </c>
      <c r="B838">
        <f>INDEX(resultados!$A$2:$ZZ$956, 832, MATCH($B$2, resultados!$A$1:$ZZ$1, 0))</f>
        <v/>
      </c>
      <c r="C838">
        <f>INDEX(resultados!$A$2:$ZZ$956, 832, MATCH($B$3, resultados!$A$1:$ZZ$1, 0))</f>
        <v/>
      </c>
    </row>
    <row r="839">
      <c r="A839">
        <f>INDEX(resultados!$A$2:$ZZ$956, 833, MATCH($B$1, resultados!$A$1:$ZZ$1, 0))</f>
        <v/>
      </c>
      <c r="B839">
        <f>INDEX(resultados!$A$2:$ZZ$956, 833, MATCH($B$2, resultados!$A$1:$ZZ$1, 0))</f>
        <v/>
      </c>
      <c r="C839">
        <f>INDEX(resultados!$A$2:$ZZ$956, 833, MATCH($B$3, resultados!$A$1:$ZZ$1, 0))</f>
        <v/>
      </c>
    </row>
    <row r="840">
      <c r="A840">
        <f>INDEX(resultados!$A$2:$ZZ$956, 834, MATCH($B$1, resultados!$A$1:$ZZ$1, 0))</f>
        <v/>
      </c>
      <c r="B840">
        <f>INDEX(resultados!$A$2:$ZZ$956, 834, MATCH($B$2, resultados!$A$1:$ZZ$1, 0))</f>
        <v/>
      </c>
      <c r="C840">
        <f>INDEX(resultados!$A$2:$ZZ$956, 834, MATCH($B$3, resultados!$A$1:$ZZ$1, 0))</f>
        <v/>
      </c>
    </row>
    <row r="841">
      <c r="A841">
        <f>INDEX(resultados!$A$2:$ZZ$956, 835, MATCH($B$1, resultados!$A$1:$ZZ$1, 0))</f>
        <v/>
      </c>
      <c r="B841">
        <f>INDEX(resultados!$A$2:$ZZ$956, 835, MATCH($B$2, resultados!$A$1:$ZZ$1, 0))</f>
        <v/>
      </c>
      <c r="C841">
        <f>INDEX(resultados!$A$2:$ZZ$956, 835, MATCH($B$3, resultados!$A$1:$ZZ$1, 0))</f>
        <v/>
      </c>
    </row>
    <row r="842">
      <c r="A842">
        <f>INDEX(resultados!$A$2:$ZZ$956, 836, MATCH($B$1, resultados!$A$1:$ZZ$1, 0))</f>
        <v/>
      </c>
      <c r="B842">
        <f>INDEX(resultados!$A$2:$ZZ$956, 836, MATCH($B$2, resultados!$A$1:$ZZ$1, 0))</f>
        <v/>
      </c>
      <c r="C842">
        <f>INDEX(resultados!$A$2:$ZZ$956, 836, MATCH($B$3, resultados!$A$1:$ZZ$1, 0))</f>
        <v/>
      </c>
    </row>
    <row r="843">
      <c r="A843">
        <f>INDEX(resultados!$A$2:$ZZ$956, 837, MATCH($B$1, resultados!$A$1:$ZZ$1, 0))</f>
        <v/>
      </c>
      <c r="B843">
        <f>INDEX(resultados!$A$2:$ZZ$956, 837, MATCH($B$2, resultados!$A$1:$ZZ$1, 0))</f>
        <v/>
      </c>
      <c r="C843">
        <f>INDEX(resultados!$A$2:$ZZ$956, 837, MATCH($B$3, resultados!$A$1:$ZZ$1, 0))</f>
        <v/>
      </c>
    </row>
    <row r="844">
      <c r="A844">
        <f>INDEX(resultados!$A$2:$ZZ$956, 838, MATCH($B$1, resultados!$A$1:$ZZ$1, 0))</f>
        <v/>
      </c>
      <c r="B844">
        <f>INDEX(resultados!$A$2:$ZZ$956, 838, MATCH($B$2, resultados!$A$1:$ZZ$1, 0))</f>
        <v/>
      </c>
      <c r="C844">
        <f>INDEX(resultados!$A$2:$ZZ$956, 838, MATCH($B$3, resultados!$A$1:$ZZ$1, 0))</f>
        <v/>
      </c>
    </row>
    <row r="845">
      <c r="A845">
        <f>INDEX(resultados!$A$2:$ZZ$956, 839, MATCH($B$1, resultados!$A$1:$ZZ$1, 0))</f>
        <v/>
      </c>
      <c r="B845">
        <f>INDEX(resultados!$A$2:$ZZ$956, 839, MATCH($B$2, resultados!$A$1:$ZZ$1, 0))</f>
        <v/>
      </c>
      <c r="C845">
        <f>INDEX(resultados!$A$2:$ZZ$956, 839, MATCH($B$3, resultados!$A$1:$ZZ$1, 0))</f>
        <v/>
      </c>
    </row>
    <row r="846">
      <c r="A846">
        <f>INDEX(resultados!$A$2:$ZZ$956, 840, MATCH($B$1, resultados!$A$1:$ZZ$1, 0))</f>
        <v/>
      </c>
      <c r="B846">
        <f>INDEX(resultados!$A$2:$ZZ$956, 840, MATCH($B$2, resultados!$A$1:$ZZ$1, 0))</f>
        <v/>
      </c>
      <c r="C846">
        <f>INDEX(resultados!$A$2:$ZZ$956, 840, MATCH($B$3, resultados!$A$1:$ZZ$1, 0))</f>
        <v/>
      </c>
    </row>
    <row r="847">
      <c r="A847">
        <f>INDEX(resultados!$A$2:$ZZ$956, 841, MATCH($B$1, resultados!$A$1:$ZZ$1, 0))</f>
        <v/>
      </c>
      <c r="B847">
        <f>INDEX(resultados!$A$2:$ZZ$956, 841, MATCH($B$2, resultados!$A$1:$ZZ$1, 0))</f>
        <v/>
      </c>
      <c r="C847">
        <f>INDEX(resultados!$A$2:$ZZ$956, 841, MATCH($B$3, resultados!$A$1:$ZZ$1, 0))</f>
        <v/>
      </c>
    </row>
    <row r="848">
      <c r="A848">
        <f>INDEX(resultados!$A$2:$ZZ$956, 842, MATCH($B$1, resultados!$A$1:$ZZ$1, 0))</f>
        <v/>
      </c>
      <c r="B848">
        <f>INDEX(resultados!$A$2:$ZZ$956, 842, MATCH($B$2, resultados!$A$1:$ZZ$1, 0))</f>
        <v/>
      </c>
      <c r="C848">
        <f>INDEX(resultados!$A$2:$ZZ$956, 842, MATCH($B$3, resultados!$A$1:$ZZ$1, 0))</f>
        <v/>
      </c>
    </row>
    <row r="849">
      <c r="A849">
        <f>INDEX(resultados!$A$2:$ZZ$956, 843, MATCH($B$1, resultados!$A$1:$ZZ$1, 0))</f>
        <v/>
      </c>
      <c r="B849">
        <f>INDEX(resultados!$A$2:$ZZ$956, 843, MATCH($B$2, resultados!$A$1:$ZZ$1, 0))</f>
        <v/>
      </c>
      <c r="C849">
        <f>INDEX(resultados!$A$2:$ZZ$956, 843, MATCH($B$3, resultados!$A$1:$ZZ$1, 0))</f>
        <v/>
      </c>
    </row>
    <row r="850">
      <c r="A850">
        <f>INDEX(resultados!$A$2:$ZZ$956, 844, MATCH($B$1, resultados!$A$1:$ZZ$1, 0))</f>
        <v/>
      </c>
      <c r="B850">
        <f>INDEX(resultados!$A$2:$ZZ$956, 844, MATCH($B$2, resultados!$A$1:$ZZ$1, 0))</f>
        <v/>
      </c>
      <c r="C850">
        <f>INDEX(resultados!$A$2:$ZZ$956, 844, MATCH($B$3, resultados!$A$1:$ZZ$1, 0))</f>
        <v/>
      </c>
    </row>
    <row r="851">
      <c r="A851">
        <f>INDEX(resultados!$A$2:$ZZ$956, 845, MATCH($B$1, resultados!$A$1:$ZZ$1, 0))</f>
        <v/>
      </c>
      <c r="B851">
        <f>INDEX(resultados!$A$2:$ZZ$956, 845, MATCH($B$2, resultados!$A$1:$ZZ$1, 0))</f>
        <v/>
      </c>
      <c r="C851">
        <f>INDEX(resultados!$A$2:$ZZ$956, 845, MATCH($B$3, resultados!$A$1:$ZZ$1, 0))</f>
        <v/>
      </c>
    </row>
    <row r="852">
      <c r="A852">
        <f>INDEX(resultados!$A$2:$ZZ$956, 846, MATCH($B$1, resultados!$A$1:$ZZ$1, 0))</f>
        <v/>
      </c>
      <c r="B852">
        <f>INDEX(resultados!$A$2:$ZZ$956, 846, MATCH($B$2, resultados!$A$1:$ZZ$1, 0))</f>
        <v/>
      </c>
      <c r="C852">
        <f>INDEX(resultados!$A$2:$ZZ$956, 846, MATCH($B$3, resultados!$A$1:$ZZ$1, 0))</f>
        <v/>
      </c>
    </row>
    <row r="853">
      <c r="A853">
        <f>INDEX(resultados!$A$2:$ZZ$956, 847, MATCH($B$1, resultados!$A$1:$ZZ$1, 0))</f>
        <v/>
      </c>
      <c r="B853">
        <f>INDEX(resultados!$A$2:$ZZ$956, 847, MATCH($B$2, resultados!$A$1:$ZZ$1, 0))</f>
        <v/>
      </c>
      <c r="C853">
        <f>INDEX(resultados!$A$2:$ZZ$956, 847, MATCH($B$3, resultados!$A$1:$ZZ$1, 0))</f>
        <v/>
      </c>
    </row>
    <row r="854">
      <c r="A854">
        <f>INDEX(resultados!$A$2:$ZZ$956, 848, MATCH($B$1, resultados!$A$1:$ZZ$1, 0))</f>
        <v/>
      </c>
      <c r="B854">
        <f>INDEX(resultados!$A$2:$ZZ$956, 848, MATCH($B$2, resultados!$A$1:$ZZ$1, 0))</f>
        <v/>
      </c>
      <c r="C854">
        <f>INDEX(resultados!$A$2:$ZZ$956, 848, MATCH($B$3, resultados!$A$1:$ZZ$1, 0))</f>
        <v/>
      </c>
    </row>
    <row r="855">
      <c r="A855">
        <f>INDEX(resultados!$A$2:$ZZ$956, 849, MATCH($B$1, resultados!$A$1:$ZZ$1, 0))</f>
        <v/>
      </c>
      <c r="B855">
        <f>INDEX(resultados!$A$2:$ZZ$956, 849, MATCH($B$2, resultados!$A$1:$ZZ$1, 0))</f>
        <v/>
      </c>
      <c r="C855">
        <f>INDEX(resultados!$A$2:$ZZ$956, 849, MATCH($B$3, resultados!$A$1:$ZZ$1, 0))</f>
        <v/>
      </c>
    </row>
    <row r="856">
      <c r="A856">
        <f>INDEX(resultados!$A$2:$ZZ$956, 850, MATCH($B$1, resultados!$A$1:$ZZ$1, 0))</f>
        <v/>
      </c>
      <c r="B856">
        <f>INDEX(resultados!$A$2:$ZZ$956, 850, MATCH($B$2, resultados!$A$1:$ZZ$1, 0))</f>
        <v/>
      </c>
      <c r="C856">
        <f>INDEX(resultados!$A$2:$ZZ$956, 850, MATCH($B$3, resultados!$A$1:$ZZ$1, 0))</f>
        <v/>
      </c>
    </row>
    <row r="857">
      <c r="A857">
        <f>INDEX(resultados!$A$2:$ZZ$956, 851, MATCH($B$1, resultados!$A$1:$ZZ$1, 0))</f>
        <v/>
      </c>
      <c r="B857">
        <f>INDEX(resultados!$A$2:$ZZ$956, 851, MATCH($B$2, resultados!$A$1:$ZZ$1, 0))</f>
        <v/>
      </c>
      <c r="C857">
        <f>INDEX(resultados!$A$2:$ZZ$956, 851, MATCH($B$3, resultados!$A$1:$ZZ$1, 0))</f>
        <v/>
      </c>
    </row>
    <row r="858">
      <c r="A858">
        <f>INDEX(resultados!$A$2:$ZZ$956, 852, MATCH($B$1, resultados!$A$1:$ZZ$1, 0))</f>
        <v/>
      </c>
      <c r="B858">
        <f>INDEX(resultados!$A$2:$ZZ$956, 852, MATCH($B$2, resultados!$A$1:$ZZ$1, 0))</f>
        <v/>
      </c>
      <c r="C858">
        <f>INDEX(resultados!$A$2:$ZZ$956, 852, MATCH($B$3, resultados!$A$1:$ZZ$1, 0))</f>
        <v/>
      </c>
    </row>
    <row r="859">
      <c r="A859">
        <f>INDEX(resultados!$A$2:$ZZ$956, 853, MATCH($B$1, resultados!$A$1:$ZZ$1, 0))</f>
        <v/>
      </c>
      <c r="B859">
        <f>INDEX(resultados!$A$2:$ZZ$956, 853, MATCH($B$2, resultados!$A$1:$ZZ$1, 0))</f>
        <v/>
      </c>
      <c r="C859">
        <f>INDEX(resultados!$A$2:$ZZ$956, 853, MATCH($B$3, resultados!$A$1:$ZZ$1, 0))</f>
        <v/>
      </c>
    </row>
    <row r="860">
      <c r="A860">
        <f>INDEX(resultados!$A$2:$ZZ$956, 854, MATCH($B$1, resultados!$A$1:$ZZ$1, 0))</f>
        <v/>
      </c>
      <c r="B860">
        <f>INDEX(resultados!$A$2:$ZZ$956, 854, MATCH($B$2, resultados!$A$1:$ZZ$1, 0))</f>
        <v/>
      </c>
      <c r="C860">
        <f>INDEX(resultados!$A$2:$ZZ$956, 854, MATCH($B$3, resultados!$A$1:$ZZ$1, 0))</f>
        <v/>
      </c>
    </row>
    <row r="861">
      <c r="A861">
        <f>INDEX(resultados!$A$2:$ZZ$956, 855, MATCH($B$1, resultados!$A$1:$ZZ$1, 0))</f>
        <v/>
      </c>
      <c r="B861">
        <f>INDEX(resultados!$A$2:$ZZ$956, 855, MATCH($B$2, resultados!$A$1:$ZZ$1, 0))</f>
        <v/>
      </c>
      <c r="C861">
        <f>INDEX(resultados!$A$2:$ZZ$956, 855, MATCH($B$3, resultados!$A$1:$ZZ$1, 0))</f>
        <v/>
      </c>
    </row>
    <row r="862">
      <c r="A862">
        <f>INDEX(resultados!$A$2:$ZZ$956, 856, MATCH($B$1, resultados!$A$1:$ZZ$1, 0))</f>
        <v/>
      </c>
      <c r="B862">
        <f>INDEX(resultados!$A$2:$ZZ$956, 856, MATCH($B$2, resultados!$A$1:$ZZ$1, 0))</f>
        <v/>
      </c>
      <c r="C862">
        <f>INDEX(resultados!$A$2:$ZZ$956, 856, MATCH($B$3, resultados!$A$1:$ZZ$1, 0))</f>
        <v/>
      </c>
    </row>
    <row r="863">
      <c r="A863">
        <f>INDEX(resultados!$A$2:$ZZ$956, 857, MATCH($B$1, resultados!$A$1:$ZZ$1, 0))</f>
        <v/>
      </c>
      <c r="B863">
        <f>INDEX(resultados!$A$2:$ZZ$956, 857, MATCH($B$2, resultados!$A$1:$ZZ$1, 0))</f>
        <v/>
      </c>
      <c r="C863">
        <f>INDEX(resultados!$A$2:$ZZ$956, 857, MATCH($B$3, resultados!$A$1:$ZZ$1, 0))</f>
        <v/>
      </c>
    </row>
    <row r="864">
      <c r="A864">
        <f>INDEX(resultados!$A$2:$ZZ$956, 858, MATCH($B$1, resultados!$A$1:$ZZ$1, 0))</f>
        <v/>
      </c>
      <c r="B864">
        <f>INDEX(resultados!$A$2:$ZZ$956, 858, MATCH($B$2, resultados!$A$1:$ZZ$1, 0))</f>
        <v/>
      </c>
      <c r="C864">
        <f>INDEX(resultados!$A$2:$ZZ$956, 858, MATCH($B$3, resultados!$A$1:$ZZ$1, 0))</f>
        <v/>
      </c>
    </row>
    <row r="865">
      <c r="A865">
        <f>INDEX(resultados!$A$2:$ZZ$956, 859, MATCH($B$1, resultados!$A$1:$ZZ$1, 0))</f>
        <v/>
      </c>
      <c r="B865">
        <f>INDEX(resultados!$A$2:$ZZ$956, 859, MATCH($B$2, resultados!$A$1:$ZZ$1, 0))</f>
        <v/>
      </c>
      <c r="C865">
        <f>INDEX(resultados!$A$2:$ZZ$956, 859, MATCH($B$3, resultados!$A$1:$ZZ$1, 0))</f>
        <v/>
      </c>
    </row>
    <row r="866">
      <c r="A866">
        <f>INDEX(resultados!$A$2:$ZZ$956, 860, MATCH($B$1, resultados!$A$1:$ZZ$1, 0))</f>
        <v/>
      </c>
      <c r="B866">
        <f>INDEX(resultados!$A$2:$ZZ$956, 860, MATCH($B$2, resultados!$A$1:$ZZ$1, 0))</f>
        <v/>
      </c>
      <c r="C866">
        <f>INDEX(resultados!$A$2:$ZZ$956, 860, MATCH($B$3, resultados!$A$1:$ZZ$1, 0))</f>
        <v/>
      </c>
    </row>
    <row r="867">
      <c r="A867">
        <f>INDEX(resultados!$A$2:$ZZ$956, 861, MATCH($B$1, resultados!$A$1:$ZZ$1, 0))</f>
        <v/>
      </c>
      <c r="B867">
        <f>INDEX(resultados!$A$2:$ZZ$956, 861, MATCH($B$2, resultados!$A$1:$ZZ$1, 0))</f>
        <v/>
      </c>
      <c r="C867">
        <f>INDEX(resultados!$A$2:$ZZ$956, 861, MATCH($B$3, resultados!$A$1:$ZZ$1, 0))</f>
        <v/>
      </c>
    </row>
    <row r="868">
      <c r="A868">
        <f>INDEX(resultados!$A$2:$ZZ$956, 862, MATCH($B$1, resultados!$A$1:$ZZ$1, 0))</f>
        <v/>
      </c>
      <c r="B868">
        <f>INDEX(resultados!$A$2:$ZZ$956, 862, MATCH($B$2, resultados!$A$1:$ZZ$1, 0))</f>
        <v/>
      </c>
      <c r="C868">
        <f>INDEX(resultados!$A$2:$ZZ$956, 862, MATCH($B$3, resultados!$A$1:$ZZ$1, 0))</f>
        <v/>
      </c>
    </row>
    <row r="869">
      <c r="A869">
        <f>INDEX(resultados!$A$2:$ZZ$956, 863, MATCH($B$1, resultados!$A$1:$ZZ$1, 0))</f>
        <v/>
      </c>
      <c r="B869">
        <f>INDEX(resultados!$A$2:$ZZ$956, 863, MATCH($B$2, resultados!$A$1:$ZZ$1, 0))</f>
        <v/>
      </c>
      <c r="C869">
        <f>INDEX(resultados!$A$2:$ZZ$956, 863, MATCH($B$3, resultados!$A$1:$ZZ$1, 0))</f>
        <v/>
      </c>
    </row>
    <row r="870">
      <c r="A870">
        <f>INDEX(resultados!$A$2:$ZZ$956, 864, MATCH($B$1, resultados!$A$1:$ZZ$1, 0))</f>
        <v/>
      </c>
      <c r="B870">
        <f>INDEX(resultados!$A$2:$ZZ$956, 864, MATCH($B$2, resultados!$A$1:$ZZ$1, 0))</f>
        <v/>
      </c>
      <c r="C870">
        <f>INDEX(resultados!$A$2:$ZZ$956, 864, MATCH($B$3, resultados!$A$1:$ZZ$1, 0))</f>
        <v/>
      </c>
    </row>
    <row r="871">
      <c r="A871">
        <f>INDEX(resultados!$A$2:$ZZ$956, 865, MATCH($B$1, resultados!$A$1:$ZZ$1, 0))</f>
        <v/>
      </c>
      <c r="B871">
        <f>INDEX(resultados!$A$2:$ZZ$956, 865, MATCH($B$2, resultados!$A$1:$ZZ$1, 0))</f>
        <v/>
      </c>
      <c r="C871">
        <f>INDEX(resultados!$A$2:$ZZ$956, 865, MATCH($B$3, resultados!$A$1:$ZZ$1, 0))</f>
        <v/>
      </c>
    </row>
    <row r="872">
      <c r="A872">
        <f>INDEX(resultados!$A$2:$ZZ$956, 866, MATCH($B$1, resultados!$A$1:$ZZ$1, 0))</f>
        <v/>
      </c>
      <c r="B872">
        <f>INDEX(resultados!$A$2:$ZZ$956, 866, MATCH($B$2, resultados!$A$1:$ZZ$1, 0))</f>
        <v/>
      </c>
      <c r="C872">
        <f>INDEX(resultados!$A$2:$ZZ$956, 866, MATCH($B$3, resultados!$A$1:$ZZ$1, 0))</f>
        <v/>
      </c>
    </row>
    <row r="873">
      <c r="A873">
        <f>INDEX(resultados!$A$2:$ZZ$956, 867, MATCH($B$1, resultados!$A$1:$ZZ$1, 0))</f>
        <v/>
      </c>
      <c r="B873">
        <f>INDEX(resultados!$A$2:$ZZ$956, 867, MATCH($B$2, resultados!$A$1:$ZZ$1, 0))</f>
        <v/>
      </c>
      <c r="C873">
        <f>INDEX(resultados!$A$2:$ZZ$956, 867, MATCH($B$3, resultados!$A$1:$ZZ$1, 0))</f>
        <v/>
      </c>
    </row>
    <row r="874">
      <c r="A874">
        <f>INDEX(resultados!$A$2:$ZZ$956, 868, MATCH($B$1, resultados!$A$1:$ZZ$1, 0))</f>
        <v/>
      </c>
      <c r="B874">
        <f>INDEX(resultados!$A$2:$ZZ$956, 868, MATCH($B$2, resultados!$A$1:$ZZ$1, 0))</f>
        <v/>
      </c>
      <c r="C874">
        <f>INDEX(resultados!$A$2:$ZZ$956, 868, MATCH($B$3, resultados!$A$1:$ZZ$1, 0))</f>
        <v/>
      </c>
    </row>
    <row r="875">
      <c r="A875">
        <f>INDEX(resultados!$A$2:$ZZ$956, 869, MATCH($B$1, resultados!$A$1:$ZZ$1, 0))</f>
        <v/>
      </c>
      <c r="B875">
        <f>INDEX(resultados!$A$2:$ZZ$956, 869, MATCH($B$2, resultados!$A$1:$ZZ$1, 0))</f>
        <v/>
      </c>
      <c r="C875">
        <f>INDEX(resultados!$A$2:$ZZ$956, 869, MATCH($B$3, resultados!$A$1:$ZZ$1, 0))</f>
        <v/>
      </c>
    </row>
    <row r="876">
      <c r="A876">
        <f>INDEX(resultados!$A$2:$ZZ$956, 870, MATCH($B$1, resultados!$A$1:$ZZ$1, 0))</f>
        <v/>
      </c>
      <c r="B876">
        <f>INDEX(resultados!$A$2:$ZZ$956, 870, MATCH($B$2, resultados!$A$1:$ZZ$1, 0))</f>
        <v/>
      </c>
      <c r="C876">
        <f>INDEX(resultados!$A$2:$ZZ$956, 870, MATCH($B$3, resultados!$A$1:$ZZ$1, 0))</f>
        <v/>
      </c>
    </row>
    <row r="877">
      <c r="A877">
        <f>INDEX(resultados!$A$2:$ZZ$956, 871, MATCH($B$1, resultados!$A$1:$ZZ$1, 0))</f>
        <v/>
      </c>
      <c r="B877">
        <f>INDEX(resultados!$A$2:$ZZ$956, 871, MATCH($B$2, resultados!$A$1:$ZZ$1, 0))</f>
        <v/>
      </c>
      <c r="C877">
        <f>INDEX(resultados!$A$2:$ZZ$956, 871, MATCH($B$3, resultados!$A$1:$ZZ$1, 0))</f>
        <v/>
      </c>
    </row>
    <row r="878">
      <c r="A878">
        <f>INDEX(resultados!$A$2:$ZZ$956, 872, MATCH($B$1, resultados!$A$1:$ZZ$1, 0))</f>
        <v/>
      </c>
      <c r="B878">
        <f>INDEX(resultados!$A$2:$ZZ$956, 872, MATCH($B$2, resultados!$A$1:$ZZ$1, 0))</f>
        <v/>
      </c>
      <c r="C878">
        <f>INDEX(resultados!$A$2:$ZZ$956, 872, MATCH($B$3, resultados!$A$1:$ZZ$1, 0))</f>
        <v/>
      </c>
    </row>
    <row r="879">
      <c r="A879">
        <f>INDEX(resultados!$A$2:$ZZ$956, 873, MATCH($B$1, resultados!$A$1:$ZZ$1, 0))</f>
        <v/>
      </c>
      <c r="B879">
        <f>INDEX(resultados!$A$2:$ZZ$956, 873, MATCH($B$2, resultados!$A$1:$ZZ$1, 0))</f>
        <v/>
      </c>
      <c r="C879">
        <f>INDEX(resultados!$A$2:$ZZ$956, 873, MATCH($B$3, resultados!$A$1:$ZZ$1, 0))</f>
        <v/>
      </c>
    </row>
    <row r="880">
      <c r="A880">
        <f>INDEX(resultados!$A$2:$ZZ$956, 874, MATCH($B$1, resultados!$A$1:$ZZ$1, 0))</f>
        <v/>
      </c>
      <c r="B880">
        <f>INDEX(resultados!$A$2:$ZZ$956, 874, MATCH($B$2, resultados!$A$1:$ZZ$1, 0))</f>
        <v/>
      </c>
      <c r="C880">
        <f>INDEX(resultados!$A$2:$ZZ$956, 874, MATCH($B$3, resultados!$A$1:$ZZ$1, 0))</f>
        <v/>
      </c>
    </row>
    <row r="881">
      <c r="A881">
        <f>INDEX(resultados!$A$2:$ZZ$956, 875, MATCH($B$1, resultados!$A$1:$ZZ$1, 0))</f>
        <v/>
      </c>
      <c r="B881">
        <f>INDEX(resultados!$A$2:$ZZ$956, 875, MATCH($B$2, resultados!$A$1:$ZZ$1, 0))</f>
        <v/>
      </c>
      <c r="C881">
        <f>INDEX(resultados!$A$2:$ZZ$956, 875, MATCH($B$3, resultados!$A$1:$ZZ$1, 0))</f>
        <v/>
      </c>
    </row>
    <row r="882">
      <c r="A882">
        <f>INDEX(resultados!$A$2:$ZZ$956, 876, MATCH($B$1, resultados!$A$1:$ZZ$1, 0))</f>
        <v/>
      </c>
      <c r="B882">
        <f>INDEX(resultados!$A$2:$ZZ$956, 876, MATCH($B$2, resultados!$A$1:$ZZ$1, 0))</f>
        <v/>
      </c>
      <c r="C882">
        <f>INDEX(resultados!$A$2:$ZZ$956, 876, MATCH($B$3, resultados!$A$1:$ZZ$1, 0))</f>
        <v/>
      </c>
    </row>
    <row r="883">
      <c r="A883">
        <f>INDEX(resultados!$A$2:$ZZ$956, 877, MATCH($B$1, resultados!$A$1:$ZZ$1, 0))</f>
        <v/>
      </c>
      <c r="B883">
        <f>INDEX(resultados!$A$2:$ZZ$956, 877, MATCH($B$2, resultados!$A$1:$ZZ$1, 0))</f>
        <v/>
      </c>
      <c r="C883">
        <f>INDEX(resultados!$A$2:$ZZ$956, 877, MATCH($B$3, resultados!$A$1:$ZZ$1, 0))</f>
        <v/>
      </c>
    </row>
    <row r="884">
      <c r="A884">
        <f>INDEX(resultados!$A$2:$ZZ$956, 878, MATCH($B$1, resultados!$A$1:$ZZ$1, 0))</f>
        <v/>
      </c>
      <c r="B884">
        <f>INDEX(resultados!$A$2:$ZZ$956, 878, MATCH($B$2, resultados!$A$1:$ZZ$1, 0))</f>
        <v/>
      </c>
      <c r="C884">
        <f>INDEX(resultados!$A$2:$ZZ$956, 878, MATCH($B$3, resultados!$A$1:$ZZ$1, 0))</f>
        <v/>
      </c>
    </row>
    <row r="885">
      <c r="A885">
        <f>INDEX(resultados!$A$2:$ZZ$956, 879, MATCH($B$1, resultados!$A$1:$ZZ$1, 0))</f>
        <v/>
      </c>
      <c r="B885">
        <f>INDEX(resultados!$A$2:$ZZ$956, 879, MATCH($B$2, resultados!$A$1:$ZZ$1, 0))</f>
        <v/>
      </c>
      <c r="C885">
        <f>INDEX(resultados!$A$2:$ZZ$956, 879, MATCH($B$3, resultados!$A$1:$ZZ$1, 0))</f>
        <v/>
      </c>
    </row>
    <row r="886">
      <c r="A886">
        <f>INDEX(resultados!$A$2:$ZZ$956, 880, MATCH($B$1, resultados!$A$1:$ZZ$1, 0))</f>
        <v/>
      </c>
      <c r="B886">
        <f>INDEX(resultados!$A$2:$ZZ$956, 880, MATCH($B$2, resultados!$A$1:$ZZ$1, 0))</f>
        <v/>
      </c>
      <c r="C886">
        <f>INDEX(resultados!$A$2:$ZZ$956, 880, MATCH($B$3, resultados!$A$1:$ZZ$1, 0))</f>
        <v/>
      </c>
    </row>
    <row r="887">
      <c r="A887">
        <f>INDEX(resultados!$A$2:$ZZ$956, 881, MATCH($B$1, resultados!$A$1:$ZZ$1, 0))</f>
        <v/>
      </c>
      <c r="B887">
        <f>INDEX(resultados!$A$2:$ZZ$956, 881, MATCH($B$2, resultados!$A$1:$ZZ$1, 0))</f>
        <v/>
      </c>
      <c r="C887">
        <f>INDEX(resultados!$A$2:$ZZ$956, 881, MATCH($B$3, resultados!$A$1:$ZZ$1, 0))</f>
        <v/>
      </c>
    </row>
    <row r="888">
      <c r="A888">
        <f>INDEX(resultados!$A$2:$ZZ$956, 882, MATCH($B$1, resultados!$A$1:$ZZ$1, 0))</f>
        <v/>
      </c>
      <c r="B888">
        <f>INDEX(resultados!$A$2:$ZZ$956, 882, MATCH($B$2, resultados!$A$1:$ZZ$1, 0))</f>
        <v/>
      </c>
      <c r="C888">
        <f>INDEX(resultados!$A$2:$ZZ$956, 882, MATCH($B$3, resultados!$A$1:$ZZ$1, 0))</f>
        <v/>
      </c>
    </row>
    <row r="889">
      <c r="A889">
        <f>INDEX(resultados!$A$2:$ZZ$956, 883, MATCH($B$1, resultados!$A$1:$ZZ$1, 0))</f>
        <v/>
      </c>
      <c r="B889">
        <f>INDEX(resultados!$A$2:$ZZ$956, 883, MATCH($B$2, resultados!$A$1:$ZZ$1, 0))</f>
        <v/>
      </c>
      <c r="C889">
        <f>INDEX(resultados!$A$2:$ZZ$956, 883, MATCH($B$3, resultados!$A$1:$ZZ$1, 0))</f>
        <v/>
      </c>
    </row>
    <row r="890">
      <c r="A890">
        <f>INDEX(resultados!$A$2:$ZZ$956, 884, MATCH($B$1, resultados!$A$1:$ZZ$1, 0))</f>
        <v/>
      </c>
      <c r="B890">
        <f>INDEX(resultados!$A$2:$ZZ$956, 884, MATCH($B$2, resultados!$A$1:$ZZ$1, 0))</f>
        <v/>
      </c>
      <c r="C890">
        <f>INDEX(resultados!$A$2:$ZZ$956, 884, MATCH($B$3, resultados!$A$1:$ZZ$1, 0))</f>
        <v/>
      </c>
    </row>
    <row r="891">
      <c r="A891">
        <f>INDEX(resultados!$A$2:$ZZ$956, 885, MATCH($B$1, resultados!$A$1:$ZZ$1, 0))</f>
        <v/>
      </c>
      <c r="B891">
        <f>INDEX(resultados!$A$2:$ZZ$956, 885, MATCH($B$2, resultados!$A$1:$ZZ$1, 0))</f>
        <v/>
      </c>
      <c r="C891">
        <f>INDEX(resultados!$A$2:$ZZ$956, 885, MATCH($B$3, resultados!$A$1:$ZZ$1, 0))</f>
        <v/>
      </c>
    </row>
    <row r="892">
      <c r="A892">
        <f>INDEX(resultados!$A$2:$ZZ$956, 886, MATCH($B$1, resultados!$A$1:$ZZ$1, 0))</f>
        <v/>
      </c>
      <c r="B892">
        <f>INDEX(resultados!$A$2:$ZZ$956, 886, MATCH($B$2, resultados!$A$1:$ZZ$1, 0))</f>
        <v/>
      </c>
      <c r="C892">
        <f>INDEX(resultados!$A$2:$ZZ$956, 886, MATCH($B$3, resultados!$A$1:$ZZ$1, 0))</f>
        <v/>
      </c>
    </row>
    <row r="893">
      <c r="A893">
        <f>INDEX(resultados!$A$2:$ZZ$956, 887, MATCH($B$1, resultados!$A$1:$ZZ$1, 0))</f>
        <v/>
      </c>
      <c r="B893">
        <f>INDEX(resultados!$A$2:$ZZ$956, 887, MATCH($B$2, resultados!$A$1:$ZZ$1, 0))</f>
        <v/>
      </c>
      <c r="C893">
        <f>INDEX(resultados!$A$2:$ZZ$956, 887, MATCH($B$3, resultados!$A$1:$ZZ$1, 0))</f>
        <v/>
      </c>
    </row>
    <row r="894">
      <c r="A894">
        <f>INDEX(resultados!$A$2:$ZZ$956, 888, MATCH($B$1, resultados!$A$1:$ZZ$1, 0))</f>
        <v/>
      </c>
      <c r="B894">
        <f>INDEX(resultados!$A$2:$ZZ$956, 888, MATCH($B$2, resultados!$A$1:$ZZ$1, 0))</f>
        <v/>
      </c>
      <c r="C894">
        <f>INDEX(resultados!$A$2:$ZZ$956, 888, MATCH($B$3, resultados!$A$1:$ZZ$1, 0))</f>
        <v/>
      </c>
    </row>
    <row r="895">
      <c r="A895">
        <f>INDEX(resultados!$A$2:$ZZ$956, 889, MATCH($B$1, resultados!$A$1:$ZZ$1, 0))</f>
        <v/>
      </c>
      <c r="B895">
        <f>INDEX(resultados!$A$2:$ZZ$956, 889, MATCH($B$2, resultados!$A$1:$ZZ$1, 0))</f>
        <v/>
      </c>
      <c r="C895">
        <f>INDEX(resultados!$A$2:$ZZ$956, 889, MATCH($B$3, resultados!$A$1:$ZZ$1, 0))</f>
        <v/>
      </c>
    </row>
    <row r="896">
      <c r="A896">
        <f>INDEX(resultados!$A$2:$ZZ$956, 890, MATCH($B$1, resultados!$A$1:$ZZ$1, 0))</f>
        <v/>
      </c>
      <c r="B896">
        <f>INDEX(resultados!$A$2:$ZZ$956, 890, MATCH($B$2, resultados!$A$1:$ZZ$1, 0))</f>
        <v/>
      </c>
      <c r="C896">
        <f>INDEX(resultados!$A$2:$ZZ$956, 890, MATCH($B$3, resultados!$A$1:$ZZ$1, 0))</f>
        <v/>
      </c>
    </row>
    <row r="897">
      <c r="A897">
        <f>INDEX(resultados!$A$2:$ZZ$956, 891, MATCH($B$1, resultados!$A$1:$ZZ$1, 0))</f>
        <v/>
      </c>
      <c r="B897">
        <f>INDEX(resultados!$A$2:$ZZ$956, 891, MATCH($B$2, resultados!$A$1:$ZZ$1, 0))</f>
        <v/>
      </c>
      <c r="C897">
        <f>INDEX(resultados!$A$2:$ZZ$956, 891, MATCH($B$3, resultados!$A$1:$ZZ$1, 0))</f>
        <v/>
      </c>
    </row>
    <row r="898">
      <c r="A898">
        <f>INDEX(resultados!$A$2:$ZZ$956, 892, MATCH($B$1, resultados!$A$1:$ZZ$1, 0))</f>
        <v/>
      </c>
      <c r="B898">
        <f>INDEX(resultados!$A$2:$ZZ$956, 892, MATCH($B$2, resultados!$A$1:$ZZ$1, 0))</f>
        <v/>
      </c>
      <c r="C898">
        <f>INDEX(resultados!$A$2:$ZZ$956, 892, MATCH($B$3, resultados!$A$1:$ZZ$1, 0))</f>
        <v/>
      </c>
    </row>
    <row r="899">
      <c r="A899">
        <f>INDEX(resultados!$A$2:$ZZ$956, 893, MATCH($B$1, resultados!$A$1:$ZZ$1, 0))</f>
        <v/>
      </c>
      <c r="B899">
        <f>INDEX(resultados!$A$2:$ZZ$956, 893, MATCH($B$2, resultados!$A$1:$ZZ$1, 0))</f>
        <v/>
      </c>
      <c r="C899">
        <f>INDEX(resultados!$A$2:$ZZ$956, 893, MATCH($B$3, resultados!$A$1:$ZZ$1, 0))</f>
        <v/>
      </c>
    </row>
    <row r="900">
      <c r="A900">
        <f>INDEX(resultados!$A$2:$ZZ$956, 894, MATCH($B$1, resultados!$A$1:$ZZ$1, 0))</f>
        <v/>
      </c>
      <c r="B900">
        <f>INDEX(resultados!$A$2:$ZZ$956, 894, MATCH($B$2, resultados!$A$1:$ZZ$1, 0))</f>
        <v/>
      </c>
      <c r="C900">
        <f>INDEX(resultados!$A$2:$ZZ$956, 894, MATCH($B$3, resultados!$A$1:$ZZ$1, 0))</f>
        <v/>
      </c>
    </row>
    <row r="901">
      <c r="A901">
        <f>INDEX(resultados!$A$2:$ZZ$956, 895, MATCH($B$1, resultados!$A$1:$ZZ$1, 0))</f>
        <v/>
      </c>
      <c r="B901">
        <f>INDEX(resultados!$A$2:$ZZ$956, 895, MATCH($B$2, resultados!$A$1:$ZZ$1, 0))</f>
        <v/>
      </c>
      <c r="C901">
        <f>INDEX(resultados!$A$2:$ZZ$956, 895, MATCH($B$3, resultados!$A$1:$ZZ$1, 0))</f>
        <v/>
      </c>
    </row>
    <row r="902">
      <c r="A902">
        <f>INDEX(resultados!$A$2:$ZZ$956, 896, MATCH($B$1, resultados!$A$1:$ZZ$1, 0))</f>
        <v/>
      </c>
      <c r="B902">
        <f>INDEX(resultados!$A$2:$ZZ$956, 896, MATCH($B$2, resultados!$A$1:$ZZ$1, 0))</f>
        <v/>
      </c>
      <c r="C902">
        <f>INDEX(resultados!$A$2:$ZZ$956, 896, MATCH($B$3, resultados!$A$1:$ZZ$1, 0))</f>
        <v/>
      </c>
    </row>
    <row r="903">
      <c r="A903">
        <f>INDEX(resultados!$A$2:$ZZ$956, 897, MATCH($B$1, resultados!$A$1:$ZZ$1, 0))</f>
        <v/>
      </c>
      <c r="B903">
        <f>INDEX(resultados!$A$2:$ZZ$956, 897, MATCH($B$2, resultados!$A$1:$ZZ$1, 0))</f>
        <v/>
      </c>
      <c r="C903">
        <f>INDEX(resultados!$A$2:$ZZ$956, 897, MATCH($B$3, resultados!$A$1:$ZZ$1, 0))</f>
        <v/>
      </c>
    </row>
    <row r="904">
      <c r="A904">
        <f>INDEX(resultados!$A$2:$ZZ$956, 898, MATCH($B$1, resultados!$A$1:$ZZ$1, 0))</f>
        <v/>
      </c>
      <c r="B904">
        <f>INDEX(resultados!$A$2:$ZZ$956, 898, MATCH($B$2, resultados!$A$1:$ZZ$1, 0))</f>
        <v/>
      </c>
      <c r="C904">
        <f>INDEX(resultados!$A$2:$ZZ$956, 898, MATCH($B$3, resultados!$A$1:$ZZ$1, 0))</f>
        <v/>
      </c>
    </row>
    <row r="905">
      <c r="A905">
        <f>INDEX(resultados!$A$2:$ZZ$956, 899, MATCH($B$1, resultados!$A$1:$ZZ$1, 0))</f>
        <v/>
      </c>
      <c r="B905">
        <f>INDEX(resultados!$A$2:$ZZ$956, 899, MATCH($B$2, resultados!$A$1:$ZZ$1, 0))</f>
        <v/>
      </c>
      <c r="C905">
        <f>INDEX(resultados!$A$2:$ZZ$956, 899, MATCH($B$3, resultados!$A$1:$ZZ$1, 0))</f>
        <v/>
      </c>
    </row>
    <row r="906">
      <c r="A906">
        <f>INDEX(resultados!$A$2:$ZZ$956, 900, MATCH($B$1, resultados!$A$1:$ZZ$1, 0))</f>
        <v/>
      </c>
      <c r="B906">
        <f>INDEX(resultados!$A$2:$ZZ$956, 900, MATCH($B$2, resultados!$A$1:$ZZ$1, 0))</f>
        <v/>
      </c>
      <c r="C906">
        <f>INDEX(resultados!$A$2:$ZZ$956, 900, MATCH($B$3, resultados!$A$1:$ZZ$1, 0))</f>
        <v/>
      </c>
    </row>
    <row r="907">
      <c r="A907">
        <f>INDEX(resultados!$A$2:$ZZ$956, 901, MATCH($B$1, resultados!$A$1:$ZZ$1, 0))</f>
        <v/>
      </c>
      <c r="B907">
        <f>INDEX(resultados!$A$2:$ZZ$956, 901, MATCH($B$2, resultados!$A$1:$ZZ$1, 0))</f>
        <v/>
      </c>
      <c r="C907">
        <f>INDEX(resultados!$A$2:$ZZ$956, 901, MATCH($B$3, resultados!$A$1:$ZZ$1, 0))</f>
        <v/>
      </c>
    </row>
    <row r="908">
      <c r="A908">
        <f>INDEX(resultados!$A$2:$ZZ$956, 902, MATCH($B$1, resultados!$A$1:$ZZ$1, 0))</f>
        <v/>
      </c>
      <c r="B908">
        <f>INDEX(resultados!$A$2:$ZZ$956, 902, MATCH($B$2, resultados!$A$1:$ZZ$1, 0))</f>
        <v/>
      </c>
      <c r="C908">
        <f>INDEX(resultados!$A$2:$ZZ$956, 902, MATCH($B$3, resultados!$A$1:$ZZ$1, 0))</f>
        <v/>
      </c>
    </row>
    <row r="909">
      <c r="A909">
        <f>INDEX(resultados!$A$2:$ZZ$956, 903, MATCH($B$1, resultados!$A$1:$ZZ$1, 0))</f>
        <v/>
      </c>
      <c r="B909">
        <f>INDEX(resultados!$A$2:$ZZ$956, 903, MATCH($B$2, resultados!$A$1:$ZZ$1, 0))</f>
        <v/>
      </c>
      <c r="C909">
        <f>INDEX(resultados!$A$2:$ZZ$956, 903, MATCH($B$3, resultados!$A$1:$ZZ$1, 0))</f>
        <v/>
      </c>
    </row>
    <row r="910">
      <c r="A910">
        <f>INDEX(resultados!$A$2:$ZZ$956, 904, MATCH($B$1, resultados!$A$1:$ZZ$1, 0))</f>
        <v/>
      </c>
      <c r="B910">
        <f>INDEX(resultados!$A$2:$ZZ$956, 904, MATCH($B$2, resultados!$A$1:$ZZ$1, 0))</f>
        <v/>
      </c>
      <c r="C910">
        <f>INDEX(resultados!$A$2:$ZZ$956, 904, MATCH($B$3, resultados!$A$1:$ZZ$1, 0))</f>
        <v/>
      </c>
    </row>
    <row r="911">
      <c r="A911">
        <f>INDEX(resultados!$A$2:$ZZ$956, 905, MATCH($B$1, resultados!$A$1:$ZZ$1, 0))</f>
        <v/>
      </c>
      <c r="B911">
        <f>INDEX(resultados!$A$2:$ZZ$956, 905, MATCH($B$2, resultados!$A$1:$ZZ$1, 0))</f>
        <v/>
      </c>
      <c r="C911">
        <f>INDEX(resultados!$A$2:$ZZ$956, 905, MATCH($B$3, resultados!$A$1:$ZZ$1, 0))</f>
        <v/>
      </c>
    </row>
    <row r="912">
      <c r="A912">
        <f>INDEX(resultados!$A$2:$ZZ$956, 906, MATCH($B$1, resultados!$A$1:$ZZ$1, 0))</f>
        <v/>
      </c>
      <c r="B912">
        <f>INDEX(resultados!$A$2:$ZZ$956, 906, MATCH($B$2, resultados!$A$1:$ZZ$1, 0))</f>
        <v/>
      </c>
      <c r="C912">
        <f>INDEX(resultados!$A$2:$ZZ$956, 906, MATCH($B$3, resultados!$A$1:$ZZ$1, 0))</f>
        <v/>
      </c>
    </row>
    <row r="913">
      <c r="A913">
        <f>INDEX(resultados!$A$2:$ZZ$956, 907, MATCH($B$1, resultados!$A$1:$ZZ$1, 0))</f>
        <v/>
      </c>
      <c r="B913">
        <f>INDEX(resultados!$A$2:$ZZ$956, 907, MATCH($B$2, resultados!$A$1:$ZZ$1, 0))</f>
        <v/>
      </c>
      <c r="C913">
        <f>INDEX(resultados!$A$2:$ZZ$956, 907, MATCH($B$3, resultados!$A$1:$ZZ$1, 0))</f>
        <v/>
      </c>
    </row>
    <row r="914">
      <c r="A914">
        <f>INDEX(resultados!$A$2:$ZZ$956, 908, MATCH($B$1, resultados!$A$1:$ZZ$1, 0))</f>
        <v/>
      </c>
      <c r="B914">
        <f>INDEX(resultados!$A$2:$ZZ$956, 908, MATCH($B$2, resultados!$A$1:$ZZ$1, 0))</f>
        <v/>
      </c>
      <c r="C914">
        <f>INDEX(resultados!$A$2:$ZZ$956, 908, MATCH($B$3, resultados!$A$1:$ZZ$1, 0))</f>
        <v/>
      </c>
    </row>
    <row r="915">
      <c r="A915">
        <f>INDEX(resultados!$A$2:$ZZ$956, 909, MATCH($B$1, resultados!$A$1:$ZZ$1, 0))</f>
        <v/>
      </c>
      <c r="B915">
        <f>INDEX(resultados!$A$2:$ZZ$956, 909, MATCH($B$2, resultados!$A$1:$ZZ$1, 0))</f>
        <v/>
      </c>
      <c r="C915">
        <f>INDEX(resultados!$A$2:$ZZ$956, 909, MATCH($B$3, resultados!$A$1:$ZZ$1, 0))</f>
        <v/>
      </c>
    </row>
    <row r="916">
      <c r="A916">
        <f>INDEX(resultados!$A$2:$ZZ$956, 910, MATCH($B$1, resultados!$A$1:$ZZ$1, 0))</f>
        <v/>
      </c>
      <c r="B916">
        <f>INDEX(resultados!$A$2:$ZZ$956, 910, MATCH($B$2, resultados!$A$1:$ZZ$1, 0))</f>
        <v/>
      </c>
      <c r="C916">
        <f>INDEX(resultados!$A$2:$ZZ$956, 910, MATCH($B$3, resultados!$A$1:$ZZ$1, 0))</f>
        <v/>
      </c>
    </row>
    <row r="917">
      <c r="A917">
        <f>INDEX(resultados!$A$2:$ZZ$956, 911, MATCH($B$1, resultados!$A$1:$ZZ$1, 0))</f>
        <v/>
      </c>
      <c r="B917">
        <f>INDEX(resultados!$A$2:$ZZ$956, 911, MATCH($B$2, resultados!$A$1:$ZZ$1, 0))</f>
        <v/>
      </c>
      <c r="C917">
        <f>INDEX(resultados!$A$2:$ZZ$956, 911, MATCH($B$3, resultados!$A$1:$ZZ$1, 0))</f>
        <v/>
      </c>
    </row>
    <row r="918">
      <c r="A918">
        <f>INDEX(resultados!$A$2:$ZZ$956, 912, MATCH($B$1, resultados!$A$1:$ZZ$1, 0))</f>
        <v/>
      </c>
      <c r="B918">
        <f>INDEX(resultados!$A$2:$ZZ$956, 912, MATCH($B$2, resultados!$A$1:$ZZ$1, 0))</f>
        <v/>
      </c>
      <c r="C918">
        <f>INDEX(resultados!$A$2:$ZZ$956, 912, MATCH($B$3, resultados!$A$1:$ZZ$1, 0))</f>
        <v/>
      </c>
    </row>
    <row r="919">
      <c r="A919">
        <f>INDEX(resultados!$A$2:$ZZ$956, 913, MATCH($B$1, resultados!$A$1:$ZZ$1, 0))</f>
        <v/>
      </c>
      <c r="B919">
        <f>INDEX(resultados!$A$2:$ZZ$956, 913, MATCH($B$2, resultados!$A$1:$ZZ$1, 0))</f>
        <v/>
      </c>
      <c r="C919">
        <f>INDEX(resultados!$A$2:$ZZ$956, 913, MATCH($B$3, resultados!$A$1:$ZZ$1, 0))</f>
        <v/>
      </c>
    </row>
    <row r="920">
      <c r="A920">
        <f>INDEX(resultados!$A$2:$ZZ$956, 914, MATCH($B$1, resultados!$A$1:$ZZ$1, 0))</f>
        <v/>
      </c>
      <c r="B920">
        <f>INDEX(resultados!$A$2:$ZZ$956, 914, MATCH($B$2, resultados!$A$1:$ZZ$1, 0))</f>
        <v/>
      </c>
      <c r="C920">
        <f>INDEX(resultados!$A$2:$ZZ$956, 914, MATCH($B$3, resultados!$A$1:$ZZ$1, 0))</f>
        <v/>
      </c>
    </row>
    <row r="921">
      <c r="A921">
        <f>INDEX(resultados!$A$2:$ZZ$956, 915, MATCH($B$1, resultados!$A$1:$ZZ$1, 0))</f>
        <v/>
      </c>
      <c r="B921">
        <f>INDEX(resultados!$A$2:$ZZ$956, 915, MATCH($B$2, resultados!$A$1:$ZZ$1, 0))</f>
        <v/>
      </c>
      <c r="C921">
        <f>INDEX(resultados!$A$2:$ZZ$956, 915, MATCH($B$3, resultados!$A$1:$ZZ$1, 0))</f>
        <v/>
      </c>
    </row>
    <row r="922">
      <c r="A922">
        <f>INDEX(resultados!$A$2:$ZZ$956, 916, MATCH($B$1, resultados!$A$1:$ZZ$1, 0))</f>
        <v/>
      </c>
      <c r="B922">
        <f>INDEX(resultados!$A$2:$ZZ$956, 916, MATCH($B$2, resultados!$A$1:$ZZ$1, 0))</f>
        <v/>
      </c>
      <c r="C922">
        <f>INDEX(resultados!$A$2:$ZZ$956, 916, MATCH($B$3, resultados!$A$1:$ZZ$1, 0))</f>
        <v/>
      </c>
    </row>
    <row r="923">
      <c r="A923">
        <f>INDEX(resultados!$A$2:$ZZ$956, 917, MATCH($B$1, resultados!$A$1:$ZZ$1, 0))</f>
        <v/>
      </c>
      <c r="B923">
        <f>INDEX(resultados!$A$2:$ZZ$956, 917, MATCH($B$2, resultados!$A$1:$ZZ$1, 0))</f>
        <v/>
      </c>
      <c r="C923">
        <f>INDEX(resultados!$A$2:$ZZ$956, 917, MATCH($B$3, resultados!$A$1:$ZZ$1, 0))</f>
        <v/>
      </c>
    </row>
    <row r="924">
      <c r="A924">
        <f>INDEX(resultados!$A$2:$ZZ$956, 918, MATCH($B$1, resultados!$A$1:$ZZ$1, 0))</f>
        <v/>
      </c>
      <c r="B924">
        <f>INDEX(resultados!$A$2:$ZZ$956, 918, MATCH($B$2, resultados!$A$1:$ZZ$1, 0))</f>
        <v/>
      </c>
      <c r="C924">
        <f>INDEX(resultados!$A$2:$ZZ$956, 918, MATCH($B$3, resultados!$A$1:$ZZ$1, 0))</f>
        <v/>
      </c>
    </row>
    <row r="925">
      <c r="A925">
        <f>INDEX(resultados!$A$2:$ZZ$956, 919, MATCH($B$1, resultados!$A$1:$ZZ$1, 0))</f>
        <v/>
      </c>
      <c r="B925">
        <f>INDEX(resultados!$A$2:$ZZ$956, 919, MATCH($B$2, resultados!$A$1:$ZZ$1, 0))</f>
        <v/>
      </c>
      <c r="C925">
        <f>INDEX(resultados!$A$2:$ZZ$956, 919, MATCH($B$3, resultados!$A$1:$ZZ$1, 0))</f>
        <v/>
      </c>
    </row>
    <row r="926">
      <c r="A926">
        <f>INDEX(resultados!$A$2:$ZZ$956, 920, MATCH($B$1, resultados!$A$1:$ZZ$1, 0))</f>
        <v/>
      </c>
      <c r="B926">
        <f>INDEX(resultados!$A$2:$ZZ$956, 920, MATCH($B$2, resultados!$A$1:$ZZ$1, 0))</f>
        <v/>
      </c>
      <c r="C926">
        <f>INDEX(resultados!$A$2:$ZZ$956, 920, MATCH($B$3, resultados!$A$1:$ZZ$1, 0))</f>
        <v/>
      </c>
    </row>
    <row r="927">
      <c r="A927">
        <f>INDEX(resultados!$A$2:$ZZ$956, 921, MATCH($B$1, resultados!$A$1:$ZZ$1, 0))</f>
        <v/>
      </c>
      <c r="B927">
        <f>INDEX(resultados!$A$2:$ZZ$956, 921, MATCH($B$2, resultados!$A$1:$ZZ$1, 0))</f>
        <v/>
      </c>
      <c r="C927">
        <f>INDEX(resultados!$A$2:$ZZ$956, 921, MATCH($B$3, resultados!$A$1:$ZZ$1, 0))</f>
        <v/>
      </c>
    </row>
    <row r="928">
      <c r="A928">
        <f>INDEX(resultados!$A$2:$ZZ$956, 922, MATCH($B$1, resultados!$A$1:$ZZ$1, 0))</f>
        <v/>
      </c>
      <c r="B928">
        <f>INDEX(resultados!$A$2:$ZZ$956, 922, MATCH($B$2, resultados!$A$1:$ZZ$1, 0))</f>
        <v/>
      </c>
      <c r="C928">
        <f>INDEX(resultados!$A$2:$ZZ$956, 922, MATCH($B$3, resultados!$A$1:$ZZ$1, 0))</f>
        <v/>
      </c>
    </row>
    <row r="929">
      <c r="A929">
        <f>INDEX(resultados!$A$2:$ZZ$956, 923, MATCH($B$1, resultados!$A$1:$ZZ$1, 0))</f>
        <v/>
      </c>
      <c r="B929">
        <f>INDEX(resultados!$A$2:$ZZ$956, 923, MATCH($B$2, resultados!$A$1:$ZZ$1, 0))</f>
        <v/>
      </c>
      <c r="C929">
        <f>INDEX(resultados!$A$2:$ZZ$956, 923, MATCH($B$3, resultados!$A$1:$ZZ$1, 0))</f>
        <v/>
      </c>
    </row>
    <row r="930">
      <c r="A930">
        <f>INDEX(resultados!$A$2:$ZZ$956, 924, MATCH($B$1, resultados!$A$1:$ZZ$1, 0))</f>
        <v/>
      </c>
      <c r="B930">
        <f>INDEX(resultados!$A$2:$ZZ$956, 924, MATCH($B$2, resultados!$A$1:$ZZ$1, 0))</f>
        <v/>
      </c>
      <c r="C930">
        <f>INDEX(resultados!$A$2:$ZZ$956, 924, MATCH($B$3, resultados!$A$1:$ZZ$1, 0))</f>
        <v/>
      </c>
    </row>
    <row r="931">
      <c r="A931">
        <f>INDEX(resultados!$A$2:$ZZ$956, 925, MATCH($B$1, resultados!$A$1:$ZZ$1, 0))</f>
        <v/>
      </c>
      <c r="B931">
        <f>INDEX(resultados!$A$2:$ZZ$956, 925, MATCH($B$2, resultados!$A$1:$ZZ$1, 0))</f>
        <v/>
      </c>
      <c r="C931">
        <f>INDEX(resultados!$A$2:$ZZ$956, 925, MATCH($B$3, resultados!$A$1:$ZZ$1, 0))</f>
        <v/>
      </c>
    </row>
    <row r="932">
      <c r="A932">
        <f>INDEX(resultados!$A$2:$ZZ$956, 926, MATCH($B$1, resultados!$A$1:$ZZ$1, 0))</f>
        <v/>
      </c>
      <c r="B932">
        <f>INDEX(resultados!$A$2:$ZZ$956, 926, MATCH($B$2, resultados!$A$1:$ZZ$1, 0))</f>
        <v/>
      </c>
      <c r="C932">
        <f>INDEX(resultados!$A$2:$ZZ$956, 926, MATCH($B$3, resultados!$A$1:$ZZ$1, 0))</f>
        <v/>
      </c>
    </row>
    <row r="933">
      <c r="A933">
        <f>INDEX(resultados!$A$2:$ZZ$956, 927, MATCH($B$1, resultados!$A$1:$ZZ$1, 0))</f>
        <v/>
      </c>
      <c r="B933">
        <f>INDEX(resultados!$A$2:$ZZ$956, 927, MATCH($B$2, resultados!$A$1:$ZZ$1, 0))</f>
        <v/>
      </c>
      <c r="C933">
        <f>INDEX(resultados!$A$2:$ZZ$956, 927, MATCH($B$3, resultados!$A$1:$ZZ$1, 0))</f>
        <v/>
      </c>
    </row>
    <row r="934">
      <c r="A934">
        <f>INDEX(resultados!$A$2:$ZZ$956, 928, MATCH($B$1, resultados!$A$1:$ZZ$1, 0))</f>
        <v/>
      </c>
      <c r="B934">
        <f>INDEX(resultados!$A$2:$ZZ$956, 928, MATCH($B$2, resultados!$A$1:$ZZ$1, 0))</f>
        <v/>
      </c>
      <c r="C934">
        <f>INDEX(resultados!$A$2:$ZZ$956, 928, MATCH($B$3, resultados!$A$1:$ZZ$1, 0))</f>
        <v/>
      </c>
    </row>
    <row r="935">
      <c r="A935">
        <f>INDEX(resultados!$A$2:$ZZ$956, 929, MATCH($B$1, resultados!$A$1:$ZZ$1, 0))</f>
        <v/>
      </c>
      <c r="B935">
        <f>INDEX(resultados!$A$2:$ZZ$956, 929, MATCH($B$2, resultados!$A$1:$ZZ$1, 0))</f>
        <v/>
      </c>
      <c r="C935">
        <f>INDEX(resultados!$A$2:$ZZ$956, 929, MATCH($B$3, resultados!$A$1:$ZZ$1, 0))</f>
        <v/>
      </c>
    </row>
    <row r="936">
      <c r="A936">
        <f>INDEX(resultados!$A$2:$ZZ$956, 930, MATCH($B$1, resultados!$A$1:$ZZ$1, 0))</f>
        <v/>
      </c>
      <c r="B936">
        <f>INDEX(resultados!$A$2:$ZZ$956, 930, MATCH($B$2, resultados!$A$1:$ZZ$1, 0))</f>
        <v/>
      </c>
      <c r="C936">
        <f>INDEX(resultados!$A$2:$ZZ$956, 930, MATCH($B$3, resultados!$A$1:$ZZ$1, 0))</f>
        <v/>
      </c>
    </row>
    <row r="937">
      <c r="A937">
        <f>INDEX(resultados!$A$2:$ZZ$956, 931, MATCH($B$1, resultados!$A$1:$ZZ$1, 0))</f>
        <v/>
      </c>
      <c r="B937">
        <f>INDEX(resultados!$A$2:$ZZ$956, 931, MATCH($B$2, resultados!$A$1:$ZZ$1, 0))</f>
        <v/>
      </c>
      <c r="C937">
        <f>INDEX(resultados!$A$2:$ZZ$956, 931, MATCH($B$3, resultados!$A$1:$ZZ$1, 0))</f>
        <v/>
      </c>
    </row>
    <row r="938">
      <c r="A938">
        <f>INDEX(resultados!$A$2:$ZZ$956, 932, MATCH($B$1, resultados!$A$1:$ZZ$1, 0))</f>
        <v/>
      </c>
      <c r="B938">
        <f>INDEX(resultados!$A$2:$ZZ$956, 932, MATCH($B$2, resultados!$A$1:$ZZ$1, 0))</f>
        <v/>
      </c>
      <c r="C938">
        <f>INDEX(resultados!$A$2:$ZZ$956, 932, MATCH($B$3, resultados!$A$1:$ZZ$1, 0))</f>
        <v/>
      </c>
    </row>
    <row r="939">
      <c r="A939">
        <f>INDEX(resultados!$A$2:$ZZ$956, 933, MATCH($B$1, resultados!$A$1:$ZZ$1, 0))</f>
        <v/>
      </c>
      <c r="B939">
        <f>INDEX(resultados!$A$2:$ZZ$956, 933, MATCH($B$2, resultados!$A$1:$ZZ$1, 0))</f>
        <v/>
      </c>
      <c r="C939">
        <f>INDEX(resultados!$A$2:$ZZ$956, 933, MATCH($B$3, resultados!$A$1:$ZZ$1, 0))</f>
        <v/>
      </c>
    </row>
    <row r="940">
      <c r="A940">
        <f>INDEX(resultados!$A$2:$ZZ$956, 934, MATCH($B$1, resultados!$A$1:$ZZ$1, 0))</f>
        <v/>
      </c>
      <c r="B940">
        <f>INDEX(resultados!$A$2:$ZZ$956, 934, MATCH($B$2, resultados!$A$1:$ZZ$1, 0))</f>
        <v/>
      </c>
      <c r="C940">
        <f>INDEX(resultados!$A$2:$ZZ$956, 934, MATCH($B$3, resultados!$A$1:$ZZ$1, 0))</f>
        <v/>
      </c>
    </row>
    <row r="941">
      <c r="A941">
        <f>INDEX(resultados!$A$2:$ZZ$956, 935, MATCH($B$1, resultados!$A$1:$ZZ$1, 0))</f>
        <v/>
      </c>
      <c r="B941">
        <f>INDEX(resultados!$A$2:$ZZ$956, 935, MATCH($B$2, resultados!$A$1:$ZZ$1, 0))</f>
        <v/>
      </c>
      <c r="C941">
        <f>INDEX(resultados!$A$2:$ZZ$956, 935, MATCH($B$3, resultados!$A$1:$ZZ$1, 0))</f>
        <v/>
      </c>
    </row>
    <row r="942">
      <c r="A942">
        <f>INDEX(resultados!$A$2:$ZZ$956, 936, MATCH($B$1, resultados!$A$1:$ZZ$1, 0))</f>
        <v/>
      </c>
      <c r="B942">
        <f>INDEX(resultados!$A$2:$ZZ$956, 936, MATCH($B$2, resultados!$A$1:$ZZ$1, 0))</f>
        <v/>
      </c>
      <c r="C942">
        <f>INDEX(resultados!$A$2:$ZZ$956, 936, MATCH($B$3, resultados!$A$1:$ZZ$1, 0))</f>
        <v/>
      </c>
    </row>
    <row r="943">
      <c r="A943">
        <f>INDEX(resultados!$A$2:$ZZ$956, 937, MATCH($B$1, resultados!$A$1:$ZZ$1, 0))</f>
        <v/>
      </c>
      <c r="B943">
        <f>INDEX(resultados!$A$2:$ZZ$956, 937, MATCH($B$2, resultados!$A$1:$ZZ$1, 0))</f>
        <v/>
      </c>
      <c r="C943">
        <f>INDEX(resultados!$A$2:$ZZ$956, 937, MATCH($B$3, resultados!$A$1:$ZZ$1, 0))</f>
        <v/>
      </c>
    </row>
    <row r="944">
      <c r="A944">
        <f>INDEX(resultados!$A$2:$ZZ$956, 938, MATCH($B$1, resultados!$A$1:$ZZ$1, 0))</f>
        <v/>
      </c>
      <c r="B944">
        <f>INDEX(resultados!$A$2:$ZZ$956, 938, MATCH($B$2, resultados!$A$1:$ZZ$1, 0))</f>
        <v/>
      </c>
      <c r="C944">
        <f>INDEX(resultados!$A$2:$ZZ$956, 938, MATCH($B$3, resultados!$A$1:$ZZ$1, 0))</f>
        <v/>
      </c>
    </row>
    <row r="945">
      <c r="A945">
        <f>INDEX(resultados!$A$2:$ZZ$956, 939, MATCH($B$1, resultados!$A$1:$ZZ$1, 0))</f>
        <v/>
      </c>
      <c r="B945">
        <f>INDEX(resultados!$A$2:$ZZ$956, 939, MATCH($B$2, resultados!$A$1:$ZZ$1, 0))</f>
        <v/>
      </c>
      <c r="C945">
        <f>INDEX(resultados!$A$2:$ZZ$956, 939, MATCH($B$3, resultados!$A$1:$ZZ$1, 0))</f>
        <v/>
      </c>
    </row>
    <row r="946">
      <c r="A946">
        <f>INDEX(resultados!$A$2:$ZZ$956, 940, MATCH($B$1, resultados!$A$1:$ZZ$1, 0))</f>
        <v/>
      </c>
      <c r="B946">
        <f>INDEX(resultados!$A$2:$ZZ$956, 940, MATCH($B$2, resultados!$A$1:$ZZ$1, 0))</f>
        <v/>
      </c>
      <c r="C946">
        <f>INDEX(resultados!$A$2:$ZZ$956, 940, MATCH($B$3, resultados!$A$1:$ZZ$1, 0))</f>
        <v/>
      </c>
    </row>
    <row r="947">
      <c r="A947">
        <f>INDEX(resultados!$A$2:$ZZ$956, 941, MATCH($B$1, resultados!$A$1:$ZZ$1, 0))</f>
        <v/>
      </c>
      <c r="B947">
        <f>INDEX(resultados!$A$2:$ZZ$956, 941, MATCH($B$2, resultados!$A$1:$ZZ$1, 0))</f>
        <v/>
      </c>
      <c r="C947">
        <f>INDEX(resultados!$A$2:$ZZ$956, 941, MATCH($B$3, resultados!$A$1:$ZZ$1, 0))</f>
        <v/>
      </c>
    </row>
    <row r="948">
      <c r="A948">
        <f>INDEX(resultados!$A$2:$ZZ$956, 942, MATCH($B$1, resultados!$A$1:$ZZ$1, 0))</f>
        <v/>
      </c>
      <c r="B948">
        <f>INDEX(resultados!$A$2:$ZZ$956, 942, MATCH($B$2, resultados!$A$1:$ZZ$1, 0))</f>
        <v/>
      </c>
      <c r="C948">
        <f>INDEX(resultados!$A$2:$ZZ$956, 942, MATCH($B$3, resultados!$A$1:$ZZ$1, 0))</f>
        <v/>
      </c>
    </row>
    <row r="949">
      <c r="A949">
        <f>INDEX(resultados!$A$2:$ZZ$956, 943, MATCH($B$1, resultados!$A$1:$ZZ$1, 0))</f>
        <v/>
      </c>
      <c r="B949">
        <f>INDEX(resultados!$A$2:$ZZ$956, 943, MATCH($B$2, resultados!$A$1:$ZZ$1, 0))</f>
        <v/>
      </c>
      <c r="C949">
        <f>INDEX(resultados!$A$2:$ZZ$956, 943, MATCH($B$3, resultados!$A$1:$ZZ$1, 0))</f>
        <v/>
      </c>
    </row>
    <row r="950">
      <c r="A950">
        <f>INDEX(resultados!$A$2:$ZZ$956, 944, MATCH($B$1, resultados!$A$1:$ZZ$1, 0))</f>
        <v/>
      </c>
      <c r="B950">
        <f>INDEX(resultados!$A$2:$ZZ$956, 944, MATCH($B$2, resultados!$A$1:$ZZ$1, 0))</f>
        <v/>
      </c>
      <c r="C950">
        <f>INDEX(resultados!$A$2:$ZZ$956, 944, MATCH($B$3, resultados!$A$1:$ZZ$1, 0))</f>
        <v/>
      </c>
    </row>
    <row r="951">
      <c r="A951">
        <f>INDEX(resultados!$A$2:$ZZ$956, 945, MATCH($B$1, resultados!$A$1:$ZZ$1, 0))</f>
        <v/>
      </c>
      <c r="B951">
        <f>INDEX(resultados!$A$2:$ZZ$956, 945, MATCH($B$2, resultados!$A$1:$ZZ$1, 0))</f>
        <v/>
      </c>
      <c r="C951">
        <f>INDEX(resultados!$A$2:$ZZ$956, 945, MATCH($B$3, resultados!$A$1:$ZZ$1, 0))</f>
        <v/>
      </c>
    </row>
    <row r="952">
      <c r="A952">
        <f>INDEX(resultados!$A$2:$ZZ$956, 946, MATCH($B$1, resultados!$A$1:$ZZ$1, 0))</f>
        <v/>
      </c>
      <c r="B952">
        <f>INDEX(resultados!$A$2:$ZZ$956, 946, MATCH($B$2, resultados!$A$1:$ZZ$1, 0))</f>
        <v/>
      </c>
      <c r="C952">
        <f>INDEX(resultados!$A$2:$ZZ$956, 946, MATCH($B$3, resultados!$A$1:$ZZ$1, 0))</f>
        <v/>
      </c>
    </row>
    <row r="953">
      <c r="A953">
        <f>INDEX(resultados!$A$2:$ZZ$956, 947, MATCH($B$1, resultados!$A$1:$ZZ$1, 0))</f>
        <v/>
      </c>
      <c r="B953">
        <f>INDEX(resultados!$A$2:$ZZ$956, 947, MATCH($B$2, resultados!$A$1:$ZZ$1, 0))</f>
        <v/>
      </c>
      <c r="C953">
        <f>INDEX(resultados!$A$2:$ZZ$956, 947, MATCH($B$3, resultados!$A$1:$ZZ$1, 0))</f>
        <v/>
      </c>
    </row>
    <row r="954">
      <c r="A954">
        <f>INDEX(resultados!$A$2:$ZZ$956, 948, MATCH($B$1, resultados!$A$1:$ZZ$1, 0))</f>
        <v/>
      </c>
      <c r="B954">
        <f>INDEX(resultados!$A$2:$ZZ$956, 948, MATCH($B$2, resultados!$A$1:$ZZ$1, 0))</f>
        <v/>
      </c>
      <c r="C954">
        <f>INDEX(resultados!$A$2:$ZZ$956, 948, MATCH($B$3, resultados!$A$1:$ZZ$1, 0))</f>
        <v/>
      </c>
    </row>
    <row r="955">
      <c r="A955">
        <f>INDEX(resultados!$A$2:$ZZ$956, 949, MATCH($B$1, resultados!$A$1:$ZZ$1, 0))</f>
        <v/>
      </c>
      <c r="B955">
        <f>INDEX(resultados!$A$2:$ZZ$956, 949, MATCH($B$2, resultados!$A$1:$ZZ$1, 0))</f>
        <v/>
      </c>
      <c r="C955">
        <f>INDEX(resultados!$A$2:$ZZ$956, 949, MATCH($B$3, resultados!$A$1:$ZZ$1, 0))</f>
        <v/>
      </c>
    </row>
    <row r="956">
      <c r="A956">
        <f>INDEX(resultados!$A$2:$ZZ$956, 950, MATCH($B$1, resultados!$A$1:$ZZ$1, 0))</f>
        <v/>
      </c>
      <c r="B956">
        <f>INDEX(resultados!$A$2:$ZZ$956, 950, MATCH($B$2, resultados!$A$1:$ZZ$1, 0))</f>
        <v/>
      </c>
      <c r="C956">
        <f>INDEX(resultados!$A$2:$ZZ$956, 950, MATCH($B$3, resultados!$A$1:$ZZ$1, 0))</f>
        <v/>
      </c>
    </row>
    <row r="957">
      <c r="A957">
        <f>INDEX(resultados!$A$2:$ZZ$956, 951, MATCH($B$1, resultados!$A$1:$ZZ$1, 0))</f>
        <v/>
      </c>
      <c r="B957">
        <f>INDEX(resultados!$A$2:$ZZ$956, 951, MATCH($B$2, resultados!$A$1:$ZZ$1, 0))</f>
        <v/>
      </c>
      <c r="C957">
        <f>INDEX(resultados!$A$2:$ZZ$956, 951, MATCH($B$3, resultados!$A$1:$ZZ$1, 0))</f>
        <v/>
      </c>
    </row>
    <row r="958">
      <c r="A958">
        <f>INDEX(resultados!$A$2:$ZZ$956, 952, MATCH($B$1, resultados!$A$1:$ZZ$1, 0))</f>
        <v/>
      </c>
      <c r="B958">
        <f>INDEX(resultados!$A$2:$ZZ$956, 952, MATCH($B$2, resultados!$A$1:$ZZ$1, 0))</f>
        <v/>
      </c>
      <c r="C958">
        <f>INDEX(resultados!$A$2:$ZZ$956, 952, MATCH($B$3, resultados!$A$1:$ZZ$1, 0))</f>
        <v/>
      </c>
    </row>
    <row r="959">
      <c r="A959">
        <f>INDEX(resultados!$A$2:$ZZ$956, 953, MATCH($B$1, resultados!$A$1:$ZZ$1, 0))</f>
        <v/>
      </c>
      <c r="B959">
        <f>INDEX(resultados!$A$2:$ZZ$956, 953, MATCH($B$2, resultados!$A$1:$ZZ$1, 0))</f>
        <v/>
      </c>
      <c r="C959">
        <f>INDEX(resultados!$A$2:$ZZ$956, 953, MATCH($B$3, resultados!$A$1:$ZZ$1, 0))</f>
        <v/>
      </c>
    </row>
    <row r="960">
      <c r="A960">
        <f>INDEX(resultados!$A$2:$ZZ$956, 954, MATCH($B$1, resultados!$A$1:$ZZ$1, 0))</f>
        <v/>
      </c>
      <c r="B960">
        <f>INDEX(resultados!$A$2:$ZZ$956, 954, MATCH($B$2, resultados!$A$1:$ZZ$1, 0))</f>
        <v/>
      </c>
      <c r="C960">
        <f>INDEX(resultados!$A$2:$ZZ$956, 954, MATCH($B$3, resultados!$A$1:$ZZ$1, 0))</f>
        <v/>
      </c>
    </row>
    <row r="961">
      <c r="A961">
        <f>INDEX(resultados!$A$2:$ZZ$956, 955, MATCH($B$1, resultados!$A$1:$ZZ$1, 0))</f>
        <v/>
      </c>
      <c r="B961">
        <f>INDEX(resultados!$A$2:$ZZ$956, 955, MATCH($B$2, resultados!$A$1:$ZZ$1, 0))</f>
        <v/>
      </c>
      <c r="C961">
        <f>INDEX(resultados!$A$2:$ZZ$956, 955,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5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3.4972</v>
      </c>
      <c r="E2" t="n">
        <v>28.59</v>
      </c>
      <c r="F2" t="n">
        <v>16.72</v>
      </c>
      <c r="G2" t="n">
        <v>5.2</v>
      </c>
      <c r="H2" t="n">
        <v>0.07000000000000001</v>
      </c>
      <c r="I2" t="n">
        <v>193</v>
      </c>
      <c r="J2" t="n">
        <v>242.64</v>
      </c>
      <c r="K2" t="n">
        <v>58.47</v>
      </c>
      <c r="L2" t="n">
        <v>1</v>
      </c>
      <c r="M2" t="n">
        <v>191</v>
      </c>
      <c r="N2" t="n">
        <v>58.17</v>
      </c>
      <c r="O2" t="n">
        <v>30160.1</v>
      </c>
      <c r="P2" t="n">
        <v>267.78</v>
      </c>
      <c r="Q2" t="n">
        <v>988.72</v>
      </c>
      <c r="R2" t="n">
        <v>161.43</v>
      </c>
      <c r="S2" t="n">
        <v>35.43</v>
      </c>
      <c r="T2" t="n">
        <v>61059.02</v>
      </c>
      <c r="U2" t="n">
        <v>0.22</v>
      </c>
      <c r="V2" t="n">
        <v>0.68</v>
      </c>
      <c r="W2" t="n">
        <v>3.28</v>
      </c>
      <c r="X2" t="n">
        <v>3.96</v>
      </c>
      <c r="Y2" t="n">
        <v>1</v>
      </c>
      <c r="Z2" t="n">
        <v>10</v>
      </c>
      <c r="AA2" t="n">
        <v>795.5896019850941</v>
      </c>
      <c r="AB2" t="n">
        <v>1088.560792372087</v>
      </c>
      <c r="AC2" t="n">
        <v>984.6700781527624</v>
      </c>
      <c r="AD2" t="n">
        <v>795589.601985094</v>
      </c>
      <c r="AE2" t="n">
        <v>1088560.792372087</v>
      </c>
      <c r="AF2" t="n">
        <v>7.875716677556788e-07</v>
      </c>
      <c r="AG2" t="n">
        <v>19</v>
      </c>
      <c r="AH2" t="n">
        <v>984670.0781527624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3.9522</v>
      </c>
      <c r="E3" t="n">
        <v>25.3</v>
      </c>
      <c r="F3" t="n">
        <v>15.7</v>
      </c>
      <c r="G3" t="n">
        <v>6.5</v>
      </c>
      <c r="H3" t="n">
        <v>0.09</v>
      </c>
      <c r="I3" t="n">
        <v>145</v>
      </c>
      <c r="J3" t="n">
        <v>243.08</v>
      </c>
      <c r="K3" t="n">
        <v>58.47</v>
      </c>
      <c r="L3" t="n">
        <v>1.25</v>
      </c>
      <c r="M3" t="n">
        <v>143</v>
      </c>
      <c r="N3" t="n">
        <v>58.36</v>
      </c>
      <c r="O3" t="n">
        <v>30214.33</v>
      </c>
      <c r="P3" t="n">
        <v>250.63</v>
      </c>
      <c r="Q3" t="n">
        <v>988.6799999999999</v>
      </c>
      <c r="R3" t="n">
        <v>129.43</v>
      </c>
      <c r="S3" t="n">
        <v>35.43</v>
      </c>
      <c r="T3" t="n">
        <v>45300.14</v>
      </c>
      <c r="U3" t="n">
        <v>0.27</v>
      </c>
      <c r="V3" t="n">
        <v>0.73</v>
      </c>
      <c r="W3" t="n">
        <v>3.2</v>
      </c>
      <c r="X3" t="n">
        <v>2.94</v>
      </c>
      <c r="Y3" t="n">
        <v>1</v>
      </c>
      <c r="Z3" t="n">
        <v>10</v>
      </c>
      <c r="AA3" t="n">
        <v>675.6461125114093</v>
      </c>
      <c r="AB3" t="n">
        <v>924.4488185408941</v>
      </c>
      <c r="AC3" t="n">
        <v>836.220720771416</v>
      </c>
      <c r="AD3" t="n">
        <v>675646.1125114093</v>
      </c>
      <c r="AE3" t="n">
        <v>924448.8185408941</v>
      </c>
      <c r="AF3" t="n">
        <v>8.900379575957892e-07</v>
      </c>
      <c r="AG3" t="n">
        <v>17</v>
      </c>
      <c r="AH3" t="n">
        <v>836220.7207714161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4.2869</v>
      </c>
      <c r="E4" t="n">
        <v>23.33</v>
      </c>
      <c r="F4" t="n">
        <v>15.09</v>
      </c>
      <c r="G4" t="n">
        <v>7.81</v>
      </c>
      <c r="H4" t="n">
        <v>0.11</v>
      </c>
      <c r="I4" t="n">
        <v>116</v>
      </c>
      <c r="J4" t="n">
        <v>243.52</v>
      </c>
      <c r="K4" t="n">
        <v>58.47</v>
      </c>
      <c r="L4" t="n">
        <v>1.5</v>
      </c>
      <c r="M4" t="n">
        <v>114</v>
      </c>
      <c r="N4" t="n">
        <v>58.55</v>
      </c>
      <c r="O4" t="n">
        <v>30268.64</v>
      </c>
      <c r="P4" t="n">
        <v>240.13</v>
      </c>
      <c r="Q4" t="n">
        <v>988.47</v>
      </c>
      <c r="R4" t="n">
        <v>110.41</v>
      </c>
      <c r="S4" t="n">
        <v>35.43</v>
      </c>
      <c r="T4" t="n">
        <v>35934.83</v>
      </c>
      <c r="U4" t="n">
        <v>0.32</v>
      </c>
      <c r="V4" t="n">
        <v>0.76</v>
      </c>
      <c r="W4" t="n">
        <v>3.15</v>
      </c>
      <c r="X4" t="n">
        <v>2.33</v>
      </c>
      <c r="Y4" t="n">
        <v>1</v>
      </c>
      <c r="Z4" t="n">
        <v>10</v>
      </c>
      <c r="AA4" t="n">
        <v>609.8322600485363</v>
      </c>
      <c r="AB4" t="n">
        <v>834.3994020989395</v>
      </c>
      <c r="AC4" t="n">
        <v>754.7654942495321</v>
      </c>
      <c r="AD4" t="n">
        <v>609832.2600485364</v>
      </c>
      <c r="AE4" t="n">
        <v>834399.4020989395</v>
      </c>
      <c r="AF4" t="n">
        <v>9.654126108034483e-07</v>
      </c>
      <c r="AG4" t="n">
        <v>16</v>
      </c>
      <c r="AH4" t="n">
        <v>754765.4942495321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4.5371</v>
      </c>
      <c r="E5" t="n">
        <v>22.04</v>
      </c>
      <c r="F5" t="n">
        <v>14.7</v>
      </c>
      <c r="G5" t="n">
        <v>9.09</v>
      </c>
      <c r="H5" t="n">
        <v>0.13</v>
      </c>
      <c r="I5" t="n">
        <v>97</v>
      </c>
      <c r="J5" t="n">
        <v>243.96</v>
      </c>
      <c r="K5" t="n">
        <v>58.47</v>
      </c>
      <c r="L5" t="n">
        <v>1.75</v>
      </c>
      <c r="M5" t="n">
        <v>95</v>
      </c>
      <c r="N5" t="n">
        <v>58.74</v>
      </c>
      <c r="O5" t="n">
        <v>30323.01</v>
      </c>
      <c r="P5" t="n">
        <v>233.16</v>
      </c>
      <c r="Q5" t="n">
        <v>988.37</v>
      </c>
      <c r="R5" t="n">
        <v>98.31</v>
      </c>
      <c r="S5" t="n">
        <v>35.43</v>
      </c>
      <c r="T5" t="n">
        <v>29978.81</v>
      </c>
      <c r="U5" t="n">
        <v>0.36</v>
      </c>
      <c r="V5" t="n">
        <v>0.78</v>
      </c>
      <c r="W5" t="n">
        <v>3.12</v>
      </c>
      <c r="X5" t="n">
        <v>1.94</v>
      </c>
      <c r="Y5" t="n">
        <v>1</v>
      </c>
      <c r="Z5" t="n">
        <v>10</v>
      </c>
      <c r="AA5" t="n">
        <v>563.9932452709887</v>
      </c>
      <c r="AB5" t="n">
        <v>771.6804398056918</v>
      </c>
      <c r="AC5" t="n">
        <v>698.0323416909355</v>
      </c>
      <c r="AD5" t="n">
        <v>563993.2452709887</v>
      </c>
      <c r="AE5" t="n">
        <v>771680.4398056918</v>
      </c>
      <c r="AF5" t="n">
        <v>1.021757810183658e-06</v>
      </c>
      <c r="AG5" t="n">
        <v>15</v>
      </c>
      <c r="AH5" t="n">
        <v>698032.3416909354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4.7451</v>
      </c>
      <c r="E6" t="n">
        <v>21.07</v>
      </c>
      <c r="F6" t="n">
        <v>14.4</v>
      </c>
      <c r="G6" t="n">
        <v>10.41</v>
      </c>
      <c r="H6" t="n">
        <v>0.15</v>
      </c>
      <c r="I6" t="n">
        <v>83</v>
      </c>
      <c r="J6" t="n">
        <v>244.41</v>
      </c>
      <c r="K6" t="n">
        <v>58.47</v>
      </c>
      <c r="L6" t="n">
        <v>2</v>
      </c>
      <c r="M6" t="n">
        <v>81</v>
      </c>
      <c r="N6" t="n">
        <v>58.93</v>
      </c>
      <c r="O6" t="n">
        <v>30377.45</v>
      </c>
      <c r="P6" t="n">
        <v>227.64</v>
      </c>
      <c r="Q6" t="n">
        <v>988.54</v>
      </c>
      <c r="R6" t="n">
        <v>89.02</v>
      </c>
      <c r="S6" t="n">
        <v>35.43</v>
      </c>
      <c r="T6" t="n">
        <v>25405.74</v>
      </c>
      <c r="U6" t="n">
        <v>0.4</v>
      </c>
      <c r="V6" t="n">
        <v>0.79</v>
      </c>
      <c r="W6" t="n">
        <v>3.09</v>
      </c>
      <c r="X6" t="n">
        <v>1.64</v>
      </c>
      <c r="Y6" t="n">
        <v>1</v>
      </c>
      <c r="Z6" t="n">
        <v>10</v>
      </c>
      <c r="AA6" t="n">
        <v>526.8495838587098</v>
      </c>
      <c r="AB6" t="n">
        <v>720.8588435987215</v>
      </c>
      <c r="AC6" t="n">
        <v>652.0610872974</v>
      </c>
      <c r="AD6" t="n">
        <v>526849.5838587098</v>
      </c>
      <c r="AE6" t="n">
        <v>720858.8435987214</v>
      </c>
      <c r="AF6" t="n">
        <v>1.068599542681995e-06</v>
      </c>
      <c r="AG6" t="n">
        <v>14</v>
      </c>
      <c r="AH6" t="n">
        <v>652061.0872974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4.9001</v>
      </c>
      <c r="E7" t="n">
        <v>20.41</v>
      </c>
      <c r="F7" t="n">
        <v>14.2</v>
      </c>
      <c r="G7" t="n">
        <v>11.67</v>
      </c>
      <c r="H7" t="n">
        <v>0.16</v>
      </c>
      <c r="I7" t="n">
        <v>73</v>
      </c>
      <c r="J7" t="n">
        <v>244.85</v>
      </c>
      <c r="K7" t="n">
        <v>58.47</v>
      </c>
      <c r="L7" t="n">
        <v>2.25</v>
      </c>
      <c r="M7" t="n">
        <v>71</v>
      </c>
      <c r="N7" t="n">
        <v>59.12</v>
      </c>
      <c r="O7" t="n">
        <v>30431.96</v>
      </c>
      <c r="P7" t="n">
        <v>223.8</v>
      </c>
      <c r="Q7" t="n">
        <v>988.1799999999999</v>
      </c>
      <c r="R7" t="n">
        <v>83.03</v>
      </c>
      <c r="S7" t="n">
        <v>35.43</v>
      </c>
      <c r="T7" t="n">
        <v>22459.11</v>
      </c>
      <c r="U7" t="n">
        <v>0.43</v>
      </c>
      <c r="V7" t="n">
        <v>0.8</v>
      </c>
      <c r="W7" t="n">
        <v>3.08</v>
      </c>
      <c r="X7" t="n">
        <v>1.45</v>
      </c>
      <c r="Y7" t="n">
        <v>1</v>
      </c>
      <c r="Z7" t="n">
        <v>10</v>
      </c>
      <c r="AA7" t="n">
        <v>510.4601154918104</v>
      </c>
      <c r="AB7" t="n">
        <v>698.4340499268156</v>
      </c>
      <c r="AC7" t="n">
        <v>631.7764844601453</v>
      </c>
      <c r="AD7" t="n">
        <v>510460.1154918104</v>
      </c>
      <c r="AE7" t="n">
        <v>698434.0499268157</v>
      </c>
      <c r="AF7" t="n">
        <v>1.103505641418736e-06</v>
      </c>
      <c r="AG7" t="n">
        <v>14</v>
      </c>
      <c r="AH7" t="n">
        <v>631776.4844601454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5.0497</v>
      </c>
      <c r="E8" t="n">
        <v>19.8</v>
      </c>
      <c r="F8" t="n">
        <v>14.02</v>
      </c>
      <c r="G8" t="n">
        <v>13.15</v>
      </c>
      <c r="H8" t="n">
        <v>0.18</v>
      </c>
      <c r="I8" t="n">
        <v>64</v>
      </c>
      <c r="J8" t="n">
        <v>245.29</v>
      </c>
      <c r="K8" t="n">
        <v>58.47</v>
      </c>
      <c r="L8" t="n">
        <v>2.5</v>
      </c>
      <c r="M8" t="n">
        <v>62</v>
      </c>
      <c r="N8" t="n">
        <v>59.32</v>
      </c>
      <c r="O8" t="n">
        <v>30486.54</v>
      </c>
      <c r="P8" t="n">
        <v>220.13</v>
      </c>
      <c r="Q8" t="n">
        <v>988.1900000000001</v>
      </c>
      <c r="R8" t="n">
        <v>77.01000000000001</v>
      </c>
      <c r="S8" t="n">
        <v>35.43</v>
      </c>
      <c r="T8" t="n">
        <v>19494.56</v>
      </c>
      <c r="U8" t="n">
        <v>0.46</v>
      </c>
      <c r="V8" t="n">
        <v>0.8100000000000001</v>
      </c>
      <c r="W8" t="n">
        <v>3.08</v>
      </c>
      <c r="X8" t="n">
        <v>1.27</v>
      </c>
      <c r="Y8" t="n">
        <v>1</v>
      </c>
      <c r="Z8" t="n">
        <v>10</v>
      </c>
      <c r="AA8" t="n">
        <v>482.9544582793202</v>
      </c>
      <c r="AB8" t="n">
        <v>660.7995962647325</v>
      </c>
      <c r="AC8" t="n">
        <v>597.7338102352841</v>
      </c>
      <c r="AD8" t="n">
        <v>482954.4582793203</v>
      </c>
      <c r="AE8" t="n">
        <v>660799.5962647325</v>
      </c>
      <c r="AF8" t="n">
        <v>1.137195656715616e-06</v>
      </c>
      <c r="AG8" t="n">
        <v>13</v>
      </c>
      <c r="AH8" t="n">
        <v>597733.810235284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5.1556</v>
      </c>
      <c r="E9" t="n">
        <v>19.4</v>
      </c>
      <c r="F9" t="n">
        <v>13.9</v>
      </c>
      <c r="G9" t="n">
        <v>14.38</v>
      </c>
      <c r="H9" t="n">
        <v>0.2</v>
      </c>
      <c r="I9" t="n">
        <v>58</v>
      </c>
      <c r="J9" t="n">
        <v>245.73</v>
      </c>
      <c r="K9" t="n">
        <v>58.47</v>
      </c>
      <c r="L9" t="n">
        <v>2.75</v>
      </c>
      <c r="M9" t="n">
        <v>56</v>
      </c>
      <c r="N9" t="n">
        <v>59.51</v>
      </c>
      <c r="O9" t="n">
        <v>30541.19</v>
      </c>
      <c r="P9" t="n">
        <v>217.67</v>
      </c>
      <c r="Q9" t="n">
        <v>988.17</v>
      </c>
      <c r="R9" t="n">
        <v>73.22</v>
      </c>
      <c r="S9" t="n">
        <v>35.43</v>
      </c>
      <c r="T9" t="n">
        <v>17630.99</v>
      </c>
      <c r="U9" t="n">
        <v>0.48</v>
      </c>
      <c r="V9" t="n">
        <v>0.82</v>
      </c>
      <c r="W9" t="n">
        <v>3.06</v>
      </c>
      <c r="X9" t="n">
        <v>1.15</v>
      </c>
      <c r="Y9" t="n">
        <v>1</v>
      </c>
      <c r="Z9" t="n">
        <v>10</v>
      </c>
      <c r="AA9" t="n">
        <v>473.2152823319514</v>
      </c>
      <c r="AB9" t="n">
        <v>647.4740260714236</v>
      </c>
      <c r="AC9" t="n">
        <v>585.6800137586694</v>
      </c>
      <c r="AD9" t="n">
        <v>473215.2823319514</v>
      </c>
      <c r="AE9" t="n">
        <v>647474.0260714237</v>
      </c>
      <c r="AF9" t="n">
        <v>1.161044404175105e-06</v>
      </c>
      <c r="AG9" t="n">
        <v>13</v>
      </c>
      <c r="AH9" t="n">
        <v>585680.0137586694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5.2447</v>
      </c>
      <c r="E10" t="n">
        <v>19.07</v>
      </c>
      <c r="F10" t="n">
        <v>13.81</v>
      </c>
      <c r="G10" t="n">
        <v>15.63</v>
      </c>
      <c r="H10" t="n">
        <v>0.22</v>
      </c>
      <c r="I10" t="n">
        <v>53</v>
      </c>
      <c r="J10" t="n">
        <v>246.18</v>
      </c>
      <c r="K10" t="n">
        <v>58.47</v>
      </c>
      <c r="L10" t="n">
        <v>3</v>
      </c>
      <c r="M10" t="n">
        <v>51</v>
      </c>
      <c r="N10" t="n">
        <v>59.7</v>
      </c>
      <c r="O10" t="n">
        <v>30595.91</v>
      </c>
      <c r="P10" t="n">
        <v>215.44</v>
      </c>
      <c r="Q10" t="n">
        <v>988.22</v>
      </c>
      <c r="R10" t="n">
        <v>70.31</v>
      </c>
      <c r="S10" t="n">
        <v>35.43</v>
      </c>
      <c r="T10" t="n">
        <v>16202.32</v>
      </c>
      <c r="U10" t="n">
        <v>0.5</v>
      </c>
      <c r="V10" t="n">
        <v>0.83</v>
      </c>
      <c r="W10" t="n">
        <v>3.06</v>
      </c>
      <c r="X10" t="n">
        <v>1.05</v>
      </c>
      <c r="Y10" t="n">
        <v>1</v>
      </c>
      <c r="Z10" t="n">
        <v>10</v>
      </c>
      <c r="AA10" t="n">
        <v>465.2185899187888</v>
      </c>
      <c r="AB10" t="n">
        <v>636.5325987225641</v>
      </c>
      <c r="AC10" t="n">
        <v>575.7828208795951</v>
      </c>
      <c r="AD10" t="n">
        <v>465218.5899187888</v>
      </c>
      <c r="AE10" t="n">
        <v>636532.5987225641</v>
      </c>
      <c r="AF10" t="n">
        <v>1.181109780932806e-06</v>
      </c>
      <c r="AG10" t="n">
        <v>13</v>
      </c>
      <c r="AH10" t="n">
        <v>575782.8208795951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5.343</v>
      </c>
      <c r="E11" t="n">
        <v>18.72</v>
      </c>
      <c r="F11" t="n">
        <v>13.69</v>
      </c>
      <c r="G11" t="n">
        <v>17.12</v>
      </c>
      <c r="H11" t="n">
        <v>0.23</v>
      </c>
      <c r="I11" t="n">
        <v>48</v>
      </c>
      <c r="J11" t="n">
        <v>246.62</v>
      </c>
      <c r="K11" t="n">
        <v>58.47</v>
      </c>
      <c r="L11" t="n">
        <v>3.25</v>
      </c>
      <c r="M11" t="n">
        <v>46</v>
      </c>
      <c r="N11" t="n">
        <v>59.9</v>
      </c>
      <c r="O11" t="n">
        <v>30650.7</v>
      </c>
      <c r="P11" t="n">
        <v>212.85</v>
      </c>
      <c r="Q11" t="n">
        <v>988.14</v>
      </c>
      <c r="R11" t="n">
        <v>66.97</v>
      </c>
      <c r="S11" t="n">
        <v>35.43</v>
      </c>
      <c r="T11" t="n">
        <v>14558.54</v>
      </c>
      <c r="U11" t="n">
        <v>0.53</v>
      </c>
      <c r="V11" t="n">
        <v>0.83</v>
      </c>
      <c r="W11" t="n">
        <v>3.04</v>
      </c>
      <c r="X11" t="n">
        <v>0.9399999999999999</v>
      </c>
      <c r="Y11" t="n">
        <v>1</v>
      </c>
      <c r="Z11" t="n">
        <v>10</v>
      </c>
      <c r="AA11" t="n">
        <v>456.4639573058471</v>
      </c>
      <c r="AB11" t="n">
        <v>624.5541241544048</v>
      </c>
      <c r="AC11" t="n">
        <v>564.9475551123264</v>
      </c>
      <c r="AD11" t="n">
        <v>456463.9573058471</v>
      </c>
      <c r="AE11" t="n">
        <v>624554.1241544049</v>
      </c>
      <c r="AF11" t="n">
        <v>1.20324700355101e-06</v>
      </c>
      <c r="AG11" t="n">
        <v>13</v>
      </c>
      <c r="AH11" t="n">
        <v>564947.5551123264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5.4009</v>
      </c>
      <c r="E12" t="n">
        <v>18.52</v>
      </c>
      <c r="F12" t="n">
        <v>13.63</v>
      </c>
      <c r="G12" t="n">
        <v>18.18</v>
      </c>
      <c r="H12" t="n">
        <v>0.25</v>
      </c>
      <c r="I12" t="n">
        <v>45</v>
      </c>
      <c r="J12" t="n">
        <v>247.07</v>
      </c>
      <c r="K12" t="n">
        <v>58.47</v>
      </c>
      <c r="L12" t="n">
        <v>3.5</v>
      </c>
      <c r="M12" t="n">
        <v>43</v>
      </c>
      <c r="N12" t="n">
        <v>60.09</v>
      </c>
      <c r="O12" t="n">
        <v>30705.56</v>
      </c>
      <c r="P12" t="n">
        <v>211.19</v>
      </c>
      <c r="Q12" t="n">
        <v>988.1900000000001</v>
      </c>
      <c r="R12" t="n">
        <v>65.11</v>
      </c>
      <c r="S12" t="n">
        <v>35.43</v>
      </c>
      <c r="T12" t="n">
        <v>13638.64</v>
      </c>
      <c r="U12" t="n">
        <v>0.54</v>
      </c>
      <c r="V12" t="n">
        <v>0.84</v>
      </c>
      <c r="W12" t="n">
        <v>3.03</v>
      </c>
      <c r="X12" t="n">
        <v>0.88</v>
      </c>
      <c r="Y12" t="n">
        <v>1</v>
      </c>
      <c r="Z12" t="n">
        <v>10</v>
      </c>
      <c r="AA12" t="n">
        <v>451.3769162820407</v>
      </c>
      <c r="AB12" t="n">
        <v>617.5938102012219</v>
      </c>
      <c r="AC12" t="n">
        <v>558.6515237539733</v>
      </c>
      <c r="AD12" t="n">
        <v>451376.9162820406</v>
      </c>
      <c r="AE12" t="n">
        <v>617593.810201222</v>
      </c>
      <c r="AF12" t="n">
        <v>1.21628612043396e-06</v>
      </c>
      <c r="AG12" t="n">
        <v>13</v>
      </c>
      <c r="AH12" t="n">
        <v>558651.5237539733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5.4761</v>
      </c>
      <c r="E13" t="n">
        <v>18.26</v>
      </c>
      <c r="F13" t="n">
        <v>13.57</v>
      </c>
      <c r="G13" t="n">
        <v>19.86</v>
      </c>
      <c r="H13" t="n">
        <v>0.27</v>
      </c>
      <c r="I13" t="n">
        <v>41</v>
      </c>
      <c r="J13" t="n">
        <v>247.51</v>
      </c>
      <c r="K13" t="n">
        <v>58.47</v>
      </c>
      <c r="L13" t="n">
        <v>3.75</v>
      </c>
      <c r="M13" t="n">
        <v>39</v>
      </c>
      <c r="N13" t="n">
        <v>60.29</v>
      </c>
      <c r="O13" t="n">
        <v>30760.49</v>
      </c>
      <c r="P13" t="n">
        <v>209.54</v>
      </c>
      <c r="Q13" t="n">
        <v>988.12</v>
      </c>
      <c r="R13" t="n">
        <v>62.7</v>
      </c>
      <c r="S13" t="n">
        <v>35.43</v>
      </c>
      <c r="T13" t="n">
        <v>12458.49</v>
      </c>
      <c r="U13" t="n">
        <v>0.57</v>
      </c>
      <c r="V13" t="n">
        <v>0.84</v>
      </c>
      <c r="W13" t="n">
        <v>3.04</v>
      </c>
      <c r="X13" t="n">
        <v>0.8100000000000001</v>
      </c>
      <c r="Y13" t="n">
        <v>1</v>
      </c>
      <c r="Z13" t="n">
        <v>10</v>
      </c>
      <c r="AA13" t="n">
        <v>432.7725371343206</v>
      </c>
      <c r="AB13" t="n">
        <v>592.1384778840302</v>
      </c>
      <c r="AC13" t="n">
        <v>535.625612626351</v>
      </c>
      <c r="AD13" t="n">
        <v>432772.5371343206</v>
      </c>
      <c r="AE13" t="n">
        <v>592138.4778840302</v>
      </c>
      <c r="AF13" t="n">
        <v>1.233221208337205e-06</v>
      </c>
      <c r="AG13" t="n">
        <v>12</v>
      </c>
      <c r="AH13" t="n">
        <v>535625.612626351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5.5221</v>
      </c>
      <c r="E14" t="n">
        <v>18.11</v>
      </c>
      <c r="F14" t="n">
        <v>13.51</v>
      </c>
      <c r="G14" t="n">
        <v>20.79</v>
      </c>
      <c r="H14" t="n">
        <v>0.29</v>
      </c>
      <c r="I14" t="n">
        <v>39</v>
      </c>
      <c r="J14" t="n">
        <v>247.96</v>
      </c>
      <c r="K14" t="n">
        <v>58.47</v>
      </c>
      <c r="L14" t="n">
        <v>4</v>
      </c>
      <c r="M14" t="n">
        <v>37</v>
      </c>
      <c r="N14" t="n">
        <v>60.48</v>
      </c>
      <c r="O14" t="n">
        <v>30815.5</v>
      </c>
      <c r="P14" t="n">
        <v>207.88</v>
      </c>
      <c r="Q14" t="n">
        <v>988.22</v>
      </c>
      <c r="R14" t="n">
        <v>61.36</v>
      </c>
      <c r="S14" t="n">
        <v>35.43</v>
      </c>
      <c r="T14" t="n">
        <v>11798.29</v>
      </c>
      <c r="U14" t="n">
        <v>0.58</v>
      </c>
      <c r="V14" t="n">
        <v>0.84</v>
      </c>
      <c r="W14" t="n">
        <v>3.02</v>
      </c>
      <c r="X14" t="n">
        <v>0.76</v>
      </c>
      <c r="Y14" t="n">
        <v>1</v>
      </c>
      <c r="Z14" t="n">
        <v>10</v>
      </c>
      <c r="AA14" t="n">
        <v>428.5115011567796</v>
      </c>
      <c r="AB14" t="n">
        <v>586.3083404759186</v>
      </c>
      <c r="AC14" t="n">
        <v>530.3518953498202</v>
      </c>
      <c r="AD14" t="n">
        <v>428511.5011567796</v>
      </c>
      <c r="AE14" t="n">
        <v>586308.3404759186</v>
      </c>
      <c r="AF14" t="n">
        <v>1.243580437639722e-06</v>
      </c>
      <c r="AG14" t="n">
        <v>12</v>
      </c>
      <c r="AH14" t="n">
        <v>530351.8953498203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5.5864</v>
      </c>
      <c r="E15" t="n">
        <v>17.9</v>
      </c>
      <c r="F15" t="n">
        <v>13.44</v>
      </c>
      <c r="G15" t="n">
        <v>22.41</v>
      </c>
      <c r="H15" t="n">
        <v>0.3</v>
      </c>
      <c r="I15" t="n">
        <v>36</v>
      </c>
      <c r="J15" t="n">
        <v>248.4</v>
      </c>
      <c r="K15" t="n">
        <v>58.47</v>
      </c>
      <c r="L15" t="n">
        <v>4.25</v>
      </c>
      <c r="M15" t="n">
        <v>34</v>
      </c>
      <c r="N15" t="n">
        <v>60.68</v>
      </c>
      <c r="O15" t="n">
        <v>30870.57</v>
      </c>
      <c r="P15" t="n">
        <v>206.06</v>
      </c>
      <c r="Q15" t="n">
        <v>988.28</v>
      </c>
      <c r="R15" t="n">
        <v>59.01</v>
      </c>
      <c r="S15" t="n">
        <v>35.43</v>
      </c>
      <c r="T15" t="n">
        <v>10637.62</v>
      </c>
      <c r="U15" t="n">
        <v>0.6</v>
      </c>
      <c r="V15" t="n">
        <v>0.85</v>
      </c>
      <c r="W15" t="n">
        <v>3.02</v>
      </c>
      <c r="X15" t="n">
        <v>0.6899999999999999</v>
      </c>
      <c r="Y15" t="n">
        <v>1</v>
      </c>
      <c r="Z15" t="n">
        <v>10</v>
      </c>
      <c r="AA15" t="n">
        <v>423.2305378905137</v>
      </c>
      <c r="AB15" t="n">
        <v>579.0826935553571</v>
      </c>
      <c r="AC15" t="n">
        <v>523.815854030098</v>
      </c>
      <c r="AD15" t="n">
        <v>423230.5378905137</v>
      </c>
      <c r="AE15" t="n">
        <v>579082.6935553571</v>
      </c>
      <c r="AF15" t="n">
        <v>1.258060838599544e-06</v>
      </c>
      <c r="AG15" t="n">
        <v>12</v>
      </c>
      <c r="AH15" t="n">
        <v>523815.854030098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5.6224</v>
      </c>
      <c r="E16" t="n">
        <v>17.79</v>
      </c>
      <c r="F16" t="n">
        <v>13.42</v>
      </c>
      <c r="G16" t="n">
        <v>23.69</v>
      </c>
      <c r="H16" t="n">
        <v>0.32</v>
      </c>
      <c r="I16" t="n">
        <v>34</v>
      </c>
      <c r="J16" t="n">
        <v>248.85</v>
      </c>
      <c r="K16" t="n">
        <v>58.47</v>
      </c>
      <c r="L16" t="n">
        <v>4.5</v>
      </c>
      <c r="M16" t="n">
        <v>32</v>
      </c>
      <c r="N16" t="n">
        <v>60.88</v>
      </c>
      <c r="O16" t="n">
        <v>30925.72</v>
      </c>
      <c r="P16" t="n">
        <v>205.15</v>
      </c>
      <c r="Q16" t="n">
        <v>988.13</v>
      </c>
      <c r="R16" t="n">
        <v>58.43</v>
      </c>
      <c r="S16" t="n">
        <v>35.43</v>
      </c>
      <c r="T16" t="n">
        <v>10356.32</v>
      </c>
      <c r="U16" t="n">
        <v>0.61</v>
      </c>
      <c r="V16" t="n">
        <v>0.85</v>
      </c>
      <c r="W16" t="n">
        <v>3.02</v>
      </c>
      <c r="X16" t="n">
        <v>0.67</v>
      </c>
      <c r="Y16" t="n">
        <v>1</v>
      </c>
      <c r="Z16" t="n">
        <v>10</v>
      </c>
      <c r="AA16" t="n">
        <v>420.5285488080996</v>
      </c>
      <c r="AB16" t="n">
        <v>575.3857128894529</v>
      </c>
      <c r="AC16" t="n">
        <v>520.4717080102026</v>
      </c>
      <c r="AD16" t="n">
        <v>420528.5488080996</v>
      </c>
      <c r="AE16" t="n">
        <v>575385.7128894528</v>
      </c>
      <c r="AF16" t="n">
        <v>1.266168061531948e-06</v>
      </c>
      <c r="AG16" t="n">
        <v>12</v>
      </c>
      <c r="AH16" t="n">
        <v>520471.7080102026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5.6654</v>
      </c>
      <c r="E17" t="n">
        <v>17.65</v>
      </c>
      <c r="F17" t="n">
        <v>13.38</v>
      </c>
      <c r="G17" t="n">
        <v>25.09</v>
      </c>
      <c r="H17" t="n">
        <v>0.34</v>
      </c>
      <c r="I17" t="n">
        <v>32</v>
      </c>
      <c r="J17" t="n">
        <v>249.3</v>
      </c>
      <c r="K17" t="n">
        <v>58.47</v>
      </c>
      <c r="L17" t="n">
        <v>4.75</v>
      </c>
      <c r="M17" t="n">
        <v>30</v>
      </c>
      <c r="N17" t="n">
        <v>61.07</v>
      </c>
      <c r="O17" t="n">
        <v>30980.93</v>
      </c>
      <c r="P17" t="n">
        <v>203.61</v>
      </c>
      <c r="Q17" t="n">
        <v>988.11</v>
      </c>
      <c r="R17" t="n">
        <v>57.21</v>
      </c>
      <c r="S17" t="n">
        <v>35.43</v>
      </c>
      <c r="T17" t="n">
        <v>9755.280000000001</v>
      </c>
      <c r="U17" t="n">
        <v>0.62</v>
      </c>
      <c r="V17" t="n">
        <v>0.85</v>
      </c>
      <c r="W17" t="n">
        <v>3.02</v>
      </c>
      <c r="X17" t="n">
        <v>0.63</v>
      </c>
      <c r="Y17" t="n">
        <v>1</v>
      </c>
      <c r="Z17" t="n">
        <v>10</v>
      </c>
      <c r="AA17" t="n">
        <v>416.8306157790595</v>
      </c>
      <c r="AB17" t="n">
        <v>570.3260377778289</v>
      </c>
      <c r="AC17" t="n">
        <v>515.8949211899336</v>
      </c>
      <c r="AD17" t="n">
        <v>416830.6157790595</v>
      </c>
      <c r="AE17" t="n">
        <v>570326.0377778289</v>
      </c>
      <c r="AF17" t="n">
        <v>1.275851688923431e-06</v>
      </c>
      <c r="AG17" t="n">
        <v>12</v>
      </c>
      <c r="AH17" t="n">
        <v>515894.9211899335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5.7133</v>
      </c>
      <c r="E18" t="n">
        <v>17.5</v>
      </c>
      <c r="F18" t="n">
        <v>13.33</v>
      </c>
      <c r="G18" t="n">
        <v>26.66</v>
      </c>
      <c r="H18" t="n">
        <v>0.36</v>
      </c>
      <c r="I18" t="n">
        <v>30</v>
      </c>
      <c r="J18" t="n">
        <v>249.75</v>
      </c>
      <c r="K18" t="n">
        <v>58.47</v>
      </c>
      <c r="L18" t="n">
        <v>5</v>
      </c>
      <c r="M18" t="n">
        <v>28</v>
      </c>
      <c r="N18" t="n">
        <v>61.27</v>
      </c>
      <c r="O18" t="n">
        <v>31036.22</v>
      </c>
      <c r="P18" t="n">
        <v>202.19</v>
      </c>
      <c r="Q18" t="n">
        <v>988.2</v>
      </c>
      <c r="R18" t="n">
        <v>55.71</v>
      </c>
      <c r="S18" t="n">
        <v>35.43</v>
      </c>
      <c r="T18" t="n">
        <v>9017.67</v>
      </c>
      <c r="U18" t="n">
        <v>0.64</v>
      </c>
      <c r="V18" t="n">
        <v>0.86</v>
      </c>
      <c r="W18" t="n">
        <v>3.01</v>
      </c>
      <c r="X18" t="n">
        <v>0.58</v>
      </c>
      <c r="Y18" t="n">
        <v>1</v>
      </c>
      <c r="Z18" t="n">
        <v>10</v>
      </c>
      <c r="AA18" t="n">
        <v>413.031364426501</v>
      </c>
      <c r="AB18" t="n">
        <v>565.127734466118</v>
      </c>
      <c r="AC18" t="n">
        <v>511.1927366504278</v>
      </c>
      <c r="AD18" t="n">
        <v>413031.364426501</v>
      </c>
      <c r="AE18" t="n">
        <v>565127.734466118</v>
      </c>
      <c r="AF18" t="n">
        <v>1.286638799436269e-06</v>
      </c>
      <c r="AG18" t="n">
        <v>12</v>
      </c>
      <c r="AH18" t="n">
        <v>511192.7366504278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5.7332</v>
      </c>
      <c r="E19" t="n">
        <v>17.44</v>
      </c>
      <c r="F19" t="n">
        <v>13.32</v>
      </c>
      <c r="G19" t="n">
        <v>27.55</v>
      </c>
      <c r="H19" t="n">
        <v>0.37</v>
      </c>
      <c r="I19" t="n">
        <v>29</v>
      </c>
      <c r="J19" t="n">
        <v>250.2</v>
      </c>
      <c r="K19" t="n">
        <v>58.47</v>
      </c>
      <c r="L19" t="n">
        <v>5.25</v>
      </c>
      <c r="M19" t="n">
        <v>27</v>
      </c>
      <c r="N19" t="n">
        <v>61.47</v>
      </c>
      <c r="O19" t="n">
        <v>31091.59</v>
      </c>
      <c r="P19" t="n">
        <v>201.32</v>
      </c>
      <c r="Q19" t="n">
        <v>988.14</v>
      </c>
      <c r="R19" t="n">
        <v>55.25</v>
      </c>
      <c r="S19" t="n">
        <v>35.43</v>
      </c>
      <c r="T19" t="n">
        <v>8789.639999999999</v>
      </c>
      <c r="U19" t="n">
        <v>0.64</v>
      </c>
      <c r="V19" t="n">
        <v>0.86</v>
      </c>
      <c r="W19" t="n">
        <v>3.01</v>
      </c>
      <c r="X19" t="n">
        <v>0.5600000000000001</v>
      </c>
      <c r="Y19" t="n">
        <v>1</v>
      </c>
      <c r="Z19" t="n">
        <v>10</v>
      </c>
      <c r="AA19" t="n">
        <v>411.2589049116552</v>
      </c>
      <c r="AB19" t="n">
        <v>562.702577162511</v>
      </c>
      <c r="AC19" t="n">
        <v>508.9990329561475</v>
      </c>
      <c r="AD19" t="n">
        <v>411258.9049116552</v>
      </c>
      <c r="AE19" t="n">
        <v>562702.5771625111</v>
      </c>
      <c r="AF19" t="n">
        <v>1.291120292112793e-06</v>
      </c>
      <c r="AG19" t="n">
        <v>12</v>
      </c>
      <c r="AH19" t="n">
        <v>508999.0329561475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5.7762</v>
      </c>
      <c r="E20" t="n">
        <v>17.31</v>
      </c>
      <c r="F20" t="n">
        <v>13.28</v>
      </c>
      <c r="G20" t="n">
        <v>29.51</v>
      </c>
      <c r="H20" t="n">
        <v>0.39</v>
      </c>
      <c r="I20" t="n">
        <v>27</v>
      </c>
      <c r="J20" t="n">
        <v>250.64</v>
      </c>
      <c r="K20" t="n">
        <v>58.47</v>
      </c>
      <c r="L20" t="n">
        <v>5.5</v>
      </c>
      <c r="M20" t="n">
        <v>25</v>
      </c>
      <c r="N20" t="n">
        <v>61.67</v>
      </c>
      <c r="O20" t="n">
        <v>31147.02</v>
      </c>
      <c r="P20" t="n">
        <v>199.82</v>
      </c>
      <c r="Q20" t="n">
        <v>988.15</v>
      </c>
      <c r="R20" t="n">
        <v>54.31</v>
      </c>
      <c r="S20" t="n">
        <v>35.43</v>
      </c>
      <c r="T20" t="n">
        <v>8332.469999999999</v>
      </c>
      <c r="U20" t="n">
        <v>0.65</v>
      </c>
      <c r="V20" t="n">
        <v>0.86</v>
      </c>
      <c r="W20" t="n">
        <v>3</v>
      </c>
      <c r="X20" t="n">
        <v>0.53</v>
      </c>
      <c r="Y20" t="n">
        <v>1</v>
      </c>
      <c r="Z20" t="n">
        <v>10</v>
      </c>
      <c r="AA20" t="n">
        <v>407.7385980052985</v>
      </c>
      <c r="AB20" t="n">
        <v>557.885937948254</v>
      </c>
      <c r="AC20" t="n">
        <v>504.6420870283035</v>
      </c>
      <c r="AD20" t="n">
        <v>407738.5980052985</v>
      </c>
      <c r="AE20" t="n">
        <v>557885.9379482539</v>
      </c>
      <c r="AF20" t="n">
        <v>1.300803919504275e-06</v>
      </c>
      <c r="AG20" t="n">
        <v>12</v>
      </c>
      <c r="AH20" t="n">
        <v>504642.0870283035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5.8029</v>
      </c>
      <c r="E21" t="n">
        <v>17.23</v>
      </c>
      <c r="F21" t="n">
        <v>13.25</v>
      </c>
      <c r="G21" t="n">
        <v>30.57</v>
      </c>
      <c r="H21" t="n">
        <v>0.41</v>
      </c>
      <c r="I21" t="n">
        <v>26</v>
      </c>
      <c r="J21" t="n">
        <v>251.09</v>
      </c>
      <c r="K21" t="n">
        <v>58.47</v>
      </c>
      <c r="L21" t="n">
        <v>5.75</v>
      </c>
      <c r="M21" t="n">
        <v>24</v>
      </c>
      <c r="N21" t="n">
        <v>61.87</v>
      </c>
      <c r="O21" t="n">
        <v>31202.53</v>
      </c>
      <c r="P21" t="n">
        <v>198.7</v>
      </c>
      <c r="Q21" t="n">
        <v>988.1799999999999</v>
      </c>
      <c r="R21" t="n">
        <v>53.1</v>
      </c>
      <c r="S21" t="n">
        <v>35.43</v>
      </c>
      <c r="T21" t="n">
        <v>7730.9</v>
      </c>
      <c r="U21" t="n">
        <v>0.67</v>
      </c>
      <c r="V21" t="n">
        <v>0.86</v>
      </c>
      <c r="W21" t="n">
        <v>3.01</v>
      </c>
      <c r="X21" t="n">
        <v>0.49</v>
      </c>
      <c r="Y21" t="n">
        <v>1</v>
      </c>
      <c r="Z21" t="n">
        <v>10</v>
      </c>
      <c r="AA21" t="n">
        <v>405.3769692314669</v>
      </c>
      <c r="AB21" t="n">
        <v>554.6546532721892</v>
      </c>
      <c r="AC21" t="n">
        <v>501.7191916265858</v>
      </c>
      <c r="AD21" t="n">
        <v>405376.9692314669</v>
      </c>
      <c r="AE21" t="n">
        <v>554654.6532721892</v>
      </c>
      <c r="AF21" t="n">
        <v>1.306816776512475e-06</v>
      </c>
      <c r="AG21" t="n">
        <v>12</v>
      </c>
      <c r="AH21" t="n">
        <v>501719.1916265858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5.8228</v>
      </c>
      <c r="E22" t="n">
        <v>17.17</v>
      </c>
      <c r="F22" t="n">
        <v>13.24</v>
      </c>
      <c r="G22" t="n">
        <v>31.77</v>
      </c>
      <c r="H22" t="n">
        <v>0.42</v>
      </c>
      <c r="I22" t="n">
        <v>25</v>
      </c>
      <c r="J22" t="n">
        <v>251.55</v>
      </c>
      <c r="K22" t="n">
        <v>58.47</v>
      </c>
      <c r="L22" t="n">
        <v>6</v>
      </c>
      <c r="M22" t="n">
        <v>23</v>
      </c>
      <c r="N22" t="n">
        <v>62.07</v>
      </c>
      <c r="O22" t="n">
        <v>31258.11</v>
      </c>
      <c r="P22" t="n">
        <v>197.83</v>
      </c>
      <c r="Q22" t="n">
        <v>988.25</v>
      </c>
      <c r="R22" t="n">
        <v>52.85</v>
      </c>
      <c r="S22" t="n">
        <v>35.43</v>
      </c>
      <c r="T22" t="n">
        <v>7608.67</v>
      </c>
      <c r="U22" t="n">
        <v>0.67</v>
      </c>
      <c r="V22" t="n">
        <v>0.86</v>
      </c>
      <c r="W22" t="n">
        <v>3</v>
      </c>
      <c r="X22" t="n">
        <v>0.48</v>
      </c>
      <c r="Y22" t="n">
        <v>1</v>
      </c>
      <c r="Z22" t="n">
        <v>10</v>
      </c>
      <c r="AA22" t="n">
        <v>403.6579436035676</v>
      </c>
      <c r="AB22" t="n">
        <v>552.3026065700391</v>
      </c>
      <c r="AC22" t="n">
        <v>499.5916209605706</v>
      </c>
      <c r="AD22" t="n">
        <v>403657.9436035676</v>
      </c>
      <c r="AE22" t="n">
        <v>552302.6065700391</v>
      </c>
      <c r="AF22" t="n">
        <v>1.311298269188999e-06</v>
      </c>
      <c r="AG22" t="n">
        <v>12</v>
      </c>
      <c r="AH22" t="n">
        <v>499591.6209605706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5.8517</v>
      </c>
      <c r="E23" t="n">
        <v>17.09</v>
      </c>
      <c r="F23" t="n">
        <v>13.2</v>
      </c>
      <c r="G23" t="n">
        <v>33</v>
      </c>
      <c r="H23" t="n">
        <v>0.44</v>
      </c>
      <c r="I23" t="n">
        <v>24</v>
      </c>
      <c r="J23" t="n">
        <v>252</v>
      </c>
      <c r="K23" t="n">
        <v>58.47</v>
      </c>
      <c r="L23" t="n">
        <v>6.25</v>
      </c>
      <c r="M23" t="n">
        <v>22</v>
      </c>
      <c r="N23" t="n">
        <v>62.27</v>
      </c>
      <c r="O23" t="n">
        <v>31313.77</v>
      </c>
      <c r="P23" t="n">
        <v>196.42</v>
      </c>
      <c r="Q23" t="n">
        <v>988.09</v>
      </c>
      <c r="R23" t="n">
        <v>51.63</v>
      </c>
      <c r="S23" t="n">
        <v>35.43</v>
      </c>
      <c r="T23" t="n">
        <v>7007.37</v>
      </c>
      <c r="U23" t="n">
        <v>0.6899999999999999</v>
      </c>
      <c r="V23" t="n">
        <v>0.86</v>
      </c>
      <c r="W23" t="n">
        <v>3</v>
      </c>
      <c r="X23" t="n">
        <v>0.45</v>
      </c>
      <c r="Y23" t="n">
        <v>1</v>
      </c>
      <c r="Z23" t="n">
        <v>10</v>
      </c>
      <c r="AA23" t="n">
        <v>400.9229635948319</v>
      </c>
      <c r="AB23" t="n">
        <v>548.5604862632846</v>
      </c>
      <c r="AC23" t="n">
        <v>496.2066433637939</v>
      </c>
      <c r="AD23" t="n">
        <v>400922.9635948319</v>
      </c>
      <c r="AE23" t="n">
        <v>548560.4862632846</v>
      </c>
      <c r="AF23" t="n">
        <v>1.317806567598623e-06</v>
      </c>
      <c r="AG23" t="n">
        <v>12</v>
      </c>
      <c r="AH23" t="n">
        <v>496206.6433637939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5.8716</v>
      </c>
      <c r="E24" t="n">
        <v>17.03</v>
      </c>
      <c r="F24" t="n">
        <v>13.19</v>
      </c>
      <c r="G24" t="n">
        <v>34.4</v>
      </c>
      <c r="H24" t="n">
        <v>0.46</v>
      </c>
      <c r="I24" t="n">
        <v>23</v>
      </c>
      <c r="J24" t="n">
        <v>252.45</v>
      </c>
      <c r="K24" t="n">
        <v>58.47</v>
      </c>
      <c r="L24" t="n">
        <v>6.5</v>
      </c>
      <c r="M24" t="n">
        <v>21</v>
      </c>
      <c r="N24" t="n">
        <v>62.47</v>
      </c>
      <c r="O24" t="n">
        <v>31369.49</v>
      </c>
      <c r="P24" t="n">
        <v>195.63</v>
      </c>
      <c r="Q24" t="n">
        <v>988.1</v>
      </c>
      <c r="R24" t="n">
        <v>51.27</v>
      </c>
      <c r="S24" t="n">
        <v>35.43</v>
      </c>
      <c r="T24" t="n">
        <v>6829.29</v>
      </c>
      <c r="U24" t="n">
        <v>0.6899999999999999</v>
      </c>
      <c r="V24" t="n">
        <v>0.86</v>
      </c>
      <c r="W24" t="n">
        <v>3</v>
      </c>
      <c r="X24" t="n">
        <v>0.43</v>
      </c>
      <c r="Y24" t="n">
        <v>1</v>
      </c>
      <c r="Z24" t="n">
        <v>10</v>
      </c>
      <c r="AA24" t="n">
        <v>399.3074667918129</v>
      </c>
      <c r="AB24" t="n">
        <v>546.3500922667051</v>
      </c>
      <c r="AC24" t="n">
        <v>494.2072062679405</v>
      </c>
      <c r="AD24" t="n">
        <v>399307.4667918129</v>
      </c>
      <c r="AE24" t="n">
        <v>546350.0922667051</v>
      </c>
      <c r="AF24" t="n">
        <v>1.322288060275147e-06</v>
      </c>
      <c r="AG24" t="n">
        <v>12</v>
      </c>
      <c r="AH24" t="n">
        <v>494207.2062679405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5.8951</v>
      </c>
      <c r="E25" t="n">
        <v>16.96</v>
      </c>
      <c r="F25" t="n">
        <v>13.17</v>
      </c>
      <c r="G25" t="n">
        <v>35.91</v>
      </c>
      <c r="H25" t="n">
        <v>0.47</v>
      </c>
      <c r="I25" t="n">
        <v>22</v>
      </c>
      <c r="J25" t="n">
        <v>252.9</v>
      </c>
      <c r="K25" t="n">
        <v>58.47</v>
      </c>
      <c r="L25" t="n">
        <v>6.75</v>
      </c>
      <c r="M25" t="n">
        <v>20</v>
      </c>
      <c r="N25" t="n">
        <v>62.68</v>
      </c>
      <c r="O25" t="n">
        <v>31425.3</v>
      </c>
      <c r="P25" t="n">
        <v>194.64</v>
      </c>
      <c r="Q25" t="n">
        <v>988.12</v>
      </c>
      <c r="R25" t="n">
        <v>50.67</v>
      </c>
      <c r="S25" t="n">
        <v>35.43</v>
      </c>
      <c r="T25" t="n">
        <v>6536.69</v>
      </c>
      <c r="U25" t="n">
        <v>0.7</v>
      </c>
      <c r="V25" t="n">
        <v>0.87</v>
      </c>
      <c r="W25" t="n">
        <v>3</v>
      </c>
      <c r="X25" t="n">
        <v>0.41</v>
      </c>
      <c r="Y25" t="n">
        <v>1</v>
      </c>
      <c r="Z25" t="n">
        <v>10</v>
      </c>
      <c r="AA25" t="n">
        <v>397.3217968052862</v>
      </c>
      <c r="AB25" t="n">
        <v>543.633210989562</v>
      </c>
      <c r="AC25" t="n">
        <v>491.7496203267212</v>
      </c>
      <c r="AD25" t="n">
        <v>397321.7968052862</v>
      </c>
      <c r="AE25" t="n">
        <v>543633.210989562</v>
      </c>
      <c r="AF25" t="n">
        <v>1.327580275244911e-06</v>
      </c>
      <c r="AG25" t="n">
        <v>12</v>
      </c>
      <c r="AH25" t="n">
        <v>491749.6203267212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5.9145</v>
      </c>
      <c r="E26" t="n">
        <v>16.91</v>
      </c>
      <c r="F26" t="n">
        <v>13.16</v>
      </c>
      <c r="G26" t="n">
        <v>37.6</v>
      </c>
      <c r="H26" t="n">
        <v>0.49</v>
      </c>
      <c r="I26" t="n">
        <v>21</v>
      </c>
      <c r="J26" t="n">
        <v>253.35</v>
      </c>
      <c r="K26" t="n">
        <v>58.47</v>
      </c>
      <c r="L26" t="n">
        <v>7</v>
      </c>
      <c r="M26" t="n">
        <v>19</v>
      </c>
      <c r="N26" t="n">
        <v>62.88</v>
      </c>
      <c r="O26" t="n">
        <v>31481.17</v>
      </c>
      <c r="P26" t="n">
        <v>193.73</v>
      </c>
      <c r="Q26" t="n">
        <v>988.1799999999999</v>
      </c>
      <c r="R26" t="n">
        <v>50.26</v>
      </c>
      <c r="S26" t="n">
        <v>35.43</v>
      </c>
      <c r="T26" t="n">
        <v>6334.99</v>
      </c>
      <c r="U26" t="n">
        <v>0.71</v>
      </c>
      <c r="V26" t="n">
        <v>0.87</v>
      </c>
      <c r="W26" t="n">
        <v>3</v>
      </c>
      <c r="X26" t="n">
        <v>0.4</v>
      </c>
      <c r="Y26" t="n">
        <v>1</v>
      </c>
      <c r="Z26" t="n">
        <v>10</v>
      </c>
      <c r="AA26" t="n">
        <v>395.6402492499028</v>
      </c>
      <c r="AB26" t="n">
        <v>541.332443439644</v>
      </c>
      <c r="AC26" t="n">
        <v>489.6684348026198</v>
      </c>
      <c r="AD26" t="n">
        <v>395640.2492499028</v>
      </c>
      <c r="AE26" t="n">
        <v>541332.4434396439</v>
      </c>
      <c r="AF26" t="n">
        <v>1.331949167602929e-06</v>
      </c>
      <c r="AG26" t="n">
        <v>12</v>
      </c>
      <c r="AH26" t="n">
        <v>489668.4348026198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5.9395</v>
      </c>
      <c r="E27" t="n">
        <v>16.84</v>
      </c>
      <c r="F27" t="n">
        <v>13.13</v>
      </c>
      <c r="G27" t="n">
        <v>39.41</v>
      </c>
      <c r="H27" t="n">
        <v>0.51</v>
      </c>
      <c r="I27" t="n">
        <v>20</v>
      </c>
      <c r="J27" t="n">
        <v>253.81</v>
      </c>
      <c r="K27" t="n">
        <v>58.47</v>
      </c>
      <c r="L27" t="n">
        <v>7.25</v>
      </c>
      <c r="M27" t="n">
        <v>18</v>
      </c>
      <c r="N27" t="n">
        <v>63.08</v>
      </c>
      <c r="O27" t="n">
        <v>31537.13</v>
      </c>
      <c r="P27" t="n">
        <v>192.51</v>
      </c>
      <c r="Q27" t="n">
        <v>988.15</v>
      </c>
      <c r="R27" t="n">
        <v>49.5</v>
      </c>
      <c r="S27" t="n">
        <v>35.43</v>
      </c>
      <c r="T27" t="n">
        <v>5958.65</v>
      </c>
      <c r="U27" t="n">
        <v>0.72</v>
      </c>
      <c r="V27" t="n">
        <v>0.87</v>
      </c>
      <c r="W27" t="n">
        <v>3</v>
      </c>
      <c r="X27" t="n">
        <v>0.38</v>
      </c>
      <c r="Y27" t="n">
        <v>1</v>
      </c>
      <c r="Z27" t="n">
        <v>10</v>
      </c>
      <c r="AA27" t="n">
        <v>380.6113878624504</v>
      </c>
      <c r="AB27" t="n">
        <v>520.7692922627614</v>
      </c>
      <c r="AC27" t="n">
        <v>471.0678019134949</v>
      </c>
      <c r="AD27" t="n">
        <v>380611.3878624504</v>
      </c>
      <c r="AE27" t="n">
        <v>520769.2922627614</v>
      </c>
      <c r="AF27" t="n">
        <v>1.337579183528209e-06</v>
      </c>
      <c r="AG27" t="n">
        <v>11</v>
      </c>
      <c r="AH27" t="n">
        <v>471067.8019134949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5.9432</v>
      </c>
      <c r="E28" t="n">
        <v>16.83</v>
      </c>
      <c r="F28" t="n">
        <v>13.12</v>
      </c>
      <c r="G28" t="n">
        <v>39.37</v>
      </c>
      <c r="H28" t="n">
        <v>0.52</v>
      </c>
      <c r="I28" t="n">
        <v>20</v>
      </c>
      <c r="J28" t="n">
        <v>254.26</v>
      </c>
      <c r="K28" t="n">
        <v>58.47</v>
      </c>
      <c r="L28" t="n">
        <v>7.5</v>
      </c>
      <c r="M28" t="n">
        <v>18</v>
      </c>
      <c r="N28" t="n">
        <v>63.29</v>
      </c>
      <c r="O28" t="n">
        <v>31593.16</v>
      </c>
      <c r="P28" t="n">
        <v>191.7</v>
      </c>
      <c r="Q28" t="n">
        <v>988.29</v>
      </c>
      <c r="R28" t="n">
        <v>49.12</v>
      </c>
      <c r="S28" t="n">
        <v>35.43</v>
      </c>
      <c r="T28" t="n">
        <v>5771.68</v>
      </c>
      <c r="U28" t="n">
        <v>0.72</v>
      </c>
      <c r="V28" t="n">
        <v>0.87</v>
      </c>
      <c r="W28" t="n">
        <v>3</v>
      </c>
      <c r="X28" t="n">
        <v>0.37</v>
      </c>
      <c r="Y28" t="n">
        <v>1</v>
      </c>
      <c r="Z28" t="n">
        <v>10</v>
      </c>
      <c r="AA28" t="n">
        <v>379.6734407003416</v>
      </c>
      <c r="AB28" t="n">
        <v>519.4859515762556</v>
      </c>
      <c r="AC28" t="n">
        <v>469.9069414609293</v>
      </c>
      <c r="AD28" t="n">
        <v>379673.4407003416</v>
      </c>
      <c r="AE28" t="n">
        <v>519485.9515762556</v>
      </c>
      <c r="AF28" t="n">
        <v>1.338412425885151e-06</v>
      </c>
      <c r="AG28" t="n">
        <v>11</v>
      </c>
      <c r="AH28" t="n">
        <v>469906.9414609293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5.9652</v>
      </c>
      <c r="E29" t="n">
        <v>16.76</v>
      </c>
      <c r="F29" t="n">
        <v>13.11</v>
      </c>
      <c r="G29" t="n">
        <v>41.4</v>
      </c>
      <c r="H29" t="n">
        <v>0.54</v>
      </c>
      <c r="I29" t="n">
        <v>19</v>
      </c>
      <c r="J29" t="n">
        <v>254.72</v>
      </c>
      <c r="K29" t="n">
        <v>58.47</v>
      </c>
      <c r="L29" t="n">
        <v>7.75</v>
      </c>
      <c r="M29" t="n">
        <v>17</v>
      </c>
      <c r="N29" t="n">
        <v>63.49</v>
      </c>
      <c r="O29" t="n">
        <v>31649.26</v>
      </c>
      <c r="P29" t="n">
        <v>190.71</v>
      </c>
      <c r="Q29" t="n">
        <v>988.09</v>
      </c>
      <c r="R29" t="n">
        <v>48.87</v>
      </c>
      <c r="S29" t="n">
        <v>35.43</v>
      </c>
      <c r="T29" t="n">
        <v>5649.45</v>
      </c>
      <c r="U29" t="n">
        <v>0.73</v>
      </c>
      <c r="V29" t="n">
        <v>0.87</v>
      </c>
      <c r="W29" t="n">
        <v>2.99</v>
      </c>
      <c r="X29" t="n">
        <v>0.36</v>
      </c>
      <c r="Y29" t="n">
        <v>1</v>
      </c>
      <c r="Z29" t="n">
        <v>10</v>
      </c>
      <c r="AA29" t="n">
        <v>377.8454198204403</v>
      </c>
      <c r="AB29" t="n">
        <v>516.9847727617852</v>
      </c>
      <c r="AC29" t="n">
        <v>467.6444716420854</v>
      </c>
      <c r="AD29" t="n">
        <v>377845.4198204403</v>
      </c>
      <c r="AE29" t="n">
        <v>516984.7727617852</v>
      </c>
      <c r="AF29" t="n">
        <v>1.343366839899398e-06</v>
      </c>
      <c r="AG29" t="n">
        <v>11</v>
      </c>
      <c r="AH29" t="n">
        <v>467644.4716420854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5.986</v>
      </c>
      <c r="E30" t="n">
        <v>16.71</v>
      </c>
      <c r="F30" t="n">
        <v>13.1</v>
      </c>
      <c r="G30" t="n">
        <v>43.66</v>
      </c>
      <c r="H30" t="n">
        <v>0.5600000000000001</v>
      </c>
      <c r="I30" t="n">
        <v>18</v>
      </c>
      <c r="J30" t="n">
        <v>255.17</v>
      </c>
      <c r="K30" t="n">
        <v>58.47</v>
      </c>
      <c r="L30" t="n">
        <v>8</v>
      </c>
      <c r="M30" t="n">
        <v>16</v>
      </c>
      <c r="N30" t="n">
        <v>63.7</v>
      </c>
      <c r="O30" t="n">
        <v>31705.44</v>
      </c>
      <c r="P30" t="n">
        <v>189.43</v>
      </c>
      <c r="Q30" t="n">
        <v>988.15</v>
      </c>
      <c r="R30" t="n">
        <v>48.41</v>
      </c>
      <c r="S30" t="n">
        <v>35.43</v>
      </c>
      <c r="T30" t="n">
        <v>5428.23</v>
      </c>
      <c r="U30" t="n">
        <v>0.73</v>
      </c>
      <c r="V30" t="n">
        <v>0.87</v>
      </c>
      <c r="W30" t="n">
        <v>3</v>
      </c>
      <c r="X30" t="n">
        <v>0.34</v>
      </c>
      <c r="Y30" t="n">
        <v>1</v>
      </c>
      <c r="Z30" t="n">
        <v>10</v>
      </c>
      <c r="AA30" t="n">
        <v>375.8141559103562</v>
      </c>
      <c r="AB30" t="n">
        <v>514.205507866969</v>
      </c>
      <c r="AC30" t="n">
        <v>465.1304558881077</v>
      </c>
      <c r="AD30" t="n">
        <v>375814.1559103562</v>
      </c>
      <c r="AE30" t="n">
        <v>514205.507866969</v>
      </c>
      <c r="AF30" t="n">
        <v>1.348051013149232e-06</v>
      </c>
      <c r="AG30" t="n">
        <v>11</v>
      </c>
      <c r="AH30" t="n">
        <v>465130.4558881078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5.9869</v>
      </c>
      <c r="E31" t="n">
        <v>16.7</v>
      </c>
      <c r="F31" t="n">
        <v>13.1</v>
      </c>
      <c r="G31" t="n">
        <v>43.65</v>
      </c>
      <c r="H31" t="n">
        <v>0.57</v>
      </c>
      <c r="I31" t="n">
        <v>18</v>
      </c>
      <c r="J31" t="n">
        <v>255.63</v>
      </c>
      <c r="K31" t="n">
        <v>58.47</v>
      </c>
      <c r="L31" t="n">
        <v>8.25</v>
      </c>
      <c r="M31" t="n">
        <v>16</v>
      </c>
      <c r="N31" t="n">
        <v>63.91</v>
      </c>
      <c r="O31" t="n">
        <v>31761.69</v>
      </c>
      <c r="P31" t="n">
        <v>188.84</v>
      </c>
      <c r="Q31" t="n">
        <v>988.1900000000001</v>
      </c>
      <c r="R31" t="n">
        <v>48.45</v>
      </c>
      <c r="S31" t="n">
        <v>35.43</v>
      </c>
      <c r="T31" t="n">
        <v>5445.05</v>
      </c>
      <c r="U31" t="n">
        <v>0.73</v>
      </c>
      <c r="V31" t="n">
        <v>0.87</v>
      </c>
      <c r="W31" t="n">
        <v>2.99</v>
      </c>
      <c r="X31" t="n">
        <v>0.34</v>
      </c>
      <c r="Y31" t="n">
        <v>1</v>
      </c>
      <c r="Z31" t="n">
        <v>10</v>
      </c>
      <c r="AA31" t="n">
        <v>375.2426724462847</v>
      </c>
      <c r="AB31" t="n">
        <v>513.4235789793554</v>
      </c>
      <c r="AC31" t="n">
        <v>464.4231531960838</v>
      </c>
      <c r="AD31" t="n">
        <v>375242.6724462847</v>
      </c>
      <c r="AE31" t="n">
        <v>513423.5789793554</v>
      </c>
      <c r="AF31" t="n">
        <v>1.348253693722542e-06</v>
      </c>
      <c r="AG31" t="n">
        <v>11</v>
      </c>
      <c r="AH31" t="n">
        <v>464423.1531960838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6.0133</v>
      </c>
      <c r="E32" t="n">
        <v>16.63</v>
      </c>
      <c r="F32" t="n">
        <v>13.07</v>
      </c>
      <c r="G32" t="n">
        <v>46.13</v>
      </c>
      <c r="H32" t="n">
        <v>0.59</v>
      </c>
      <c r="I32" t="n">
        <v>17</v>
      </c>
      <c r="J32" t="n">
        <v>256.09</v>
      </c>
      <c r="K32" t="n">
        <v>58.47</v>
      </c>
      <c r="L32" t="n">
        <v>8.5</v>
      </c>
      <c r="M32" t="n">
        <v>15</v>
      </c>
      <c r="N32" t="n">
        <v>64.11</v>
      </c>
      <c r="O32" t="n">
        <v>31818.02</v>
      </c>
      <c r="P32" t="n">
        <v>186.67</v>
      </c>
      <c r="Q32" t="n">
        <v>988.15</v>
      </c>
      <c r="R32" t="n">
        <v>47.58</v>
      </c>
      <c r="S32" t="n">
        <v>35.43</v>
      </c>
      <c r="T32" t="n">
        <v>5014.6</v>
      </c>
      <c r="U32" t="n">
        <v>0.74</v>
      </c>
      <c r="V32" t="n">
        <v>0.87</v>
      </c>
      <c r="W32" t="n">
        <v>2.99</v>
      </c>
      <c r="X32" t="n">
        <v>0.32</v>
      </c>
      <c r="Y32" t="n">
        <v>1</v>
      </c>
      <c r="Z32" t="n">
        <v>10</v>
      </c>
      <c r="AA32" t="n">
        <v>372.1127476799737</v>
      </c>
      <c r="AB32" t="n">
        <v>509.1410778315532</v>
      </c>
      <c r="AC32" t="n">
        <v>460.5493679472999</v>
      </c>
      <c r="AD32" t="n">
        <v>372112.7476799737</v>
      </c>
      <c r="AE32" t="n">
        <v>509141.0778315532</v>
      </c>
      <c r="AF32" t="n">
        <v>1.354198990539638e-06</v>
      </c>
      <c r="AG32" t="n">
        <v>11</v>
      </c>
      <c r="AH32" t="n">
        <v>460549.3679472998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6.012</v>
      </c>
      <c r="E33" t="n">
        <v>16.63</v>
      </c>
      <c r="F33" t="n">
        <v>13.07</v>
      </c>
      <c r="G33" t="n">
        <v>46.14</v>
      </c>
      <c r="H33" t="n">
        <v>0.61</v>
      </c>
      <c r="I33" t="n">
        <v>17</v>
      </c>
      <c r="J33" t="n">
        <v>256.54</v>
      </c>
      <c r="K33" t="n">
        <v>58.47</v>
      </c>
      <c r="L33" t="n">
        <v>8.75</v>
      </c>
      <c r="M33" t="n">
        <v>15</v>
      </c>
      <c r="N33" t="n">
        <v>64.31999999999999</v>
      </c>
      <c r="O33" t="n">
        <v>31874.43</v>
      </c>
      <c r="P33" t="n">
        <v>186.33</v>
      </c>
      <c r="Q33" t="n">
        <v>988.09</v>
      </c>
      <c r="R33" t="n">
        <v>47.86</v>
      </c>
      <c r="S33" t="n">
        <v>35.43</v>
      </c>
      <c r="T33" t="n">
        <v>5156.54</v>
      </c>
      <c r="U33" t="n">
        <v>0.74</v>
      </c>
      <c r="V33" t="n">
        <v>0.87</v>
      </c>
      <c r="W33" t="n">
        <v>2.99</v>
      </c>
      <c r="X33" t="n">
        <v>0.32</v>
      </c>
      <c r="Y33" t="n">
        <v>1</v>
      </c>
      <c r="Z33" t="n">
        <v>10</v>
      </c>
      <c r="AA33" t="n">
        <v>371.8547981099264</v>
      </c>
      <c r="AB33" t="n">
        <v>508.7881398498828</v>
      </c>
      <c r="AC33" t="n">
        <v>460.2301138712485</v>
      </c>
      <c r="AD33" t="n">
        <v>371854.7981099265</v>
      </c>
      <c r="AE33" t="n">
        <v>508788.1398498828</v>
      </c>
      <c r="AF33" t="n">
        <v>1.353906229711524e-06</v>
      </c>
      <c r="AG33" t="n">
        <v>11</v>
      </c>
      <c r="AH33" t="n">
        <v>460230.1138712485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6.0365</v>
      </c>
      <c r="E34" t="n">
        <v>16.57</v>
      </c>
      <c r="F34" t="n">
        <v>13.05</v>
      </c>
      <c r="G34" t="n">
        <v>48.95</v>
      </c>
      <c r="H34" t="n">
        <v>0.62</v>
      </c>
      <c r="I34" t="n">
        <v>16</v>
      </c>
      <c r="J34" t="n">
        <v>257</v>
      </c>
      <c r="K34" t="n">
        <v>58.47</v>
      </c>
      <c r="L34" t="n">
        <v>9</v>
      </c>
      <c r="M34" t="n">
        <v>14</v>
      </c>
      <c r="N34" t="n">
        <v>64.53</v>
      </c>
      <c r="O34" t="n">
        <v>31931.04</v>
      </c>
      <c r="P34" t="n">
        <v>185.61</v>
      </c>
      <c r="Q34" t="n">
        <v>988.09</v>
      </c>
      <c r="R34" t="n">
        <v>46.91</v>
      </c>
      <c r="S34" t="n">
        <v>35.43</v>
      </c>
      <c r="T34" t="n">
        <v>4685.95</v>
      </c>
      <c r="U34" t="n">
        <v>0.76</v>
      </c>
      <c r="V34" t="n">
        <v>0.87</v>
      </c>
      <c r="W34" t="n">
        <v>2.99</v>
      </c>
      <c r="X34" t="n">
        <v>0.3</v>
      </c>
      <c r="Y34" t="n">
        <v>1</v>
      </c>
      <c r="Z34" t="n">
        <v>10</v>
      </c>
      <c r="AA34" t="n">
        <v>370.1781534003743</v>
      </c>
      <c r="AB34" t="n">
        <v>506.4940805899294</v>
      </c>
      <c r="AC34" t="n">
        <v>458.1549964073325</v>
      </c>
      <c r="AD34" t="n">
        <v>370178.1534003743</v>
      </c>
      <c r="AE34" t="n">
        <v>506494.0805899294</v>
      </c>
      <c r="AF34" t="n">
        <v>1.359423645318299e-06</v>
      </c>
      <c r="AG34" t="n">
        <v>11</v>
      </c>
      <c r="AH34" t="n">
        <v>458154.9964073325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6.0348</v>
      </c>
      <c r="E35" t="n">
        <v>16.57</v>
      </c>
      <c r="F35" t="n">
        <v>13.06</v>
      </c>
      <c r="G35" t="n">
        <v>48.97</v>
      </c>
      <c r="H35" t="n">
        <v>0.64</v>
      </c>
      <c r="I35" t="n">
        <v>16</v>
      </c>
      <c r="J35" t="n">
        <v>257.46</v>
      </c>
      <c r="K35" t="n">
        <v>58.47</v>
      </c>
      <c r="L35" t="n">
        <v>9.25</v>
      </c>
      <c r="M35" t="n">
        <v>14</v>
      </c>
      <c r="N35" t="n">
        <v>64.73999999999999</v>
      </c>
      <c r="O35" t="n">
        <v>31987.61</v>
      </c>
      <c r="P35" t="n">
        <v>184.96</v>
      </c>
      <c r="Q35" t="n">
        <v>988.08</v>
      </c>
      <c r="R35" t="n">
        <v>47.36</v>
      </c>
      <c r="S35" t="n">
        <v>35.43</v>
      </c>
      <c r="T35" t="n">
        <v>4910.04</v>
      </c>
      <c r="U35" t="n">
        <v>0.75</v>
      </c>
      <c r="V35" t="n">
        <v>0.87</v>
      </c>
      <c r="W35" t="n">
        <v>2.99</v>
      </c>
      <c r="X35" t="n">
        <v>0.3</v>
      </c>
      <c r="Y35" t="n">
        <v>1</v>
      </c>
      <c r="Z35" t="n">
        <v>10</v>
      </c>
      <c r="AA35" t="n">
        <v>369.7031892664525</v>
      </c>
      <c r="AB35" t="n">
        <v>505.8442137079588</v>
      </c>
      <c r="AC35" t="n">
        <v>457.5671519084834</v>
      </c>
      <c r="AD35" t="n">
        <v>369703.1892664525</v>
      </c>
      <c r="AE35" t="n">
        <v>505844.2137079588</v>
      </c>
      <c r="AF35" t="n">
        <v>1.35904080423538e-06</v>
      </c>
      <c r="AG35" t="n">
        <v>11</v>
      </c>
      <c r="AH35" t="n">
        <v>457567.1519084834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6.0588</v>
      </c>
      <c r="E36" t="n">
        <v>16.5</v>
      </c>
      <c r="F36" t="n">
        <v>13.04</v>
      </c>
      <c r="G36" t="n">
        <v>52.16</v>
      </c>
      <c r="H36" t="n">
        <v>0.66</v>
      </c>
      <c r="I36" t="n">
        <v>15</v>
      </c>
      <c r="J36" t="n">
        <v>257.92</v>
      </c>
      <c r="K36" t="n">
        <v>58.47</v>
      </c>
      <c r="L36" t="n">
        <v>9.5</v>
      </c>
      <c r="M36" t="n">
        <v>13</v>
      </c>
      <c r="N36" t="n">
        <v>64.95</v>
      </c>
      <c r="O36" t="n">
        <v>32044.25</v>
      </c>
      <c r="P36" t="n">
        <v>183.81</v>
      </c>
      <c r="Q36" t="n">
        <v>988.14</v>
      </c>
      <c r="R36" t="n">
        <v>46.81</v>
      </c>
      <c r="S36" t="n">
        <v>35.43</v>
      </c>
      <c r="T36" t="n">
        <v>4642.77</v>
      </c>
      <c r="U36" t="n">
        <v>0.76</v>
      </c>
      <c r="V36" t="n">
        <v>0.87</v>
      </c>
      <c r="W36" t="n">
        <v>2.99</v>
      </c>
      <c r="X36" t="n">
        <v>0.29</v>
      </c>
      <c r="Y36" t="n">
        <v>1</v>
      </c>
      <c r="Z36" t="n">
        <v>10</v>
      </c>
      <c r="AA36" t="n">
        <v>367.6740058679389</v>
      </c>
      <c r="AB36" t="n">
        <v>503.0677954608591</v>
      </c>
      <c r="AC36" t="n">
        <v>455.0557111221593</v>
      </c>
      <c r="AD36" t="n">
        <v>367674.0058679389</v>
      </c>
      <c r="AE36" t="n">
        <v>503067.7954608591</v>
      </c>
      <c r="AF36" t="n">
        <v>1.364445619523649e-06</v>
      </c>
      <c r="AG36" t="n">
        <v>11</v>
      </c>
      <c r="AH36" t="n">
        <v>455055.7111221593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6.0616</v>
      </c>
      <c r="E37" t="n">
        <v>16.5</v>
      </c>
      <c r="F37" t="n">
        <v>13.03</v>
      </c>
      <c r="G37" t="n">
        <v>52.13</v>
      </c>
      <c r="H37" t="n">
        <v>0.67</v>
      </c>
      <c r="I37" t="n">
        <v>15</v>
      </c>
      <c r="J37" t="n">
        <v>258.38</v>
      </c>
      <c r="K37" t="n">
        <v>58.47</v>
      </c>
      <c r="L37" t="n">
        <v>9.75</v>
      </c>
      <c r="M37" t="n">
        <v>13</v>
      </c>
      <c r="N37" t="n">
        <v>65.16</v>
      </c>
      <c r="O37" t="n">
        <v>32100.97</v>
      </c>
      <c r="P37" t="n">
        <v>182.72</v>
      </c>
      <c r="Q37" t="n">
        <v>988.16</v>
      </c>
      <c r="R37" t="n">
        <v>46.44</v>
      </c>
      <c r="S37" t="n">
        <v>35.43</v>
      </c>
      <c r="T37" t="n">
        <v>4456.99</v>
      </c>
      <c r="U37" t="n">
        <v>0.76</v>
      </c>
      <c r="V37" t="n">
        <v>0.87</v>
      </c>
      <c r="W37" t="n">
        <v>2.99</v>
      </c>
      <c r="X37" t="n">
        <v>0.28</v>
      </c>
      <c r="Y37" t="n">
        <v>1</v>
      </c>
      <c r="Z37" t="n">
        <v>10</v>
      </c>
      <c r="AA37" t="n">
        <v>366.5444435415386</v>
      </c>
      <c r="AB37" t="n">
        <v>501.5222784531055</v>
      </c>
      <c r="AC37" t="n">
        <v>453.657696088479</v>
      </c>
      <c r="AD37" t="n">
        <v>366544.4435415386</v>
      </c>
      <c r="AE37" t="n">
        <v>501522.2784531055</v>
      </c>
      <c r="AF37" t="n">
        <v>1.365076181307281e-06</v>
      </c>
      <c r="AG37" t="n">
        <v>11</v>
      </c>
      <c r="AH37" t="n">
        <v>453657.696088479</v>
      </c>
    </row>
    <row r="38">
      <c r="A38" t="n">
        <v>36</v>
      </c>
      <c r="B38" t="n">
        <v>125</v>
      </c>
      <c r="C38" t="inlineStr">
        <is>
          <t xml:space="preserve">CONCLUIDO	</t>
        </is>
      </c>
      <c r="D38" t="n">
        <v>6.0832</v>
      </c>
      <c r="E38" t="n">
        <v>16.44</v>
      </c>
      <c r="F38" t="n">
        <v>13.02</v>
      </c>
      <c r="G38" t="n">
        <v>55.8</v>
      </c>
      <c r="H38" t="n">
        <v>0.6899999999999999</v>
      </c>
      <c r="I38" t="n">
        <v>14</v>
      </c>
      <c r="J38" t="n">
        <v>258.84</v>
      </c>
      <c r="K38" t="n">
        <v>58.47</v>
      </c>
      <c r="L38" t="n">
        <v>10</v>
      </c>
      <c r="M38" t="n">
        <v>12</v>
      </c>
      <c r="N38" t="n">
        <v>65.37</v>
      </c>
      <c r="O38" t="n">
        <v>32157.77</v>
      </c>
      <c r="P38" t="n">
        <v>181.69</v>
      </c>
      <c r="Q38" t="n">
        <v>988.1</v>
      </c>
      <c r="R38" t="n">
        <v>46</v>
      </c>
      <c r="S38" t="n">
        <v>35.43</v>
      </c>
      <c r="T38" t="n">
        <v>4241.86</v>
      </c>
      <c r="U38" t="n">
        <v>0.77</v>
      </c>
      <c r="V38" t="n">
        <v>0.88</v>
      </c>
      <c r="W38" t="n">
        <v>2.99</v>
      </c>
      <c r="X38" t="n">
        <v>0.27</v>
      </c>
      <c r="Y38" t="n">
        <v>1</v>
      </c>
      <c r="Z38" t="n">
        <v>10</v>
      </c>
      <c r="AA38" t="n">
        <v>364.778361165302</v>
      </c>
      <c r="AB38" t="n">
        <v>499.1058466318831</v>
      </c>
      <c r="AC38" t="n">
        <v>451.4718851287906</v>
      </c>
      <c r="AD38" t="n">
        <v>364778.361165302</v>
      </c>
      <c r="AE38" t="n">
        <v>499105.8466318831</v>
      </c>
      <c r="AF38" t="n">
        <v>1.369940515066723e-06</v>
      </c>
      <c r="AG38" t="n">
        <v>11</v>
      </c>
      <c r="AH38" t="n">
        <v>451471.8851287906</v>
      </c>
    </row>
    <row r="39">
      <c r="A39" t="n">
        <v>37</v>
      </c>
      <c r="B39" t="n">
        <v>125</v>
      </c>
      <c r="C39" t="inlineStr">
        <is>
          <t xml:space="preserve">CONCLUIDO	</t>
        </is>
      </c>
      <c r="D39" t="n">
        <v>6.0891</v>
      </c>
      <c r="E39" t="n">
        <v>16.42</v>
      </c>
      <c r="F39" t="n">
        <v>13</v>
      </c>
      <c r="G39" t="n">
        <v>55.73</v>
      </c>
      <c r="H39" t="n">
        <v>0.7</v>
      </c>
      <c r="I39" t="n">
        <v>14</v>
      </c>
      <c r="J39" t="n">
        <v>259.3</v>
      </c>
      <c r="K39" t="n">
        <v>58.47</v>
      </c>
      <c r="L39" t="n">
        <v>10.25</v>
      </c>
      <c r="M39" t="n">
        <v>12</v>
      </c>
      <c r="N39" t="n">
        <v>65.58</v>
      </c>
      <c r="O39" t="n">
        <v>32214.64</v>
      </c>
      <c r="P39" t="n">
        <v>181.13</v>
      </c>
      <c r="Q39" t="n">
        <v>988.08</v>
      </c>
      <c r="R39" t="n">
        <v>45.51</v>
      </c>
      <c r="S39" t="n">
        <v>35.43</v>
      </c>
      <c r="T39" t="n">
        <v>3996.48</v>
      </c>
      <c r="U39" t="n">
        <v>0.78</v>
      </c>
      <c r="V39" t="n">
        <v>0.88</v>
      </c>
      <c r="W39" t="n">
        <v>2.99</v>
      </c>
      <c r="X39" t="n">
        <v>0.25</v>
      </c>
      <c r="Y39" t="n">
        <v>1</v>
      </c>
      <c r="Z39" t="n">
        <v>10</v>
      </c>
      <c r="AA39" t="n">
        <v>363.9689426359575</v>
      </c>
      <c r="AB39" t="n">
        <v>497.9983644910084</v>
      </c>
      <c r="AC39" t="n">
        <v>450.4700995290802</v>
      </c>
      <c r="AD39" t="n">
        <v>363968.9426359575</v>
      </c>
      <c r="AE39" t="n">
        <v>497998.3644910085</v>
      </c>
      <c r="AF39" t="n">
        <v>1.37126919882509e-06</v>
      </c>
      <c r="AG39" t="n">
        <v>11</v>
      </c>
      <c r="AH39" t="n">
        <v>450470.0995290803</v>
      </c>
    </row>
    <row r="40">
      <c r="A40" t="n">
        <v>38</v>
      </c>
      <c r="B40" t="n">
        <v>125</v>
      </c>
      <c r="C40" t="inlineStr">
        <is>
          <t xml:space="preserve">CONCLUIDO	</t>
        </is>
      </c>
      <c r="D40" t="n">
        <v>6.091</v>
      </c>
      <c r="E40" t="n">
        <v>16.42</v>
      </c>
      <c r="F40" t="n">
        <v>13</v>
      </c>
      <c r="G40" t="n">
        <v>55.71</v>
      </c>
      <c r="H40" t="n">
        <v>0.72</v>
      </c>
      <c r="I40" t="n">
        <v>14</v>
      </c>
      <c r="J40" t="n">
        <v>259.76</v>
      </c>
      <c r="K40" t="n">
        <v>58.47</v>
      </c>
      <c r="L40" t="n">
        <v>10.5</v>
      </c>
      <c r="M40" t="n">
        <v>12</v>
      </c>
      <c r="N40" t="n">
        <v>65.79000000000001</v>
      </c>
      <c r="O40" t="n">
        <v>32271.6</v>
      </c>
      <c r="P40" t="n">
        <v>180.04</v>
      </c>
      <c r="Q40" t="n">
        <v>988.22</v>
      </c>
      <c r="R40" t="n">
        <v>45.31</v>
      </c>
      <c r="S40" t="n">
        <v>35.43</v>
      </c>
      <c r="T40" t="n">
        <v>3898.56</v>
      </c>
      <c r="U40" t="n">
        <v>0.78</v>
      </c>
      <c r="V40" t="n">
        <v>0.88</v>
      </c>
      <c r="W40" t="n">
        <v>2.99</v>
      </c>
      <c r="X40" t="n">
        <v>0.25</v>
      </c>
      <c r="Y40" t="n">
        <v>1</v>
      </c>
      <c r="Z40" t="n">
        <v>10</v>
      </c>
      <c r="AA40" t="n">
        <v>362.9257718825834</v>
      </c>
      <c r="AB40" t="n">
        <v>496.5710522447964</v>
      </c>
      <c r="AC40" t="n">
        <v>449.1790079604014</v>
      </c>
      <c r="AD40" t="n">
        <v>362925.7718825834</v>
      </c>
      <c r="AE40" t="n">
        <v>496571.0522447964</v>
      </c>
      <c r="AF40" t="n">
        <v>1.371697080035411e-06</v>
      </c>
      <c r="AG40" t="n">
        <v>11</v>
      </c>
      <c r="AH40" t="n">
        <v>449179.0079604014</v>
      </c>
    </row>
    <row r="41">
      <c r="A41" t="n">
        <v>39</v>
      </c>
      <c r="B41" t="n">
        <v>125</v>
      </c>
      <c r="C41" t="inlineStr">
        <is>
          <t xml:space="preserve">CONCLUIDO	</t>
        </is>
      </c>
      <c r="D41" t="n">
        <v>6.1105</v>
      </c>
      <c r="E41" t="n">
        <v>16.37</v>
      </c>
      <c r="F41" t="n">
        <v>12.99</v>
      </c>
      <c r="G41" t="n">
        <v>59.97</v>
      </c>
      <c r="H41" t="n">
        <v>0.74</v>
      </c>
      <c r="I41" t="n">
        <v>13</v>
      </c>
      <c r="J41" t="n">
        <v>260.23</v>
      </c>
      <c r="K41" t="n">
        <v>58.47</v>
      </c>
      <c r="L41" t="n">
        <v>10.75</v>
      </c>
      <c r="M41" t="n">
        <v>11</v>
      </c>
      <c r="N41" t="n">
        <v>66</v>
      </c>
      <c r="O41" t="n">
        <v>32328.64</v>
      </c>
      <c r="P41" t="n">
        <v>178.52</v>
      </c>
      <c r="Q41" t="n">
        <v>988.08</v>
      </c>
      <c r="R41" t="n">
        <v>45.32</v>
      </c>
      <c r="S41" t="n">
        <v>35.43</v>
      </c>
      <c r="T41" t="n">
        <v>3906.93</v>
      </c>
      <c r="U41" t="n">
        <v>0.78</v>
      </c>
      <c r="V41" t="n">
        <v>0.88</v>
      </c>
      <c r="W41" t="n">
        <v>2.98</v>
      </c>
      <c r="X41" t="n">
        <v>0.24</v>
      </c>
      <c r="Y41" t="n">
        <v>1</v>
      </c>
      <c r="Z41" t="n">
        <v>10</v>
      </c>
      <c r="AA41" t="n">
        <v>360.8199937767623</v>
      </c>
      <c r="AB41" t="n">
        <v>493.6898337400386</v>
      </c>
      <c r="AC41" t="n">
        <v>446.572768905922</v>
      </c>
      <c r="AD41" t="n">
        <v>360819.9937767623</v>
      </c>
      <c r="AE41" t="n">
        <v>493689.8337400386</v>
      </c>
      <c r="AF41" t="n">
        <v>1.37608849245713e-06</v>
      </c>
      <c r="AG41" t="n">
        <v>11</v>
      </c>
      <c r="AH41" t="n">
        <v>446572.768905922</v>
      </c>
    </row>
    <row r="42">
      <c r="A42" t="n">
        <v>40</v>
      </c>
      <c r="B42" t="n">
        <v>125</v>
      </c>
      <c r="C42" t="inlineStr">
        <is>
          <t xml:space="preserve">CONCLUIDO	</t>
        </is>
      </c>
      <c r="D42" t="n">
        <v>6.1097</v>
      </c>
      <c r="E42" t="n">
        <v>16.37</v>
      </c>
      <c r="F42" t="n">
        <v>13</v>
      </c>
      <c r="G42" t="n">
        <v>59.98</v>
      </c>
      <c r="H42" t="n">
        <v>0.75</v>
      </c>
      <c r="I42" t="n">
        <v>13</v>
      </c>
      <c r="J42" t="n">
        <v>260.69</v>
      </c>
      <c r="K42" t="n">
        <v>58.47</v>
      </c>
      <c r="L42" t="n">
        <v>11</v>
      </c>
      <c r="M42" t="n">
        <v>11</v>
      </c>
      <c r="N42" t="n">
        <v>66.20999999999999</v>
      </c>
      <c r="O42" t="n">
        <v>32385.75</v>
      </c>
      <c r="P42" t="n">
        <v>178.14</v>
      </c>
      <c r="Q42" t="n">
        <v>988.08</v>
      </c>
      <c r="R42" t="n">
        <v>45.27</v>
      </c>
      <c r="S42" t="n">
        <v>35.43</v>
      </c>
      <c r="T42" t="n">
        <v>3883.46</v>
      </c>
      <c r="U42" t="n">
        <v>0.78</v>
      </c>
      <c r="V42" t="n">
        <v>0.88</v>
      </c>
      <c r="W42" t="n">
        <v>2.99</v>
      </c>
      <c r="X42" t="n">
        <v>0.24</v>
      </c>
      <c r="Y42" t="n">
        <v>1</v>
      </c>
      <c r="Z42" t="n">
        <v>10</v>
      </c>
      <c r="AA42" t="n">
        <v>360.5564689450525</v>
      </c>
      <c r="AB42" t="n">
        <v>493.3292674393982</v>
      </c>
      <c r="AC42" t="n">
        <v>446.2466145469568</v>
      </c>
      <c r="AD42" t="n">
        <v>360556.4689450525</v>
      </c>
      <c r="AE42" t="n">
        <v>493329.2674393982</v>
      </c>
      <c r="AF42" t="n">
        <v>1.375908331947521e-06</v>
      </c>
      <c r="AG42" t="n">
        <v>11</v>
      </c>
      <c r="AH42" t="n">
        <v>446246.6145469568</v>
      </c>
    </row>
    <row r="43">
      <c r="A43" t="n">
        <v>41</v>
      </c>
      <c r="B43" t="n">
        <v>125</v>
      </c>
      <c r="C43" t="inlineStr">
        <is>
          <t xml:space="preserve">CONCLUIDO	</t>
        </is>
      </c>
      <c r="D43" t="n">
        <v>6.1148</v>
      </c>
      <c r="E43" t="n">
        <v>16.35</v>
      </c>
      <c r="F43" t="n">
        <v>12.98</v>
      </c>
      <c r="G43" t="n">
        <v>59.92</v>
      </c>
      <c r="H43" t="n">
        <v>0.77</v>
      </c>
      <c r="I43" t="n">
        <v>13</v>
      </c>
      <c r="J43" t="n">
        <v>261.15</v>
      </c>
      <c r="K43" t="n">
        <v>58.47</v>
      </c>
      <c r="L43" t="n">
        <v>11.25</v>
      </c>
      <c r="M43" t="n">
        <v>11</v>
      </c>
      <c r="N43" t="n">
        <v>66.43000000000001</v>
      </c>
      <c r="O43" t="n">
        <v>32442.95</v>
      </c>
      <c r="P43" t="n">
        <v>177.14</v>
      </c>
      <c r="Q43" t="n">
        <v>988.13</v>
      </c>
      <c r="R43" t="n">
        <v>44.82</v>
      </c>
      <c r="S43" t="n">
        <v>35.43</v>
      </c>
      <c r="T43" t="n">
        <v>3655.83</v>
      </c>
      <c r="U43" t="n">
        <v>0.79</v>
      </c>
      <c r="V43" t="n">
        <v>0.88</v>
      </c>
      <c r="W43" t="n">
        <v>2.99</v>
      </c>
      <c r="X43" t="n">
        <v>0.23</v>
      </c>
      <c r="Y43" t="n">
        <v>1</v>
      </c>
      <c r="Z43" t="n">
        <v>10</v>
      </c>
      <c r="AA43" t="n">
        <v>359.3915679084902</v>
      </c>
      <c r="AB43" t="n">
        <v>491.7353984493669</v>
      </c>
      <c r="AC43" t="n">
        <v>444.8048621763249</v>
      </c>
      <c r="AD43" t="n">
        <v>359391.5679084902</v>
      </c>
      <c r="AE43" t="n">
        <v>491735.3984493669</v>
      </c>
      <c r="AF43" t="n">
        <v>1.377056855196278e-06</v>
      </c>
      <c r="AG43" t="n">
        <v>11</v>
      </c>
      <c r="AH43" t="n">
        <v>444804.8621763249</v>
      </c>
    </row>
    <row r="44">
      <c r="A44" t="n">
        <v>42</v>
      </c>
      <c r="B44" t="n">
        <v>125</v>
      </c>
      <c r="C44" t="inlineStr">
        <is>
          <t xml:space="preserve">CONCLUIDO	</t>
        </is>
      </c>
      <c r="D44" t="n">
        <v>6.1378</v>
      </c>
      <c r="E44" t="n">
        <v>16.29</v>
      </c>
      <c r="F44" t="n">
        <v>12.97</v>
      </c>
      <c r="G44" t="n">
        <v>64.84</v>
      </c>
      <c r="H44" t="n">
        <v>0.78</v>
      </c>
      <c r="I44" t="n">
        <v>12</v>
      </c>
      <c r="J44" t="n">
        <v>261.62</v>
      </c>
      <c r="K44" t="n">
        <v>58.47</v>
      </c>
      <c r="L44" t="n">
        <v>11.5</v>
      </c>
      <c r="M44" t="n">
        <v>10</v>
      </c>
      <c r="N44" t="n">
        <v>66.64</v>
      </c>
      <c r="O44" t="n">
        <v>32500.22</v>
      </c>
      <c r="P44" t="n">
        <v>175.39</v>
      </c>
      <c r="Q44" t="n">
        <v>988.1</v>
      </c>
      <c r="R44" t="n">
        <v>44.43</v>
      </c>
      <c r="S44" t="n">
        <v>35.43</v>
      </c>
      <c r="T44" t="n">
        <v>3463.69</v>
      </c>
      <c r="U44" t="n">
        <v>0.8</v>
      </c>
      <c r="V44" t="n">
        <v>0.88</v>
      </c>
      <c r="W44" t="n">
        <v>2.98</v>
      </c>
      <c r="X44" t="n">
        <v>0.21</v>
      </c>
      <c r="Y44" t="n">
        <v>1</v>
      </c>
      <c r="Z44" t="n">
        <v>10</v>
      </c>
      <c r="AA44" t="n">
        <v>356.9783514133703</v>
      </c>
      <c r="AB44" t="n">
        <v>488.4335291771459</v>
      </c>
      <c r="AC44" t="n">
        <v>441.818118673242</v>
      </c>
      <c r="AD44" t="n">
        <v>356978.3514133703</v>
      </c>
      <c r="AE44" t="n">
        <v>488433.5291771459</v>
      </c>
      <c r="AF44" t="n">
        <v>1.382236469847537e-06</v>
      </c>
      <c r="AG44" t="n">
        <v>11</v>
      </c>
      <c r="AH44" t="n">
        <v>441818.118673242</v>
      </c>
    </row>
    <row r="45">
      <c r="A45" t="n">
        <v>43</v>
      </c>
      <c r="B45" t="n">
        <v>125</v>
      </c>
      <c r="C45" t="inlineStr">
        <is>
          <t xml:space="preserve">CONCLUIDO	</t>
        </is>
      </c>
      <c r="D45" t="n">
        <v>6.1372</v>
      </c>
      <c r="E45" t="n">
        <v>16.29</v>
      </c>
      <c r="F45" t="n">
        <v>12.97</v>
      </c>
      <c r="G45" t="n">
        <v>64.84999999999999</v>
      </c>
      <c r="H45" t="n">
        <v>0.8</v>
      </c>
      <c r="I45" t="n">
        <v>12</v>
      </c>
      <c r="J45" t="n">
        <v>262.08</v>
      </c>
      <c r="K45" t="n">
        <v>58.47</v>
      </c>
      <c r="L45" t="n">
        <v>11.75</v>
      </c>
      <c r="M45" t="n">
        <v>10</v>
      </c>
      <c r="N45" t="n">
        <v>66.86</v>
      </c>
      <c r="O45" t="n">
        <v>32557.58</v>
      </c>
      <c r="P45" t="n">
        <v>174.48</v>
      </c>
      <c r="Q45" t="n">
        <v>988.14</v>
      </c>
      <c r="R45" t="n">
        <v>44.46</v>
      </c>
      <c r="S45" t="n">
        <v>35.43</v>
      </c>
      <c r="T45" t="n">
        <v>3479.04</v>
      </c>
      <c r="U45" t="n">
        <v>0.8</v>
      </c>
      <c r="V45" t="n">
        <v>0.88</v>
      </c>
      <c r="W45" t="n">
        <v>2.98</v>
      </c>
      <c r="X45" t="n">
        <v>0.22</v>
      </c>
      <c r="Y45" t="n">
        <v>1</v>
      </c>
      <c r="Z45" t="n">
        <v>10</v>
      </c>
      <c r="AA45" t="n">
        <v>356.1924808892006</v>
      </c>
      <c r="AB45" t="n">
        <v>487.3582664558162</v>
      </c>
      <c r="AC45" t="n">
        <v>440.8454775168955</v>
      </c>
      <c r="AD45" t="n">
        <v>356192.4808892006</v>
      </c>
      <c r="AE45" t="n">
        <v>487358.2664558162</v>
      </c>
      <c r="AF45" t="n">
        <v>1.38210134946533e-06</v>
      </c>
      <c r="AG45" t="n">
        <v>11</v>
      </c>
      <c r="AH45" t="n">
        <v>440845.4775168955</v>
      </c>
    </row>
    <row r="46">
      <c r="A46" t="n">
        <v>44</v>
      </c>
      <c r="B46" t="n">
        <v>125</v>
      </c>
      <c r="C46" t="inlineStr">
        <is>
          <t xml:space="preserve">CONCLUIDO	</t>
        </is>
      </c>
      <c r="D46" t="n">
        <v>6.1409</v>
      </c>
      <c r="E46" t="n">
        <v>16.28</v>
      </c>
      <c r="F46" t="n">
        <v>12.96</v>
      </c>
      <c r="G46" t="n">
        <v>64.8</v>
      </c>
      <c r="H46" t="n">
        <v>0.8100000000000001</v>
      </c>
      <c r="I46" t="n">
        <v>12</v>
      </c>
      <c r="J46" t="n">
        <v>262.55</v>
      </c>
      <c r="K46" t="n">
        <v>58.47</v>
      </c>
      <c r="L46" t="n">
        <v>12</v>
      </c>
      <c r="M46" t="n">
        <v>10</v>
      </c>
      <c r="N46" t="n">
        <v>67.06999999999999</v>
      </c>
      <c r="O46" t="n">
        <v>32615.02</v>
      </c>
      <c r="P46" t="n">
        <v>173.98</v>
      </c>
      <c r="Q46" t="n">
        <v>988.08</v>
      </c>
      <c r="R46" t="n">
        <v>44.11</v>
      </c>
      <c r="S46" t="n">
        <v>35.43</v>
      </c>
      <c r="T46" t="n">
        <v>3306.96</v>
      </c>
      <c r="U46" t="n">
        <v>0.8</v>
      </c>
      <c r="V46" t="n">
        <v>0.88</v>
      </c>
      <c r="W46" t="n">
        <v>2.98</v>
      </c>
      <c r="X46" t="n">
        <v>0.21</v>
      </c>
      <c r="Y46" t="n">
        <v>1</v>
      </c>
      <c r="Z46" t="n">
        <v>10</v>
      </c>
      <c r="AA46" t="n">
        <v>355.574159395236</v>
      </c>
      <c r="AB46" t="n">
        <v>486.5122517093548</v>
      </c>
      <c r="AC46" t="n">
        <v>440.0802052304471</v>
      </c>
      <c r="AD46" t="n">
        <v>355574.159395236</v>
      </c>
      <c r="AE46" t="n">
        <v>486512.2517093548</v>
      </c>
      <c r="AF46" t="n">
        <v>1.382934591822272e-06</v>
      </c>
      <c r="AG46" t="n">
        <v>11</v>
      </c>
      <c r="AH46" t="n">
        <v>440080.2052304471</v>
      </c>
    </row>
    <row r="47">
      <c r="A47" t="n">
        <v>45</v>
      </c>
      <c r="B47" t="n">
        <v>125</v>
      </c>
      <c r="C47" t="inlineStr">
        <is>
          <t xml:space="preserve">CONCLUIDO	</t>
        </is>
      </c>
      <c r="D47" t="n">
        <v>6.1362</v>
      </c>
      <c r="E47" t="n">
        <v>16.3</v>
      </c>
      <c r="F47" t="n">
        <v>12.97</v>
      </c>
      <c r="G47" t="n">
        <v>64.87</v>
      </c>
      <c r="H47" t="n">
        <v>0.83</v>
      </c>
      <c r="I47" t="n">
        <v>12</v>
      </c>
      <c r="J47" t="n">
        <v>263.01</v>
      </c>
      <c r="K47" t="n">
        <v>58.47</v>
      </c>
      <c r="L47" t="n">
        <v>12.25</v>
      </c>
      <c r="M47" t="n">
        <v>10</v>
      </c>
      <c r="N47" t="n">
        <v>67.29000000000001</v>
      </c>
      <c r="O47" t="n">
        <v>32672.53</v>
      </c>
      <c r="P47" t="n">
        <v>173.46</v>
      </c>
      <c r="Q47" t="n">
        <v>988.17</v>
      </c>
      <c r="R47" t="n">
        <v>44.51</v>
      </c>
      <c r="S47" t="n">
        <v>35.43</v>
      </c>
      <c r="T47" t="n">
        <v>3504.64</v>
      </c>
      <c r="U47" t="n">
        <v>0.8</v>
      </c>
      <c r="V47" t="n">
        <v>0.88</v>
      </c>
      <c r="W47" t="n">
        <v>2.99</v>
      </c>
      <c r="X47" t="n">
        <v>0.22</v>
      </c>
      <c r="Y47" t="n">
        <v>1</v>
      </c>
      <c r="Z47" t="n">
        <v>10</v>
      </c>
      <c r="AA47" t="n">
        <v>355.3228296255806</v>
      </c>
      <c r="AB47" t="n">
        <v>486.1683712306254</v>
      </c>
      <c r="AC47" t="n">
        <v>439.7691442219683</v>
      </c>
      <c r="AD47" t="n">
        <v>355322.8296255806</v>
      </c>
      <c r="AE47" t="n">
        <v>486168.3712306254</v>
      </c>
      <c r="AF47" t="n">
        <v>1.381876148828319e-06</v>
      </c>
      <c r="AG47" t="n">
        <v>11</v>
      </c>
      <c r="AH47" t="n">
        <v>439769.1442219683</v>
      </c>
    </row>
    <row r="48">
      <c r="A48" t="n">
        <v>46</v>
      </c>
      <c r="B48" t="n">
        <v>125</v>
      </c>
      <c r="C48" t="inlineStr">
        <is>
          <t xml:space="preserve">CONCLUIDO	</t>
        </is>
      </c>
      <c r="D48" t="n">
        <v>6.158</v>
      </c>
      <c r="E48" t="n">
        <v>16.24</v>
      </c>
      <c r="F48" t="n">
        <v>12.96</v>
      </c>
      <c r="G48" t="n">
        <v>70.70999999999999</v>
      </c>
      <c r="H48" t="n">
        <v>0.84</v>
      </c>
      <c r="I48" t="n">
        <v>11</v>
      </c>
      <c r="J48" t="n">
        <v>263.48</v>
      </c>
      <c r="K48" t="n">
        <v>58.47</v>
      </c>
      <c r="L48" t="n">
        <v>12.5</v>
      </c>
      <c r="M48" t="n">
        <v>9</v>
      </c>
      <c r="N48" t="n">
        <v>67.51000000000001</v>
      </c>
      <c r="O48" t="n">
        <v>32730.13</v>
      </c>
      <c r="P48" t="n">
        <v>172.12</v>
      </c>
      <c r="Q48" t="n">
        <v>988.16</v>
      </c>
      <c r="R48" t="n">
        <v>44.23</v>
      </c>
      <c r="S48" t="n">
        <v>35.43</v>
      </c>
      <c r="T48" t="n">
        <v>3370.77</v>
      </c>
      <c r="U48" t="n">
        <v>0.8</v>
      </c>
      <c r="V48" t="n">
        <v>0.88</v>
      </c>
      <c r="W48" t="n">
        <v>2.98</v>
      </c>
      <c r="X48" t="n">
        <v>0.21</v>
      </c>
      <c r="Y48" t="n">
        <v>1</v>
      </c>
      <c r="Z48" t="n">
        <v>10</v>
      </c>
      <c r="AA48" t="n">
        <v>353.3366705793096</v>
      </c>
      <c r="AB48" t="n">
        <v>483.4508208003645</v>
      </c>
      <c r="AC48" t="n">
        <v>437.3109529906655</v>
      </c>
      <c r="AD48" t="n">
        <v>353336.6705793096</v>
      </c>
      <c r="AE48" t="n">
        <v>483450.8208003645</v>
      </c>
      <c r="AF48" t="n">
        <v>1.386785522715164e-06</v>
      </c>
      <c r="AG48" t="n">
        <v>11</v>
      </c>
      <c r="AH48" t="n">
        <v>437310.9529906655</v>
      </c>
    </row>
    <row r="49">
      <c r="A49" t="n">
        <v>47</v>
      </c>
      <c r="B49" t="n">
        <v>125</v>
      </c>
      <c r="C49" t="inlineStr">
        <is>
          <t xml:space="preserve">CONCLUIDO	</t>
        </is>
      </c>
      <c r="D49" t="n">
        <v>6.1632</v>
      </c>
      <c r="E49" t="n">
        <v>16.23</v>
      </c>
      <c r="F49" t="n">
        <v>12.95</v>
      </c>
      <c r="G49" t="n">
        <v>70.63</v>
      </c>
      <c r="H49" t="n">
        <v>0.86</v>
      </c>
      <c r="I49" t="n">
        <v>11</v>
      </c>
      <c r="J49" t="n">
        <v>263.95</v>
      </c>
      <c r="K49" t="n">
        <v>58.47</v>
      </c>
      <c r="L49" t="n">
        <v>12.75</v>
      </c>
      <c r="M49" t="n">
        <v>9</v>
      </c>
      <c r="N49" t="n">
        <v>67.72</v>
      </c>
      <c r="O49" t="n">
        <v>32787.82</v>
      </c>
      <c r="P49" t="n">
        <v>171.43</v>
      </c>
      <c r="Q49" t="n">
        <v>988.08</v>
      </c>
      <c r="R49" t="n">
        <v>43.77</v>
      </c>
      <c r="S49" t="n">
        <v>35.43</v>
      </c>
      <c r="T49" t="n">
        <v>3142.82</v>
      </c>
      <c r="U49" t="n">
        <v>0.8100000000000001</v>
      </c>
      <c r="V49" t="n">
        <v>0.88</v>
      </c>
      <c r="W49" t="n">
        <v>2.98</v>
      </c>
      <c r="X49" t="n">
        <v>0.2</v>
      </c>
      <c r="Y49" t="n">
        <v>1</v>
      </c>
      <c r="Z49" t="n">
        <v>10</v>
      </c>
      <c r="AA49" t="n">
        <v>352.5030390472961</v>
      </c>
      <c r="AB49" t="n">
        <v>482.310209361036</v>
      </c>
      <c r="AC49" t="n">
        <v>436.2791999062483</v>
      </c>
      <c r="AD49" t="n">
        <v>352503.039047296</v>
      </c>
      <c r="AE49" t="n">
        <v>482310.209361036</v>
      </c>
      <c r="AF49" t="n">
        <v>1.387956566027622e-06</v>
      </c>
      <c r="AG49" t="n">
        <v>11</v>
      </c>
      <c r="AH49" t="n">
        <v>436279.1999062483</v>
      </c>
    </row>
    <row r="50">
      <c r="A50" t="n">
        <v>48</v>
      </c>
      <c r="B50" t="n">
        <v>125</v>
      </c>
      <c r="C50" t="inlineStr">
        <is>
          <t xml:space="preserve">CONCLUIDO	</t>
        </is>
      </c>
      <c r="D50" t="n">
        <v>6.1622</v>
      </c>
      <c r="E50" t="n">
        <v>16.23</v>
      </c>
      <c r="F50" t="n">
        <v>12.95</v>
      </c>
      <c r="G50" t="n">
        <v>70.65000000000001</v>
      </c>
      <c r="H50" t="n">
        <v>0.87</v>
      </c>
      <c r="I50" t="n">
        <v>11</v>
      </c>
      <c r="J50" t="n">
        <v>264.42</v>
      </c>
      <c r="K50" t="n">
        <v>58.47</v>
      </c>
      <c r="L50" t="n">
        <v>13</v>
      </c>
      <c r="M50" t="n">
        <v>9</v>
      </c>
      <c r="N50" t="n">
        <v>67.94</v>
      </c>
      <c r="O50" t="n">
        <v>32845.58</v>
      </c>
      <c r="P50" t="n">
        <v>170.39</v>
      </c>
      <c r="Q50" t="n">
        <v>988.09</v>
      </c>
      <c r="R50" t="n">
        <v>43.91</v>
      </c>
      <c r="S50" t="n">
        <v>35.43</v>
      </c>
      <c r="T50" t="n">
        <v>3210.74</v>
      </c>
      <c r="U50" t="n">
        <v>0.8100000000000001</v>
      </c>
      <c r="V50" t="n">
        <v>0.88</v>
      </c>
      <c r="W50" t="n">
        <v>2.98</v>
      </c>
      <c r="X50" t="n">
        <v>0.2</v>
      </c>
      <c r="Y50" t="n">
        <v>1</v>
      </c>
      <c r="Z50" t="n">
        <v>10</v>
      </c>
      <c r="AA50" t="n">
        <v>351.6187959690112</v>
      </c>
      <c r="AB50" t="n">
        <v>481.1003489712753</v>
      </c>
      <c r="AC50" t="n">
        <v>435.1848068940366</v>
      </c>
      <c r="AD50" t="n">
        <v>351618.7959690112</v>
      </c>
      <c r="AE50" t="n">
        <v>481100.3489712753</v>
      </c>
      <c r="AF50" t="n">
        <v>1.387731365390611e-06</v>
      </c>
      <c r="AG50" t="n">
        <v>11</v>
      </c>
      <c r="AH50" t="n">
        <v>435184.8068940367</v>
      </c>
    </row>
    <row r="51">
      <c r="A51" t="n">
        <v>49</v>
      </c>
      <c r="B51" t="n">
        <v>125</v>
      </c>
      <c r="C51" t="inlineStr">
        <is>
          <t xml:space="preserve">CONCLUIDO	</t>
        </is>
      </c>
      <c r="D51" t="n">
        <v>6.164</v>
      </c>
      <c r="E51" t="n">
        <v>16.22</v>
      </c>
      <c r="F51" t="n">
        <v>12.95</v>
      </c>
      <c r="G51" t="n">
        <v>70.62</v>
      </c>
      <c r="H51" t="n">
        <v>0.89</v>
      </c>
      <c r="I51" t="n">
        <v>11</v>
      </c>
      <c r="J51" t="n">
        <v>264.89</v>
      </c>
      <c r="K51" t="n">
        <v>58.47</v>
      </c>
      <c r="L51" t="n">
        <v>13.25</v>
      </c>
      <c r="M51" t="n">
        <v>9</v>
      </c>
      <c r="N51" t="n">
        <v>68.16</v>
      </c>
      <c r="O51" t="n">
        <v>32903.43</v>
      </c>
      <c r="P51" t="n">
        <v>168.03</v>
      </c>
      <c r="Q51" t="n">
        <v>988.13</v>
      </c>
      <c r="R51" t="n">
        <v>43.78</v>
      </c>
      <c r="S51" t="n">
        <v>35.43</v>
      </c>
      <c r="T51" t="n">
        <v>3147.08</v>
      </c>
      <c r="U51" t="n">
        <v>0.8100000000000001</v>
      </c>
      <c r="V51" t="n">
        <v>0.88</v>
      </c>
      <c r="W51" t="n">
        <v>2.98</v>
      </c>
      <c r="X51" t="n">
        <v>0.19</v>
      </c>
      <c r="Y51" t="n">
        <v>1</v>
      </c>
      <c r="Z51" t="n">
        <v>10</v>
      </c>
      <c r="AA51" t="n">
        <v>349.4739568769904</v>
      </c>
      <c r="AB51" t="n">
        <v>478.1656855019498</v>
      </c>
      <c r="AC51" t="n">
        <v>432.5302235873976</v>
      </c>
      <c r="AD51" t="n">
        <v>349473.9568769904</v>
      </c>
      <c r="AE51" t="n">
        <v>478165.6855019499</v>
      </c>
      <c r="AF51" t="n">
        <v>1.388136726537231e-06</v>
      </c>
      <c r="AG51" t="n">
        <v>11</v>
      </c>
      <c r="AH51" t="n">
        <v>432530.2235873976</v>
      </c>
    </row>
    <row r="52">
      <c r="A52" t="n">
        <v>50</v>
      </c>
      <c r="B52" t="n">
        <v>125</v>
      </c>
      <c r="C52" t="inlineStr">
        <is>
          <t xml:space="preserve">CONCLUIDO	</t>
        </is>
      </c>
      <c r="D52" t="n">
        <v>6.1923</v>
      </c>
      <c r="E52" t="n">
        <v>16.15</v>
      </c>
      <c r="F52" t="n">
        <v>12.92</v>
      </c>
      <c r="G52" t="n">
        <v>77.52</v>
      </c>
      <c r="H52" t="n">
        <v>0.91</v>
      </c>
      <c r="I52" t="n">
        <v>10</v>
      </c>
      <c r="J52" t="n">
        <v>265.36</v>
      </c>
      <c r="K52" t="n">
        <v>58.47</v>
      </c>
      <c r="L52" t="n">
        <v>13.5</v>
      </c>
      <c r="M52" t="n">
        <v>8</v>
      </c>
      <c r="N52" t="n">
        <v>68.38</v>
      </c>
      <c r="O52" t="n">
        <v>32961.36</v>
      </c>
      <c r="P52" t="n">
        <v>167.33</v>
      </c>
      <c r="Q52" t="n">
        <v>988.08</v>
      </c>
      <c r="R52" t="n">
        <v>43.01</v>
      </c>
      <c r="S52" t="n">
        <v>35.43</v>
      </c>
      <c r="T52" t="n">
        <v>2767.56</v>
      </c>
      <c r="U52" t="n">
        <v>0.82</v>
      </c>
      <c r="V52" t="n">
        <v>0.88</v>
      </c>
      <c r="W52" t="n">
        <v>2.98</v>
      </c>
      <c r="X52" t="n">
        <v>0.17</v>
      </c>
      <c r="Y52" t="n">
        <v>1</v>
      </c>
      <c r="Z52" t="n">
        <v>10</v>
      </c>
      <c r="AA52" t="n">
        <v>347.7725081163242</v>
      </c>
      <c r="AB52" t="n">
        <v>475.8376882449845</v>
      </c>
      <c r="AC52" t="n">
        <v>430.4244071212724</v>
      </c>
      <c r="AD52" t="n">
        <v>347772.5081163241</v>
      </c>
      <c r="AE52" t="n">
        <v>475837.6882449845</v>
      </c>
      <c r="AF52" t="n">
        <v>1.394509904564649e-06</v>
      </c>
      <c r="AG52" t="n">
        <v>11</v>
      </c>
      <c r="AH52" t="n">
        <v>430424.4071212724</v>
      </c>
    </row>
    <row r="53">
      <c r="A53" t="n">
        <v>51</v>
      </c>
      <c r="B53" t="n">
        <v>125</v>
      </c>
      <c r="C53" t="inlineStr">
        <is>
          <t xml:space="preserve">CONCLUIDO	</t>
        </is>
      </c>
      <c r="D53" t="n">
        <v>6.1892</v>
      </c>
      <c r="E53" t="n">
        <v>16.16</v>
      </c>
      <c r="F53" t="n">
        <v>12.93</v>
      </c>
      <c r="G53" t="n">
        <v>77.56999999999999</v>
      </c>
      <c r="H53" t="n">
        <v>0.92</v>
      </c>
      <c r="I53" t="n">
        <v>10</v>
      </c>
      <c r="J53" t="n">
        <v>265.83</v>
      </c>
      <c r="K53" t="n">
        <v>58.47</v>
      </c>
      <c r="L53" t="n">
        <v>13.75</v>
      </c>
      <c r="M53" t="n">
        <v>7</v>
      </c>
      <c r="N53" t="n">
        <v>68.59999999999999</v>
      </c>
      <c r="O53" t="n">
        <v>33019.37</v>
      </c>
      <c r="P53" t="n">
        <v>165.66</v>
      </c>
      <c r="Q53" t="n">
        <v>988.1900000000001</v>
      </c>
      <c r="R53" t="n">
        <v>43.1</v>
      </c>
      <c r="S53" t="n">
        <v>35.43</v>
      </c>
      <c r="T53" t="n">
        <v>2813.49</v>
      </c>
      <c r="U53" t="n">
        <v>0.82</v>
      </c>
      <c r="V53" t="n">
        <v>0.88</v>
      </c>
      <c r="W53" t="n">
        <v>2.98</v>
      </c>
      <c r="X53" t="n">
        <v>0.17</v>
      </c>
      <c r="Y53" t="n">
        <v>1</v>
      </c>
      <c r="Z53" t="n">
        <v>10</v>
      </c>
      <c r="AA53" t="n">
        <v>346.4529889965198</v>
      </c>
      <c r="AB53" t="n">
        <v>474.0322639721932</v>
      </c>
      <c r="AC53" t="n">
        <v>428.7912900071474</v>
      </c>
      <c r="AD53" t="n">
        <v>346452.9889965198</v>
      </c>
      <c r="AE53" t="n">
        <v>474032.2639721932</v>
      </c>
      <c r="AF53" t="n">
        <v>1.393811782589914e-06</v>
      </c>
      <c r="AG53" t="n">
        <v>11</v>
      </c>
      <c r="AH53" t="n">
        <v>428791.2900071474</v>
      </c>
    </row>
    <row r="54">
      <c r="A54" t="n">
        <v>52</v>
      </c>
      <c r="B54" t="n">
        <v>125</v>
      </c>
      <c r="C54" t="inlineStr">
        <is>
          <t xml:space="preserve">CONCLUIDO	</t>
        </is>
      </c>
      <c r="D54" t="n">
        <v>6.1863</v>
      </c>
      <c r="E54" t="n">
        <v>16.16</v>
      </c>
      <c r="F54" t="n">
        <v>12.94</v>
      </c>
      <c r="G54" t="n">
        <v>77.61</v>
      </c>
      <c r="H54" t="n">
        <v>0.9399999999999999</v>
      </c>
      <c r="I54" t="n">
        <v>10</v>
      </c>
      <c r="J54" t="n">
        <v>266.3</v>
      </c>
      <c r="K54" t="n">
        <v>58.47</v>
      </c>
      <c r="L54" t="n">
        <v>14</v>
      </c>
      <c r="M54" t="n">
        <v>6</v>
      </c>
      <c r="N54" t="n">
        <v>68.81999999999999</v>
      </c>
      <c r="O54" t="n">
        <v>33077.47</v>
      </c>
      <c r="P54" t="n">
        <v>165.68</v>
      </c>
      <c r="Q54" t="n">
        <v>988.15</v>
      </c>
      <c r="R54" t="n">
        <v>43.27</v>
      </c>
      <c r="S54" t="n">
        <v>35.43</v>
      </c>
      <c r="T54" t="n">
        <v>2896.97</v>
      </c>
      <c r="U54" t="n">
        <v>0.82</v>
      </c>
      <c r="V54" t="n">
        <v>0.88</v>
      </c>
      <c r="W54" t="n">
        <v>2.99</v>
      </c>
      <c r="X54" t="n">
        <v>0.18</v>
      </c>
      <c r="Y54" t="n">
        <v>1</v>
      </c>
      <c r="Z54" t="n">
        <v>10</v>
      </c>
      <c r="AA54" t="n">
        <v>346.6122297220067</v>
      </c>
      <c r="AB54" t="n">
        <v>474.2501441580094</v>
      </c>
      <c r="AC54" t="n">
        <v>428.988376013826</v>
      </c>
      <c r="AD54" t="n">
        <v>346612.2297220067</v>
      </c>
      <c r="AE54" t="n">
        <v>474250.1441580094</v>
      </c>
      <c r="AF54" t="n">
        <v>1.393158700742581e-06</v>
      </c>
      <c r="AG54" t="n">
        <v>11</v>
      </c>
      <c r="AH54" t="n">
        <v>428988.376013826</v>
      </c>
    </row>
    <row r="55">
      <c r="A55" t="n">
        <v>53</v>
      </c>
      <c r="B55" t="n">
        <v>125</v>
      </c>
      <c r="C55" t="inlineStr">
        <is>
          <t xml:space="preserve">CONCLUIDO	</t>
        </is>
      </c>
      <c r="D55" t="n">
        <v>6.1884</v>
      </c>
      <c r="E55" t="n">
        <v>16.16</v>
      </c>
      <c r="F55" t="n">
        <v>12.93</v>
      </c>
      <c r="G55" t="n">
        <v>77.58</v>
      </c>
      <c r="H55" t="n">
        <v>0.95</v>
      </c>
      <c r="I55" t="n">
        <v>10</v>
      </c>
      <c r="J55" t="n">
        <v>266.77</v>
      </c>
      <c r="K55" t="n">
        <v>58.47</v>
      </c>
      <c r="L55" t="n">
        <v>14.25</v>
      </c>
      <c r="M55" t="n">
        <v>5</v>
      </c>
      <c r="N55" t="n">
        <v>69.04000000000001</v>
      </c>
      <c r="O55" t="n">
        <v>33135.65</v>
      </c>
      <c r="P55" t="n">
        <v>165.27</v>
      </c>
      <c r="Q55" t="n">
        <v>988.08</v>
      </c>
      <c r="R55" t="n">
        <v>43.13</v>
      </c>
      <c r="S55" t="n">
        <v>35.43</v>
      </c>
      <c r="T55" t="n">
        <v>2825.7</v>
      </c>
      <c r="U55" t="n">
        <v>0.82</v>
      </c>
      <c r="V55" t="n">
        <v>0.88</v>
      </c>
      <c r="W55" t="n">
        <v>2.98</v>
      </c>
      <c r="X55" t="n">
        <v>0.18</v>
      </c>
      <c r="Y55" t="n">
        <v>1</v>
      </c>
      <c r="Z55" t="n">
        <v>10</v>
      </c>
      <c r="AA55" t="n">
        <v>346.1364935354879</v>
      </c>
      <c r="AB55" t="n">
        <v>473.599220919615</v>
      </c>
      <c r="AC55" t="n">
        <v>428.3995759757275</v>
      </c>
      <c r="AD55" t="n">
        <v>346136.4935354879</v>
      </c>
      <c r="AE55" t="n">
        <v>473599.220919615</v>
      </c>
      <c r="AF55" t="n">
        <v>1.393631622080305e-06</v>
      </c>
      <c r="AG55" t="n">
        <v>11</v>
      </c>
      <c r="AH55" t="n">
        <v>428399.5759757275</v>
      </c>
    </row>
    <row r="56">
      <c r="A56" t="n">
        <v>54</v>
      </c>
      <c r="B56" t="n">
        <v>125</v>
      </c>
      <c r="C56" t="inlineStr">
        <is>
          <t xml:space="preserve">CONCLUIDO	</t>
        </is>
      </c>
      <c r="D56" t="n">
        <v>6.1852</v>
      </c>
      <c r="E56" t="n">
        <v>16.17</v>
      </c>
      <c r="F56" t="n">
        <v>12.94</v>
      </c>
      <c r="G56" t="n">
        <v>77.63</v>
      </c>
      <c r="H56" t="n">
        <v>0.97</v>
      </c>
      <c r="I56" t="n">
        <v>10</v>
      </c>
      <c r="J56" t="n">
        <v>267.24</v>
      </c>
      <c r="K56" t="n">
        <v>58.47</v>
      </c>
      <c r="L56" t="n">
        <v>14.5</v>
      </c>
      <c r="M56" t="n">
        <v>5</v>
      </c>
      <c r="N56" t="n">
        <v>69.27</v>
      </c>
      <c r="O56" t="n">
        <v>33193.92</v>
      </c>
      <c r="P56" t="n">
        <v>164.71</v>
      </c>
      <c r="Q56" t="n">
        <v>988.09</v>
      </c>
      <c r="R56" t="n">
        <v>43.31</v>
      </c>
      <c r="S56" t="n">
        <v>35.43</v>
      </c>
      <c r="T56" t="n">
        <v>2916.8</v>
      </c>
      <c r="U56" t="n">
        <v>0.82</v>
      </c>
      <c r="V56" t="n">
        <v>0.88</v>
      </c>
      <c r="W56" t="n">
        <v>2.99</v>
      </c>
      <c r="X56" t="n">
        <v>0.18</v>
      </c>
      <c r="Y56" t="n">
        <v>1</v>
      </c>
      <c r="Z56" t="n">
        <v>10</v>
      </c>
      <c r="AA56" t="n">
        <v>345.795222985553</v>
      </c>
      <c r="AB56" t="n">
        <v>473.1322794974</v>
      </c>
      <c r="AC56" t="n">
        <v>427.9771987874923</v>
      </c>
      <c r="AD56" t="n">
        <v>345795.222985553</v>
      </c>
      <c r="AE56" t="n">
        <v>473132.2794974</v>
      </c>
      <c r="AF56" t="n">
        <v>1.392910980041869e-06</v>
      </c>
      <c r="AG56" t="n">
        <v>11</v>
      </c>
      <c r="AH56" t="n">
        <v>427977.1987874923</v>
      </c>
    </row>
    <row r="57">
      <c r="A57" t="n">
        <v>55</v>
      </c>
      <c r="B57" t="n">
        <v>125</v>
      </c>
      <c r="C57" t="inlineStr">
        <is>
          <t xml:space="preserve">CONCLUIDO	</t>
        </is>
      </c>
      <c r="D57" t="n">
        <v>6.1861</v>
      </c>
      <c r="E57" t="n">
        <v>16.17</v>
      </c>
      <c r="F57" t="n">
        <v>12.94</v>
      </c>
      <c r="G57" t="n">
        <v>77.62</v>
      </c>
      <c r="H57" t="n">
        <v>0.98</v>
      </c>
      <c r="I57" t="n">
        <v>10</v>
      </c>
      <c r="J57" t="n">
        <v>267.71</v>
      </c>
      <c r="K57" t="n">
        <v>58.47</v>
      </c>
      <c r="L57" t="n">
        <v>14.75</v>
      </c>
      <c r="M57" t="n">
        <v>4</v>
      </c>
      <c r="N57" t="n">
        <v>69.48999999999999</v>
      </c>
      <c r="O57" t="n">
        <v>33252.27</v>
      </c>
      <c r="P57" t="n">
        <v>163.88</v>
      </c>
      <c r="Q57" t="n">
        <v>988.08</v>
      </c>
      <c r="R57" t="n">
        <v>43.22</v>
      </c>
      <c r="S57" t="n">
        <v>35.43</v>
      </c>
      <c r="T57" t="n">
        <v>2871.21</v>
      </c>
      <c r="U57" t="n">
        <v>0.82</v>
      </c>
      <c r="V57" t="n">
        <v>0.88</v>
      </c>
      <c r="W57" t="n">
        <v>2.99</v>
      </c>
      <c r="X57" t="n">
        <v>0.18</v>
      </c>
      <c r="Y57" t="n">
        <v>1</v>
      </c>
      <c r="Z57" t="n">
        <v>10</v>
      </c>
      <c r="AA57" t="n">
        <v>345.0353795676503</v>
      </c>
      <c r="AB57" t="n">
        <v>472.0926282110999</v>
      </c>
      <c r="AC57" t="n">
        <v>427.0367703607968</v>
      </c>
      <c r="AD57" t="n">
        <v>345035.3795676503</v>
      </c>
      <c r="AE57" t="n">
        <v>472092.6282110999</v>
      </c>
      <c r="AF57" t="n">
        <v>1.393113660615179e-06</v>
      </c>
      <c r="AG57" t="n">
        <v>11</v>
      </c>
      <c r="AH57" t="n">
        <v>427036.7703607968</v>
      </c>
    </row>
    <row r="58">
      <c r="A58" t="n">
        <v>56</v>
      </c>
      <c r="B58" t="n">
        <v>125</v>
      </c>
      <c r="C58" t="inlineStr">
        <is>
          <t xml:space="preserve">CONCLUIDO	</t>
        </is>
      </c>
      <c r="D58" t="n">
        <v>6.213</v>
      </c>
      <c r="E58" t="n">
        <v>16.1</v>
      </c>
      <c r="F58" t="n">
        <v>12.91</v>
      </c>
      <c r="G58" t="n">
        <v>86.09</v>
      </c>
      <c r="H58" t="n">
        <v>1</v>
      </c>
      <c r="I58" t="n">
        <v>9</v>
      </c>
      <c r="J58" t="n">
        <v>268.19</v>
      </c>
      <c r="K58" t="n">
        <v>58.47</v>
      </c>
      <c r="L58" t="n">
        <v>15</v>
      </c>
      <c r="M58" t="n">
        <v>1</v>
      </c>
      <c r="N58" t="n">
        <v>69.70999999999999</v>
      </c>
      <c r="O58" t="n">
        <v>33310.7</v>
      </c>
      <c r="P58" t="n">
        <v>162.89</v>
      </c>
      <c r="Q58" t="n">
        <v>988.12</v>
      </c>
      <c r="R58" t="n">
        <v>42.52</v>
      </c>
      <c r="S58" t="n">
        <v>35.43</v>
      </c>
      <c r="T58" t="n">
        <v>2525.49</v>
      </c>
      <c r="U58" t="n">
        <v>0.83</v>
      </c>
      <c r="V58" t="n">
        <v>0.88</v>
      </c>
      <c r="W58" t="n">
        <v>2.98</v>
      </c>
      <c r="X58" t="n">
        <v>0.16</v>
      </c>
      <c r="Y58" t="n">
        <v>1</v>
      </c>
      <c r="Z58" t="n">
        <v>10</v>
      </c>
      <c r="AA58" t="n">
        <v>343.1516138775124</v>
      </c>
      <c r="AB58" t="n">
        <v>469.5151768879763</v>
      </c>
      <c r="AC58" t="n">
        <v>424.7053073744766</v>
      </c>
      <c r="AD58" t="n">
        <v>343151.6138775125</v>
      </c>
      <c r="AE58" t="n">
        <v>469515.1768879764</v>
      </c>
      <c r="AF58" t="n">
        <v>1.399171557750781e-06</v>
      </c>
      <c r="AG58" t="n">
        <v>11</v>
      </c>
      <c r="AH58" t="n">
        <v>424705.3073744766</v>
      </c>
    </row>
    <row r="59">
      <c r="A59" t="n">
        <v>57</v>
      </c>
      <c r="B59" t="n">
        <v>125</v>
      </c>
      <c r="C59" t="inlineStr">
        <is>
          <t xml:space="preserve">CONCLUIDO	</t>
        </is>
      </c>
      <c r="D59" t="n">
        <v>6.2103</v>
      </c>
      <c r="E59" t="n">
        <v>16.1</v>
      </c>
      <c r="F59" t="n">
        <v>12.92</v>
      </c>
      <c r="G59" t="n">
        <v>86.14</v>
      </c>
      <c r="H59" t="n">
        <v>1.01</v>
      </c>
      <c r="I59" t="n">
        <v>9</v>
      </c>
      <c r="J59" t="n">
        <v>268.66</v>
      </c>
      <c r="K59" t="n">
        <v>58.47</v>
      </c>
      <c r="L59" t="n">
        <v>15.25</v>
      </c>
      <c r="M59" t="n">
        <v>0</v>
      </c>
      <c r="N59" t="n">
        <v>69.94</v>
      </c>
      <c r="O59" t="n">
        <v>33369.22</v>
      </c>
      <c r="P59" t="n">
        <v>162.99</v>
      </c>
      <c r="Q59" t="n">
        <v>988.08</v>
      </c>
      <c r="R59" t="n">
        <v>42.67</v>
      </c>
      <c r="S59" t="n">
        <v>35.43</v>
      </c>
      <c r="T59" t="n">
        <v>2599.11</v>
      </c>
      <c r="U59" t="n">
        <v>0.83</v>
      </c>
      <c r="V59" t="n">
        <v>0.88</v>
      </c>
      <c r="W59" t="n">
        <v>2.99</v>
      </c>
      <c r="X59" t="n">
        <v>0.17</v>
      </c>
      <c r="Y59" t="n">
        <v>1</v>
      </c>
      <c r="Z59" t="n">
        <v>10</v>
      </c>
      <c r="AA59" t="n">
        <v>343.3723138501546</v>
      </c>
      <c r="AB59" t="n">
        <v>469.817148327141</v>
      </c>
      <c r="AC59" t="n">
        <v>424.978459083307</v>
      </c>
      <c r="AD59" t="n">
        <v>343372.3138501546</v>
      </c>
      <c r="AE59" t="n">
        <v>469817.148327141</v>
      </c>
      <c r="AF59" t="n">
        <v>1.398563516030851e-06</v>
      </c>
      <c r="AG59" t="n">
        <v>11</v>
      </c>
      <c r="AH59" t="n">
        <v>424978.459083307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5.8789</v>
      </c>
      <c r="E2" t="n">
        <v>17.01</v>
      </c>
      <c r="F2" t="n">
        <v>14.11</v>
      </c>
      <c r="G2" t="n">
        <v>12.45</v>
      </c>
      <c r="H2" t="n">
        <v>0.24</v>
      </c>
      <c r="I2" t="n">
        <v>68</v>
      </c>
      <c r="J2" t="n">
        <v>71.52</v>
      </c>
      <c r="K2" t="n">
        <v>32.27</v>
      </c>
      <c r="L2" t="n">
        <v>1</v>
      </c>
      <c r="M2" t="n">
        <v>66</v>
      </c>
      <c r="N2" t="n">
        <v>8.25</v>
      </c>
      <c r="O2" t="n">
        <v>9054.6</v>
      </c>
      <c r="P2" t="n">
        <v>92.47</v>
      </c>
      <c r="Q2" t="n">
        <v>988.22</v>
      </c>
      <c r="R2" t="n">
        <v>79.95</v>
      </c>
      <c r="S2" t="n">
        <v>35.43</v>
      </c>
      <c r="T2" t="n">
        <v>20944.2</v>
      </c>
      <c r="U2" t="n">
        <v>0.44</v>
      </c>
      <c r="V2" t="n">
        <v>0.8100000000000001</v>
      </c>
      <c r="W2" t="n">
        <v>3.07</v>
      </c>
      <c r="X2" t="n">
        <v>1.35</v>
      </c>
      <c r="Y2" t="n">
        <v>1</v>
      </c>
      <c r="Z2" t="n">
        <v>10</v>
      </c>
      <c r="AA2" t="n">
        <v>249.4117844493096</v>
      </c>
      <c r="AB2" t="n">
        <v>341.2562067547434</v>
      </c>
      <c r="AC2" t="n">
        <v>308.6871933382667</v>
      </c>
      <c r="AD2" t="n">
        <v>249411.7844493096</v>
      </c>
      <c r="AE2" t="n">
        <v>341256.2067547434</v>
      </c>
      <c r="AF2" t="n">
        <v>1.612462095825226e-06</v>
      </c>
      <c r="AG2" t="n">
        <v>12</v>
      </c>
      <c r="AH2" t="n">
        <v>308687.1933382667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6.0917</v>
      </c>
      <c r="E3" t="n">
        <v>16.42</v>
      </c>
      <c r="F3" t="n">
        <v>13.78</v>
      </c>
      <c r="G3" t="n">
        <v>16.21</v>
      </c>
      <c r="H3" t="n">
        <v>0.3</v>
      </c>
      <c r="I3" t="n">
        <v>51</v>
      </c>
      <c r="J3" t="n">
        <v>71.81</v>
      </c>
      <c r="K3" t="n">
        <v>32.27</v>
      </c>
      <c r="L3" t="n">
        <v>1.25</v>
      </c>
      <c r="M3" t="n">
        <v>49</v>
      </c>
      <c r="N3" t="n">
        <v>8.289999999999999</v>
      </c>
      <c r="O3" t="n">
        <v>9090.98</v>
      </c>
      <c r="P3" t="n">
        <v>86.77</v>
      </c>
      <c r="Q3" t="n">
        <v>988.1799999999999</v>
      </c>
      <c r="R3" t="n">
        <v>69.70999999999999</v>
      </c>
      <c r="S3" t="n">
        <v>35.43</v>
      </c>
      <c r="T3" t="n">
        <v>15911.22</v>
      </c>
      <c r="U3" t="n">
        <v>0.51</v>
      </c>
      <c r="V3" t="n">
        <v>0.83</v>
      </c>
      <c r="W3" t="n">
        <v>3.05</v>
      </c>
      <c r="X3" t="n">
        <v>1.02</v>
      </c>
      <c r="Y3" t="n">
        <v>1</v>
      </c>
      <c r="Z3" t="n">
        <v>10</v>
      </c>
      <c r="AA3" t="n">
        <v>228.7855390279808</v>
      </c>
      <c r="AB3" t="n">
        <v>313.0344678035697</v>
      </c>
      <c r="AC3" t="n">
        <v>283.1588975431247</v>
      </c>
      <c r="AD3" t="n">
        <v>228785.5390279808</v>
      </c>
      <c r="AE3" t="n">
        <v>313034.4678035697</v>
      </c>
      <c r="AF3" t="n">
        <v>1.670828785850845e-06</v>
      </c>
      <c r="AG3" t="n">
        <v>11</v>
      </c>
      <c r="AH3" t="n">
        <v>283158.8975431247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6.2343</v>
      </c>
      <c r="E4" t="n">
        <v>16.04</v>
      </c>
      <c r="F4" t="n">
        <v>13.56</v>
      </c>
      <c r="G4" t="n">
        <v>19.84</v>
      </c>
      <c r="H4" t="n">
        <v>0.36</v>
      </c>
      <c r="I4" t="n">
        <v>41</v>
      </c>
      <c r="J4" t="n">
        <v>72.11</v>
      </c>
      <c r="K4" t="n">
        <v>32.27</v>
      </c>
      <c r="L4" t="n">
        <v>1.5</v>
      </c>
      <c r="M4" t="n">
        <v>35</v>
      </c>
      <c r="N4" t="n">
        <v>8.34</v>
      </c>
      <c r="O4" t="n">
        <v>9127.379999999999</v>
      </c>
      <c r="P4" t="n">
        <v>82.16</v>
      </c>
      <c r="Q4" t="n">
        <v>988.17</v>
      </c>
      <c r="R4" t="n">
        <v>62.66</v>
      </c>
      <c r="S4" t="n">
        <v>35.43</v>
      </c>
      <c r="T4" t="n">
        <v>12434.02</v>
      </c>
      <c r="U4" t="n">
        <v>0.57</v>
      </c>
      <c r="V4" t="n">
        <v>0.84</v>
      </c>
      <c r="W4" t="n">
        <v>3.03</v>
      </c>
      <c r="X4" t="n">
        <v>0.8</v>
      </c>
      <c r="Y4" t="n">
        <v>1</v>
      </c>
      <c r="Z4" t="n">
        <v>10</v>
      </c>
      <c r="AA4" t="n">
        <v>221.6051983424502</v>
      </c>
      <c r="AB4" t="n">
        <v>303.2100089033574</v>
      </c>
      <c r="AC4" t="n">
        <v>274.2720712116309</v>
      </c>
      <c r="AD4" t="n">
        <v>221605.1983424502</v>
      </c>
      <c r="AE4" t="n">
        <v>303210.0089033574</v>
      </c>
      <c r="AF4" t="n">
        <v>1.709941050877411e-06</v>
      </c>
      <c r="AG4" t="n">
        <v>11</v>
      </c>
      <c r="AH4" t="n">
        <v>274272.0712116309</v>
      </c>
    </row>
    <row r="5">
      <c r="A5" t="n">
        <v>3</v>
      </c>
      <c r="B5" t="n">
        <v>30</v>
      </c>
      <c r="C5" t="inlineStr">
        <is>
          <t xml:space="preserve">CONCLUIDO	</t>
        </is>
      </c>
      <c r="D5" t="n">
        <v>6.3097</v>
      </c>
      <c r="E5" t="n">
        <v>15.85</v>
      </c>
      <c r="F5" t="n">
        <v>13.46</v>
      </c>
      <c r="G5" t="n">
        <v>23.07</v>
      </c>
      <c r="H5" t="n">
        <v>0.42</v>
      </c>
      <c r="I5" t="n">
        <v>35</v>
      </c>
      <c r="J5" t="n">
        <v>72.40000000000001</v>
      </c>
      <c r="K5" t="n">
        <v>32.27</v>
      </c>
      <c r="L5" t="n">
        <v>1.75</v>
      </c>
      <c r="M5" t="n">
        <v>12</v>
      </c>
      <c r="N5" t="n">
        <v>8.380000000000001</v>
      </c>
      <c r="O5" t="n">
        <v>9163.799999999999</v>
      </c>
      <c r="P5" t="n">
        <v>79.05</v>
      </c>
      <c r="Q5" t="n">
        <v>988.4400000000001</v>
      </c>
      <c r="R5" t="n">
        <v>58.85</v>
      </c>
      <c r="S5" t="n">
        <v>35.43</v>
      </c>
      <c r="T5" t="n">
        <v>10562.98</v>
      </c>
      <c r="U5" t="n">
        <v>0.6</v>
      </c>
      <c r="V5" t="n">
        <v>0.85</v>
      </c>
      <c r="W5" t="n">
        <v>3.05</v>
      </c>
      <c r="X5" t="n">
        <v>0.7</v>
      </c>
      <c r="Y5" t="n">
        <v>1</v>
      </c>
      <c r="Z5" t="n">
        <v>10</v>
      </c>
      <c r="AA5" t="n">
        <v>217.4009001009475</v>
      </c>
      <c r="AB5" t="n">
        <v>297.4575025687884</v>
      </c>
      <c r="AC5" t="n">
        <v>269.068576007938</v>
      </c>
      <c r="AD5" t="n">
        <v>217400.9001009475</v>
      </c>
      <c r="AE5" t="n">
        <v>297457.5025687884</v>
      </c>
      <c r="AF5" t="n">
        <v>1.730621729580097e-06</v>
      </c>
      <c r="AG5" t="n">
        <v>11</v>
      </c>
      <c r="AH5" t="n">
        <v>269068.576007938</v>
      </c>
    </row>
    <row r="6">
      <c r="A6" t="n">
        <v>4</v>
      </c>
      <c r="B6" t="n">
        <v>30</v>
      </c>
      <c r="C6" t="inlineStr">
        <is>
          <t xml:space="preserve">CONCLUIDO	</t>
        </is>
      </c>
      <c r="D6" t="n">
        <v>6.3223</v>
      </c>
      <c r="E6" t="n">
        <v>15.82</v>
      </c>
      <c r="F6" t="n">
        <v>13.44</v>
      </c>
      <c r="G6" t="n">
        <v>23.73</v>
      </c>
      <c r="H6" t="n">
        <v>0.48</v>
      </c>
      <c r="I6" t="n">
        <v>34</v>
      </c>
      <c r="J6" t="n">
        <v>72.7</v>
      </c>
      <c r="K6" t="n">
        <v>32.27</v>
      </c>
      <c r="L6" t="n">
        <v>2</v>
      </c>
      <c r="M6" t="n">
        <v>2</v>
      </c>
      <c r="N6" t="n">
        <v>8.43</v>
      </c>
      <c r="O6" t="n">
        <v>9200.25</v>
      </c>
      <c r="P6" t="n">
        <v>78.45999999999999</v>
      </c>
      <c r="Q6" t="n">
        <v>988.3</v>
      </c>
      <c r="R6" t="n">
        <v>58.07</v>
      </c>
      <c r="S6" t="n">
        <v>35.43</v>
      </c>
      <c r="T6" t="n">
        <v>10174.22</v>
      </c>
      <c r="U6" t="n">
        <v>0.61</v>
      </c>
      <c r="V6" t="n">
        <v>0.85</v>
      </c>
      <c r="W6" t="n">
        <v>3.06</v>
      </c>
      <c r="X6" t="n">
        <v>0.6899999999999999</v>
      </c>
      <c r="Y6" t="n">
        <v>1</v>
      </c>
      <c r="Z6" t="n">
        <v>10</v>
      </c>
      <c r="AA6" t="n">
        <v>216.6393317436967</v>
      </c>
      <c r="AB6" t="n">
        <v>296.4154911443737</v>
      </c>
      <c r="AC6" t="n">
        <v>268.1260126913968</v>
      </c>
      <c r="AD6" t="n">
        <v>216639.3317436966</v>
      </c>
      <c r="AE6" t="n">
        <v>296415.4911443737</v>
      </c>
      <c r="AF6" t="n">
        <v>1.734077652015824e-06</v>
      </c>
      <c r="AG6" t="n">
        <v>11</v>
      </c>
      <c r="AH6" t="n">
        <v>268126.0126913968</v>
      </c>
    </row>
    <row r="7">
      <c r="A7" t="n">
        <v>5</v>
      </c>
      <c r="B7" t="n">
        <v>30</v>
      </c>
      <c r="C7" t="inlineStr">
        <is>
          <t xml:space="preserve">CONCLUIDO	</t>
        </is>
      </c>
      <c r="D7" t="n">
        <v>6.3228</v>
      </c>
      <c r="E7" t="n">
        <v>15.82</v>
      </c>
      <c r="F7" t="n">
        <v>13.44</v>
      </c>
      <c r="G7" t="n">
        <v>23.72</v>
      </c>
      <c r="H7" t="n">
        <v>0.54</v>
      </c>
      <c r="I7" t="n">
        <v>34</v>
      </c>
      <c r="J7" t="n">
        <v>73</v>
      </c>
      <c r="K7" t="n">
        <v>32.27</v>
      </c>
      <c r="L7" t="n">
        <v>2.25</v>
      </c>
      <c r="M7" t="n">
        <v>0</v>
      </c>
      <c r="N7" t="n">
        <v>8.48</v>
      </c>
      <c r="O7" t="n">
        <v>9236.709999999999</v>
      </c>
      <c r="P7" t="n">
        <v>78.77</v>
      </c>
      <c r="Q7" t="n">
        <v>988.29</v>
      </c>
      <c r="R7" t="n">
        <v>58.08</v>
      </c>
      <c r="S7" t="n">
        <v>35.43</v>
      </c>
      <c r="T7" t="n">
        <v>10183.37</v>
      </c>
      <c r="U7" t="n">
        <v>0.61</v>
      </c>
      <c r="V7" t="n">
        <v>0.85</v>
      </c>
      <c r="W7" t="n">
        <v>3.06</v>
      </c>
      <c r="X7" t="n">
        <v>0.6899999999999999</v>
      </c>
      <c r="Y7" t="n">
        <v>1</v>
      </c>
      <c r="Z7" t="n">
        <v>10</v>
      </c>
      <c r="AA7" t="n">
        <v>216.8981326875884</v>
      </c>
      <c r="AB7" t="n">
        <v>296.769594013298</v>
      </c>
      <c r="AC7" t="n">
        <v>268.4463204794976</v>
      </c>
      <c r="AD7" t="n">
        <v>216898.1326875884</v>
      </c>
      <c r="AE7" t="n">
        <v>296769.594013298</v>
      </c>
      <c r="AF7" t="n">
        <v>1.73421479179502e-06</v>
      </c>
      <c r="AG7" t="n">
        <v>11</v>
      </c>
      <c r="AH7" t="n">
        <v>268446.3204794976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6.0269</v>
      </c>
      <c r="E2" t="n">
        <v>16.59</v>
      </c>
      <c r="F2" t="n">
        <v>14.15</v>
      </c>
      <c r="G2" t="n">
        <v>12.67</v>
      </c>
      <c r="H2" t="n">
        <v>0.43</v>
      </c>
      <c r="I2" t="n">
        <v>67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56.04</v>
      </c>
      <c r="Q2" t="n">
        <v>988.4</v>
      </c>
      <c r="R2" t="n">
        <v>78.67</v>
      </c>
      <c r="S2" t="n">
        <v>35.43</v>
      </c>
      <c r="T2" t="n">
        <v>20311.91</v>
      </c>
      <c r="U2" t="n">
        <v>0.45</v>
      </c>
      <c r="V2" t="n">
        <v>0.8100000000000001</v>
      </c>
      <c r="W2" t="n">
        <v>3.15</v>
      </c>
      <c r="X2" t="n">
        <v>1.39</v>
      </c>
      <c r="Y2" t="n">
        <v>1</v>
      </c>
      <c r="Z2" t="n">
        <v>10</v>
      </c>
      <c r="AA2" t="n">
        <v>185.8493172205452</v>
      </c>
      <c r="AB2" t="n">
        <v>254.2872349142464</v>
      </c>
      <c r="AC2" t="n">
        <v>230.0184181084805</v>
      </c>
      <c r="AD2" t="n">
        <v>185849.3172205452</v>
      </c>
      <c r="AE2" t="n">
        <v>254287.2349142464</v>
      </c>
      <c r="AF2" t="n">
        <v>1.774232787197003e-06</v>
      </c>
      <c r="AG2" t="n">
        <v>11</v>
      </c>
      <c r="AH2" t="n">
        <v>230018.4181084805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4.7598</v>
      </c>
      <c r="E2" t="n">
        <v>21.01</v>
      </c>
      <c r="F2" t="n">
        <v>15.23</v>
      </c>
      <c r="G2" t="n">
        <v>7.43</v>
      </c>
      <c r="H2" t="n">
        <v>0.12</v>
      </c>
      <c r="I2" t="n">
        <v>123</v>
      </c>
      <c r="J2" t="n">
        <v>141.81</v>
      </c>
      <c r="K2" t="n">
        <v>47.83</v>
      </c>
      <c r="L2" t="n">
        <v>1</v>
      </c>
      <c r="M2" t="n">
        <v>121</v>
      </c>
      <c r="N2" t="n">
        <v>22.98</v>
      </c>
      <c r="O2" t="n">
        <v>17723.39</v>
      </c>
      <c r="P2" t="n">
        <v>170.38</v>
      </c>
      <c r="Q2" t="n">
        <v>988.39</v>
      </c>
      <c r="R2" t="n">
        <v>115.01</v>
      </c>
      <c r="S2" t="n">
        <v>35.43</v>
      </c>
      <c r="T2" t="n">
        <v>38200.59</v>
      </c>
      <c r="U2" t="n">
        <v>0.31</v>
      </c>
      <c r="V2" t="n">
        <v>0.75</v>
      </c>
      <c r="W2" t="n">
        <v>3.16</v>
      </c>
      <c r="X2" t="n">
        <v>2.47</v>
      </c>
      <c r="Y2" t="n">
        <v>1</v>
      </c>
      <c r="Z2" t="n">
        <v>10</v>
      </c>
      <c r="AA2" t="n">
        <v>430.3524858881963</v>
      </c>
      <c r="AB2" t="n">
        <v>588.8272570039571</v>
      </c>
      <c r="AC2" t="n">
        <v>532.6304100197444</v>
      </c>
      <c r="AD2" t="n">
        <v>430352.4858881963</v>
      </c>
      <c r="AE2" t="n">
        <v>588827.2570039572</v>
      </c>
      <c r="AF2" t="n">
        <v>1.171822662532844e-06</v>
      </c>
      <c r="AG2" t="n">
        <v>14</v>
      </c>
      <c r="AH2" t="n">
        <v>532630.4100197444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5.0925</v>
      </c>
      <c r="E3" t="n">
        <v>19.64</v>
      </c>
      <c r="F3" t="n">
        <v>14.66</v>
      </c>
      <c r="G3" t="n">
        <v>9.26</v>
      </c>
      <c r="H3" t="n">
        <v>0.16</v>
      </c>
      <c r="I3" t="n">
        <v>95</v>
      </c>
      <c r="J3" t="n">
        <v>142.15</v>
      </c>
      <c r="K3" t="n">
        <v>47.83</v>
      </c>
      <c r="L3" t="n">
        <v>1.25</v>
      </c>
      <c r="M3" t="n">
        <v>93</v>
      </c>
      <c r="N3" t="n">
        <v>23.07</v>
      </c>
      <c r="O3" t="n">
        <v>17765.46</v>
      </c>
      <c r="P3" t="n">
        <v>162.75</v>
      </c>
      <c r="Q3" t="n">
        <v>988.42</v>
      </c>
      <c r="R3" t="n">
        <v>97.05</v>
      </c>
      <c r="S3" t="n">
        <v>35.43</v>
      </c>
      <c r="T3" t="n">
        <v>29361.1</v>
      </c>
      <c r="U3" t="n">
        <v>0.37</v>
      </c>
      <c r="V3" t="n">
        <v>0.78</v>
      </c>
      <c r="W3" t="n">
        <v>3.12</v>
      </c>
      <c r="X3" t="n">
        <v>1.91</v>
      </c>
      <c r="Y3" t="n">
        <v>1</v>
      </c>
      <c r="Z3" t="n">
        <v>10</v>
      </c>
      <c r="AA3" t="n">
        <v>390.684269056709</v>
      </c>
      <c r="AB3" t="n">
        <v>534.5514526969012</v>
      </c>
      <c r="AC3" t="n">
        <v>483.5346122991839</v>
      </c>
      <c r="AD3" t="n">
        <v>390684.269056709</v>
      </c>
      <c r="AE3" t="n">
        <v>534551.4526969012</v>
      </c>
      <c r="AF3" t="n">
        <v>1.253730599804301e-06</v>
      </c>
      <c r="AG3" t="n">
        <v>13</v>
      </c>
      <c r="AH3" t="n">
        <v>483534.612299184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5.3462</v>
      </c>
      <c r="E4" t="n">
        <v>18.7</v>
      </c>
      <c r="F4" t="n">
        <v>14.28</v>
      </c>
      <c r="G4" t="n">
        <v>11.27</v>
      </c>
      <c r="H4" t="n">
        <v>0.19</v>
      </c>
      <c r="I4" t="n">
        <v>76</v>
      </c>
      <c r="J4" t="n">
        <v>142.49</v>
      </c>
      <c r="K4" t="n">
        <v>47.83</v>
      </c>
      <c r="L4" t="n">
        <v>1.5</v>
      </c>
      <c r="M4" t="n">
        <v>74</v>
      </c>
      <c r="N4" t="n">
        <v>23.16</v>
      </c>
      <c r="O4" t="n">
        <v>17807.56</v>
      </c>
      <c r="P4" t="n">
        <v>156.98</v>
      </c>
      <c r="Q4" t="n">
        <v>988.23</v>
      </c>
      <c r="R4" t="n">
        <v>85.15000000000001</v>
      </c>
      <c r="S4" t="n">
        <v>35.43</v>
      </c>
      <c r="T4" t="n">
        <v>23507.29</v>
      </c>
      <c r="U4" t="n">
        <v>0.42</v>
      </c>
      <c r="V4" t="n">
        <v>0.8</v>
      </c>
      <c r="W4" t="n">
        <v>3.09</v>
      </c>
      <c r="X4" t="n">
        <v>1.53</v>
      </c>
      <c r="Y4" t="n">
        <v>1</v>
      </c>
      <c r="Z4" t="n">
        <v>10</v>
      </c>
      <c r="AA4" t="n">
        <v>371.912020113771</v>
      </c>
      <c r="AB4" t="n">
        <v>508.8664335199995</v>
      </c>
      <c r="AC4" t="n">
        <v>460.300935303375</v>
      </c>
      <c r="AD4" t="n">
        <v>371912.020113771</v>
      </c>
      <c r="AE4" t="n">
        <v>508866.4335199995</v>
      </c>
      <c r="AF4" t="n">
        <v>1.316189402586893e-06</v>
      </c>
      <c r="AG4" t="n">
        <v>13</v>
      </c>
      <c r="AH4" t="n">
        <v>460300.935303375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5.5239</v>
      </c>
      <c r="E5" t="n">
        <v>18.1</v>
      </c>
      <c r="F5" t="n">
        <v>14.03</v>
      </c>
      <c r="G5" t="n">
        <v>13.15</v>
      </c>
      <c r="H5" t="n">
        <v>0.22</v>
      </c>
      <c r="I5" t="n">
        <v>64</v>
      </c>
      <c r="J5" t="n">
        <v>142.83</v>
      </c>
      <c r="K5" t="n">
        <v>47.83</v>
      </c>
      <c r="L5" t="n">
        <v>1.75</v>
      </c>
      <c r="M5" t="n">
        <v>62</v>
      </c>
      <c r="N5" t="n">
        <v>23.25</v>
      </c>
      <c r="O5" t="n">
        <v>17849.7</v>
      </c>
      <c r="P5" t="n">
        <v>152.85</v>
      </c>
      <c r="Q5" t="n">
        <v>988.33</v>
      </c>
      <c r="R5" t="n">
        <v>77.37</v>
      </c>
      <c r="S5" t="n">
        <v>35.43</v>
      </c>
      <c r="T5" t="n">
        <v>19675.18</v>
      </c>
      <c r="U5" t="n">
        <v>0.46</v>
      </c>
      <c r="V5" t="n">
        <v>0.8100000000000001</v>
      </c>
      <c r="W5" t="n">
        <v>3.07</v>
      </c>
      <c r="X5" t="n">
        <v>1.27</v>
      </c>
      <c r="Y5" t="n">
        <v>1</v>
      </c>
      <c r="Z5" t="n">
        <v>10</v>
      </c>
      <c r="AA5" t="n">
        <v>348.160036827939</v>
      </c>
      <c r="AB5" t="n">
        <v>476.3679221247763</v>
      </c>
      <c r="AC5" t="n">
        <v>430.9040362237646</v>
      </c>
      <c r="AD5" t="n">
        <v>348160.036827939</v>
      </c>
      <c r="AE5" t="n">
        <v>476367.9221247763</v>
      </c>
      <c r="AF5" t="n">
        <v>1.359937645608047e-06</v>
      </c>
      <c r="AG5" t="n">
        <v>12</v>
      </c>
      <c r="AH5" t="n">
        <v>430904.0362237646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5.6658</v>
      </c>
      <c r="E6" t="n">
        <v>17.65</v>
      </c>
      <c r="F6" t="n">
        <v>13.83</v>
      </c>
      <c r="G6" t="n">
        <v>15.09</v>
      </c>
      <c r="H6" t="n">
        <v>0.25</v>
      </c>
      <c r="I6" t="n">
        <v>55</v>
      </c>
      <c r="J6" t="n">
        <v>143.17</v>
      </c>
      <c r="K6" t="n">
        <v>47.83</v>
      </c>
      <c r="L6" t="n">
        <v>2</v>
      </c>
      <c r="M6" t="n">
        <v>53</v>
      </c>
      <c r="N6" t="n">
        <v>23.34</v>
      </c>
      <c r="O6" t="n">
        <v>17891.86</v>
      </c>
      <c r="P6" t="n">
        <v>149.29</v>
      </c>
      <c r="Q6" t="n">
        <v>988.14</v>
      </c>
      <c r="R6" t="n">
        <v>71.23</v>
      </c>
      <c r="S6" t="n">
        <v>35.43</v>
      </c>
      <c r="T6" t="n">
        <v>16652.96</v>
      </c>
      <c r="U6" t="n">
        <v>0.5</v>
      </c>
      <c r="V6" t="n">
        <v>0.82</v>
      </c>
      <c r="W6" t="n">
        <v>3.05</v>
      </c>
      <c r="X6" t="n">
        <v>1.08</v>
      </c>
      <c r="Y6" t="n">
        <v>1</v>
      </c>
      <c r="Z6" t="n">
        <v>10</v>
      </c>
      <c r="AA6" t="n">
        <v>338.7568174031325</v>
      </c>
      <c r="AB6" t="n">
        <v>463.5020224669929</v>
      </c>
      <c r="AC6" t="n">
        <v>419.2660399719165</v>
      </c>
      <c r="AD6" t="n">
        <v>338756.8174031324</v>
      </c>
      <c r="AE6" t="n">
        <v>463502.0224669928</v>
      </c>
      <c r="AF6" t="n">
        <v>1.394872230215259e-06</v>
      </c>
      <c r="AG6" t="n">
        <v>12</v>
      </c>
      <c r="AH6" t="n">
        <v>419266.0399719165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5.777</v>
      </c>
      <c r="E7" t="n">
        <v>17.31</v>
      </c>
      <c r="F7" t="n">
        <v>13.7</v>
      </c>
      <c r="G7" t="n">
        <v>17.12</v>
      </c>
      <c r="H7" t="n">
        <v>0.28</v>
      </c>
      <c r="I7" t="n">
        <v>48</v>
      </c>
      <c r="J7" t="n">
        <v>143.51</v>
      </c>
      <c r="K7" t="n">
        <v>47.83</v>
      </c>
      <c r="L7" t="n">
        <v>2.25</v>
      </c>
      <c r="M7" t="n">
        <v>46</v>
      </c>
      <c r="N7" t="n">
        <v>23.44</v>
      </c>
      <c r="O7" t="n">
        <v>17934.06</v>
      </c>
      <c r="P7" t="n">
        <v>146.25</v>
      </c>
      <c r="Q7" t="n">
        <v>988.27</v>
      </c>
      <c r="R7" t="n">
        <v>67.05</v>
      </c>
      <c r="S7" t="n">
        <v>35.43</v>
      </c>
      <c r="T7" t="n">
        <v>14596.83</v>
      </c>
      <c r="U7" t="n">
        <v>0.53</v>
      </c>
      <c r="V7" t="n">
        <v>0.83</v>
      </c>
      <c r="W7" t="n">
        <v>3.04</v>
      </c>
      <c r="X7" t="n">
        <v>0.9399999999999999</v>
      </c>
      <c r="Y7" t="n">
        <v>1</v>
      </c>
      <c r="Z7" t="n">
        <v>10</v>
      </c>
      <c r="AA7" t="n">
        <v>331.5786282671795</v>
      </c>
      <c r="AB7" t="n">
        <v>453.6805074118275</v>
      </c>
      <c r="AC7" t="n">
        <v>410.3818765290332</v>
      </c>
      <c r="AD7" t="n">
        <v>331578.6282671795</v>
      </c>
      <c r="AE7" t="n">
        <v>453680.5074118274</v>
      </c>
      <c r="AF7" t="n">
        <v>1.422248733445154e-06</v>
      </c>
      <c r="AG7" t="n">
        <v>12</v>
      </c>
      <c r="AH7" t="n">
        <v>410381.8765290332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5.8806</v>
      </c>
      <c r="E8" t="n">
        <v>17</v>
      </c>
      <c r="F8" t="n">
        <v>13.56</v>
      </c>
      <c r="G8" t="n">
        <v>19.38</v>
      </c>
      <c r="H8" t="n">
        <v>0.31</v>
      </c>
      <c r="I8" t="n">
        <v>42</v>
      </c>
      <c r="J8" t="n">
        <v>143.86</v>
      </c>
      <c r="K8" t="n">
        <v>47.83</v>
      </c>
      <c r="L8" t="n">
        <v>2.5</v>
      </c>
      <c r="M8" t="n">
        <v>40</v>
      </c>
      <c r="N8" t="n">
        <v>23.53</v>
      </c>
      <c r="O8" t="n">
        <v>17976.29</v>
      </c>
      <c r="P8" t="n">
        <v>143.08</v>
      </c>
      <c r="Q8" t="n">
        <v>988.12</v>
      </c>
      <c r="R8" t="n">
        <v>63.28</v>
      </c>
      <c r="S8" t="n">
        <v>35.43</v>
      </c>
      <c r="T8" t="n">
        <v>12740.6</v>
      </c>
      <c r="U8" t="n">
        <v>0.5600000000000001</v>
      </c>
      <c r="V8" t="n">
        <v>0.84</v>
      </c>
      <c r="W8" t="n">
        <v>3.02</v>
      </c>
      <c r="X8" t="n">
        <v>0.8100000000000001</v>
      </c>
      <c r="Y8" t="n">
        <v>1</v>
      </c>
      <c r="Z8" t="n">
        <v>10</v>
      </c>
      <c r="AA8" t="n">
        <v>324.7509013769401</v>
      </c>
      <c r="AB8" t="n">
        <v>444.3385102625503</v>
      </c>
      <c r="AC8" t="n">
        <v>401.9314664761077</v>
      </c>
      <c r="AD8" t="n">
        <v>324750.9013769401</v>
      </c>
      <c r="AE8" t="n">
        <v>444338.5102625503</v>
      </c>
      <c r="AF8" t="n">
        <v>1.447754180698904e-06</v>
      </c>
      <c r="AG8" t="n">
        <v>12</v>
      </c>
      <c r="AH8" t="n">
        <v>401931.4664761077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5.9463</v>
      </c>
      <c r="E9" t="n">
        <v>16.82</v>
      </c>
      <c r="F9" t="n">
        <v>13.49</v>
      </c>
      <c r="G9" t="n">
        <v>21.3</v>
      </c>
      <c r="H9" t="n">
        <v>0.34</v>
      </c>
      <c r="I9" t="n">
        <v>38</v>
      </c>
      <c r="J9" t="n">
        <v>144.2</v>
      </c>
      <c r="K9" t="n">
        <v>47.83</v>
      </c>
      <c r="L9" t="n">
        <v>2.75</v>
      </c>
      <c r="M9" t="n">
        <v>36</v>
      </c>
      <c r="N9" t="n">
        <v>23.62</v>
      </c>
      <c r="O9" t="n">
        <v>18018.55</v>
      </c>
      <c r="P9" t="n">
        <v>141.2</v>
      </c>
      <c r="Q9" t="n">
        <v>988.14</v>
      </c>
      <c r="R9" t="n">
        <v>60.53</v>
      </c>
      <c r="S9" t="n">
        <v>35.43</v>
      </c>
      <c r="T9" t="n">
        <v>11388.32</v>
      </c>
      <c r="U9" t="n">
        <v>0.59</v>
      </c>
      <c r="V9" t="n">
        <v>0.84</v>
      </c>
      <c r="W9" t="n">
        <v>3.03</v>
      </c>
      <c r="X9" t="n">
        <v>0.74</v>
      </c>
      <c r="Y9" t="n">
        <v>1</v>
      </c>
      <c r="Z9" t="n">
        <v>10</v>
      </c>
      <c r="AA9" t="n">
        <v>309.125750910459</v>
      </c>
      <c r="AB9" t="n">
        <v>422.9594900613231</v>
      </c>
      <c r="AC9" t="n">
        <v>382.5928299572424</v>
      </c>
      <c r="AD9" t="n">
        <v>309125.750910459</v>
      </c>
      <c r="AE9" t="n">
        <v>422959.4900613231</v>
      </c>
      <c r="AF9" t="n">
        <v>1.463928967229517e-06</v>
      </c>
      <c r="AG9" t="n">
        <v>11</v>
      </c>
      <c r="AH9" t="n">
        <v>382592.8299572424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5.9979</v>
      </c>
      <c r="E10" t="n">
        <v>16.67</v>
      </c>
      <c r="F10" t="n">
        <v>13.43</v>
      </c>
      <c r="G10" t="n">
        <v>23.03</v>
      </c>
      <c r="H10" t="n">
        <v>0.37</v>
      </c>
      <c r="I10" t="n">
        <v>35</v>
      </c>
      <c r="J10" t="n">
        <v>144.54</v>
      </c>
      <c r="K10" t="n">
        <v>47.83</v>
      </c>
      <c r="L10" t="n">
        <v>3</v>
      </c>
      <c r="M10" t="n">
        <v>33</v>
      </c>
      <c r="N10" t="n">
        <v>23.71</v>
      </c>
      <c r="O10" t="n">
        <v>18060.85</v>
      </c>
      <c r="P10" t="n">
        <v>138.99</v>
      </c>
      <c r="Q10" t="n">
        <v>988.28</v>
      </c>
      <c r="R10" t="n">
        <v>58.86</v>
      </c>
      <c r="S10" t="n">
        <v>35.43</v>
      </c>
      <c r="T10" t="n">
        <v>10564.85</v>
      </c>
      <c r="U10" t="n">
        <v>0.6</v>
      </c>
      <c r="V10" t="n">
        <v>0.85</v>
      </c>
      <c r="W10" t="n">
        <v>3.02</v>
      </c>
      <c r="X10" t="n">
        <v>0.68</v>
      </c>
      <c r="Y10" t="n">
        <v>1</v>
      </c>
      <c r="Z10" t="n">
        <v>10</v>
      </c>
      <c r="AA10" t="n">
        <v>305.3485350185756</v>
      </c>
      <c r="AB10" t="n">
        <v>417.7913366390439</v>
      </c>
      <c r="AC10" t="n">
        <v>377.9179178440366</v>
      </c>
      <c r="AD10" t="n">
        <v>305348.5350185756</v>
      </c>
      <c r="AE10" t="n">
        <v>417791.3366390439</v>
      </c>
      <c r="AF10" t="n">
        <v>1.47663245254123e-06</v>
      </c>
      <c r="AG10" t="n">
        <v>11</v>
      </c>
      <c r="AH10" t="n">
        <v>377917.9178440366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6.0512</v>
      </c>
      <c r="E11" t="n">
        <v>16.53</v>
      </c>
      <c r="F11" t="n">
        <v>13.37</v>
      </c>
      <c r="G11" t="n">
        <v>25.07</v>
      </c>
      <c r="H11" t="n">
        <v>0.4</v>
      </c>
      <c r="I11" t="n">
        <v>32</v>
      </c>
      <c r="J11" t="n">
        <v>144.89</v>
      </c>
      <c r="K11" t="n">
        <v>47.83</v>
      </c>
      <c r="L11" t="n">
        <v>3.25</v>
      </c>
      <c r="M11" t="n">
        <v>30</v>
      </c>
      <c r="N11" t="n">
        <v>23.81</v>
      </c>
      <c r="O11" t="n">
        <v>18103.18</v>
      </c>
      <c r="P11" t="n">
        <v>136.63</v>
      </c>
      <c r="Q11" t="n">
        <v>988.1900000000001</v>
      </c>
      <c r="R11" t="n">
        <v>57.2</v>
      </c>
      <c r="S11" t="n">
        <v>35.43</v>
      </c>
      <c r="T11" t="n">
        <v>9749.02</v>
      </c>
      <c r="U11" t="n">
        <v>0.62</v>
      </c>
      <c r="V11" t="n">
        <v>0.85</v>
      </c>
      <c r="W11" t="n">
        <v>3.01</v>
      </c>
      <c r="X11" t="n">
        <v>0.62</v>
      </c>
      <c r="Y11" t="n">
        <v>1</v>
      </c>
      <c r="Z11" t="n">
        <v>10</v>
      </c>
      <c r="AA11" t="n">
        <v>301.4524016960571</v>
      </c>
      <c r="AB11" t="n">
        <v>412.4604751419029</v>
      </c>
      <c r="AC11" t="n">
        <v>373.0958262862717</v>
      </c>
      <c r="AD11" t="n">
        <v>301452.4016960571</v>
      </c>
      <c r="AE11" t="n">
        <v>412460.4751419029</v>
      </c>
      <c r="AF11" t="n">
        <v>1.489754463531818e-06</v>
      </c>
      <c r="AG11" t="n">
        <v>11</v>
      </c>
      <c r="AH11" t="n">
        <v>373095.8262862717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6.1046</v>
      </c>
      <c r="E12" t="n">
        <v>16.38</v>
      </c>
      <c r="F12" t="n">
        <v>13.31</v>
      </c>
      <c r="G12" t="n">
        <v>27.55</v>
      </c>
      <c r="H12" t="n">
        <v>0.43</v>
      </c>
      <c r="I12" t="n">
        <v>29</v>
      </c>
      <c r="J12" t="n">
        <v>145.23</v>
      </c>
      <c r="K12" t="n">
        <v>47.83</v>
      </c>
      <c r="L12" t="n">
        <v>3.5</v>
      </c>
      <c r="M12" t="n">
        <v>27</v>
      </c>
      <c r="N12" t="n">
        <v>23.9</v>
      </c>
      <c r="O12" t="n">
        <v>18145.54</v>
      </c>
      <c r="P12" t="n">
        <v>134.69</v>
      </c>
      <c r="Q12" t="n">
        <v>988.1900000000001</v>
      </c>
      <c r="R12" t="n">
        <v>55.21</v>
      </c>
      <c r="S12" t="n">
        <v>35.43</v>
      </c>
      <c r="T12" t="n">
        <v>8772.16</v>
      </c>
      <c r="U12" t="n">
        <v>0.64</v>
      </c>
      <c r="V12" t="n">
        <v>0.86</v>
      </c>
      <c r="W12" t="n">
        <v>3.01</v>
      </c>
      <c r="X12" t="n">
        <v>0.5600000000000001</v>
      </c>
      <c r="Y12" t="n">
        <v>1</v>
      </c>
      <c r="Z12" t="n">
        <v>10</v>
      </c>
      <c r="AA12" t="n">
        <v>297.9959548829422</v>
      </c>
      <c r="AB12" t="n">
        <v>407.7312121245276</v>
      </c>
      <c r="AC12" t="n">
        <v>368.8179174937123</v>
      </c>
      <c r="AD12" t="n">
        <v>297995.9548829421</v>
      </c>
      <c r="AE12" t="n">
        <v>407731.2121245277</v>
      </c>
      <c r="AF12" t="n">
        <v>1.502901093679987e-06</v>
      </c>
      <c r="AG12" t="n">
        <v>11</v>
      </c>
      <c r="AH12" t="n">
        <v>368817.9174937123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6.1427</v>
      </c>
      <c r="E13" t="n">
        <v>16.28</v>
      </c>
      <c r="F13" t="n">
        <v>13.27</v>
      </c>
      <c r="G13" t="n">
        <v>29.49</v>
      </c>
      <c r="H13" t="n">
        <v>0.46</v>
      </c>
      <c r="I13" t="n">
        <v>27</v>
      </c>
      <c r="J13" t="n">
        <v>145.57</v>
      </c>
      <c r="K13" t="n">
        <v>47.83</v>
      </c>
      <c r="L13" t="n">
        <v>3.75</v>
      </c>
      <c r="M13" t="n">
        <v>25</v>
      </c>
      <c r="N13" t="n">
        <v>23.99</v>
      </c>
      <c r="O13" t="n">
        <v>18187.93</v>
      </c>
      <c r="P13" t="n">
        <v>132.59</v>
      </c>
      <c r="Q13" t="n">
        <v>988.1799999999999</v>
      </c>
      <c r="R13" t="n">
        <v>53.59</v>
      </c>
      <c r="S13" t="n">
        <v>35.43</v>
      </c>
      <c r="T13" t="n">
        <v>7972.3</v>
      </c>
      <c r="U13" t="n">
        <v>0.66</v>
      </c>
      <c r="V13" t="n">
        <v>0.86</v>
      </c>
      <c r="W13" t="n">
        <v>3.01</v>
      </c>
      <c r="X13" t="n">
        <v>0.52</v>
      </c>
      <c r="Y13" t="n">
        <v>1</v>
      </c>
      <c r="Z13" t="n">
        <v>10</v>
      </c>
      <c r="AA13" t="n">
        <v>294.9426205637882</v>
      </c>
      <c r="AB13" t="n">
        <v>403.5535054054579</v>
      </c>
      <c r="AC13" t="n">
        <v>365.0389252404624</v>
      </c>
      <c r="AD13" t="n">
        <v>294942.6205637882</v>
      </c>
      <c r="AE13" t="n">
        <v>403553.5054054579</v>
      </c>
      <c r="AF13" t="n">
        <v>1.512280992718287e-06</v>
      </c>
      <c r="AG13" t="n">
        <v>11</v>
      </c>
      <c r="AH13" t="n">
        <v>365038.9252404624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6.1774</v>
      </c>
      <c r="E14" t="n">
        <v>16.19</v>
      </c>
      <c r="F14" t="n">
        <v>13.24</v>
      </c>
      <c r="G14" t="n">
        <v>31.77</v>
      </c>
      <c r="H14" t="n">
        <v>0.49</v>
      </c>
      <c r="I14" t="n">
        <v>25</v>
      </c>
      <c r="J14" t="n">
        <v>145.92</v>
      </c>
      <c r="K14" t="n">
        <v>47.83</v>
      </c>
      <c r="L14" t="n">
        <v>4</v>
      </c>
      <c r="M14" t="n">
        <v>23</v>
      </c>
      <c r="N14" t="n">
        <v>24.09</v>
      </c>
      <c r="O14" t="n">
        <v>18230.35</v>
      </c>
      <c r="P14" t="n">
        <v>130.52</v>
      </c>
      <c r="Q14" t="n">
        <v>988.14</v>
      </c>
      <c r="R14" t="n">
        <v>52.93</v>
      </c>
      <c r="S14" t="n">
        <v>35.43</v>
      </c>
      <c r="T14" t="n">
        <v>7648.86</v>
      </c>
      <c r="U14" t="n">
        <v>0.67</v>
      </c>
      <c r="V14" t="n">
        <v>0.86</v>
      </c>
      <c r="W14" t="n">
        <v>3</v>
      </c>
      <c r="X14" t="n">
        <v>0.48</v>
      </c>
      <c r="Y14" t="n">
        <v>1</v>
      </c>
      <c r="Z14" t="n">
        <v>10</v>
      </c>
      <c r="AA14" t="n">
        <v>292.0791572471003</v>
      </c>
      <c r="AB14" t="n">
        <v>399.6355885684799</v>
      </c>
      <c r="AC14" t="n">
        <v>361.4949288875747</v>
      </c>
      <c r="AD14" t="n">
        <v>292079.1572471003</v>
      </c>
      <c r="AE14" t="n">
        <v>399635.5885684799</v>
      </c>
      <c r="AF14" t="n">
        <v>1.520823840398839e-06</v>
      </c>
      <c r="AG14" t="n">
        <v>11</v>
      </c>
      <c r="AH14" t="n">
        <v>361494.9288875747</v>
      </c>
    </row>
    <row r="15">
      <c r="A15" t="n">
        <v>13</v>
      </c>
      <c r="B15" t="n">
        <v>70</v>
      </c>
      <c r="C15" t="inlineStr">
        <is>
          <t xml:space="preserve">CONCLUIDO	</t>
        </is>
      </c>
      <c r="D15" t="n">
        <v>6.2183</v>
      </c>
      <c r="E15" t="n">
        <v>16.08</v>
      </c>
      <c r="F15" t="n">
        <v>13.19</v>
      </c>
      <c r="G15" t="n">
        <v>34.41</v>
      </c>
      <c r="H15" t="n">
        <v>0.51</v>
      </c>
      <c r="I15" t="n">
        <v>23</v>
      </c>
      <c r="J15" t="n">
        <v>146.26</v>
      </c>
      <c r="K15" t="n">
        <v>47.83</v>
      </c>
      <c r="L15" t="n">
        <v>4.25</v>
      </c>
      <c r="M15" t="n">
        <v>21</v>
      </c>
      <c r="N15" t="n">
        <v>24.18</v>
      </c>
      <c r="O15" t="n">
        <v>18272.81</v>
      </c>
      <c r="P15" t="n">
        <v>128.51</v>
      </c>
      <c r="Q15" t="n">
        <v>988.13</v>
      </c>
      <c r="R15" t="n">
        <v>51.36</v>
      </c>
      <c r="S15" t="n">
        <v>35.43</v>
      </c>
      <c r="T15" t="n">
        <v>6874.7</v>
      </c>
      <c r="U15" t="n">
        <v>0.6899999999999999</v>
      </c>
      <c r="V15" t="n">
        <v>0.86</v>
      </c>
      <c r="W15" t="n">
        <v>3</v>
      </c>
      <c r="X15" t="n">
        <v>0.43</v>
      </c>
      <c r="Y15" t="n">
        <v>1</v>
      </c>
      <c r="Z15" t="n">
        <v>10</v>
      </c>
      <c r="AA15" t="n">
        <v>289.0686257967177</v>
      </c>
      <c r="AB15" t="n">
        <v>395.5164466227924</v>
      </c>
      <c r="AC15" t="n">
        <v>357.7689120679316</v>
      </c>
      <c r="AD15" t="n">
        <v>289068.6257967177</v>
      </c>
      <c r="AE15" t="n">
        <v>395516.4466227924</v>
      </c>
      <c r="AF15" t="n">
        <v>1.530893075849403e-06</v>
      </c>
      <c r="AG15" t="n">
        <v>11</v>
      </c>
      <c r="AH15" t="n">
        <v>357768.9120679316</v>
      </c>
    </row>
    <row r="16">
      <c r="A16" t="n">
        <v>14</v>
      </c>
      <c r="B16" t="n">
        <v>70</v>
      </c>
      <c r="C16" t="inlineStr">
        <is>
          <t xml:space="preserve">CONCLUIDO	</t>
        </is>
      </c>
      <c r="D16" t="n">
        <v>6.2371</v>
      </c>
      <c r="E16" t="n">
        <v>16.03</v>
      </c>
      <c r="F16" t="n">
        <v>13.17</v>
      </c>
      <c r="G16" t="n">
        <v>35.92</v>
      </c>
      <c r="H16" t="n">
        <v>0.54</v>
      </c>
      <c r="I16" t="n">
        <v>22</v>
      </c>
      <c r="J16" t="n">
        <v>146.61</v>
      </c>
      <c r="K16" t="n">
        <v>47.83</v>
      </c>
      <c r="L16" t="n">
        <v>4.5</v>
      </c>
      <c r="M16" t="n">
        <v>20</v>
      </c>
      <c r="N16" t="n">
        <v>24.28</v>
      </c>
      <c r="O16" t="n">
        <v>18315.3</v>
      </c>
      <c r="P16" t="n">
        <v>126.49</v>
      </c>
      <c r="Q16" t="n">
        <v>988.16</v>
      </c>
      <c r="R16" t="n">
        <v>50.71</v>
      </c>
      <c r="S16" t="n">
        <v>35.43</v>
      </c>
      <c r="T16" t="n">
        <v>6554.81</v>
      </c>
      <c r="U16" t="n">
        <v>0.7</v>
      </c>
      <c r="V16" t="n">
        <v>0.87</v>
      </c>
      <c r="W16" t="n">
        <v>3</v>
      </c>
      <c r="X16" t="n">
        <v>0.41</v>
      </c>
      <c r="Y16" t="n">
        <v>1</v>
      </c>
      <c r="Z16" t="n">
        <v>10</v>
      </c>
      <c r="AA16" t="n">
        <v>286.7524028565471</v>
      </c>
      <c r="AB16" t="n">
        <v>392.3472882115066</v>
      </c>
      <c r="AC16" t="n">
        <v>354.9022136874772</v>
      </c>
      <c r="AD16" t="n">
        <v>286752.402856547</v>
      </c>
      <c r="AE16" t="n">
        <v>392347.2882115066</v>
      </c>
      <c r="AF16" t="n">
        <v>1.535521477474601e-06</v>
      </c>
      <c r="AG16" t="n">
        <v>11</v>
      </c>
      <c r="AH16" t="n">
        <v>354902.2136874772</v>
      </c>
    </row>
    <row r="17">
      <c r="A17" t="n">
        <v>15</v>
      </c>
      <c r="B17" t="n">
        <v>70</v>
      </c>
      <c r="C17" t="inlineStr">
        <is>
          <t xml:space="preserve">CONCLUIDO	</t>
        </is>
      </c>
      <c r="D17" t="n">
        <v>6.2793</v>
      </c>
      <c r="E17" t="n">
        <v>15.93</v>
      </c>
      <c r="F17" t="n">
        <v>13.12</v>
      </c>
      <c r="G17" t="n">
        <v>39.36</v>
      </c>
      <c r="H17" t="n">
        <v>0.57</v>
      </c>
      <c r="I17" t="n">
        <v>20</v>
      </c>
      <c r="J17" t="n">
        <v>146.95</v>
      </c>
      <c r="K17" t="n">
        <v>47.83</v>
      </c>
      <c r="L17" t="n">
        <v>4.75</v>
      </c>
      <c r="M17" t="n">
        <v>18</v>
      </c>
      <c r="N17" t="n">
        <v>24.37</v>
      </c>
      <c r="O17" t="n">
        <v>18357.82</v>
      </c>
      <c r="P17" t="n">
        <v>124.59</v>
      </c>
      <c r="Q17" t="n">
        <v>988.1</v>
      </c>
      <c r="R17" t="n">
        <v>49.07</v>
      </c>
      <c r="S17" t="n">
        <v>35.43</v>
      </c>
      <c r="T17" t="n">
        <v>5745.18</v>
      </c>
      <c r="U17" t="n">
        <v>0.72</v>
      </c>
      <c r="V17" t="n">
        <v>0.87</v>
      </c>
      <c r="W17" t="n">
        <v>3</v>
      </c>
      <c r="X17" t="n">
        <v>0.37</v>
      </c>
      <c r="Y17" t="n">
        <v>1</v>
      </c>
      <c r="Z17" t="n">
        <v>10</v>
      </c>
      <c r="AA17" t="n">
        <v>283.8685169328318</v>
      </c>
      <c r="AB17" t="n">
        <v>388.4014282626117</v>
      </c>
      <c r="AC17" t="n">
        <v>351.3329410740556</v>
      </c>
      <c r="AD17" t="n">
        <v>283868.5169328318</v>
      </c>
      <c r="AE17" t="n">
        <v>388401.4282626117</v>
      </c>
      <c r="AF17" t="n">
        <v>1.545910761973715e-06</v>
      </c>
      <c r="AG17" t="n">
        <v>11</v>
      </c>
      <c r="AH17" t="n">
        <v>351332.9410740556</v>
      </c>
    </row>
    <row r="18">
      <c r="A18" t="n">
        <v>16</v>
      </c>
      <c r="B18" t="n">
        <v>70</v>
      </c>
      <c r="C18" t="inlineStr">
        <is>
          <t xml:space="preserve">CONCLUIDO	</t>
        </is>
      </c>
      <c r="D18" t="n">
        <v>6.2945</v>
      </c>
      <c r="E18" t="n">
        <v>15.89</v>
      </c>
      <c r="F18" t="n">
        <v>13.11</v>
      </c>
      <c r="G18" t="n">
        <v>41.4</v>
      </c>
      <c r="H18" t="n">
        <v>0.6</v>
      </c>
      <c r="I18" t="n">
        <v>19</v>
      </c>
      <c r="J18" t="n">
        <v>147.3</v>
      </c>
      <c r="K18" t="n">
        <v>47.83</v>
      </c>
      <c r="L18" t="n">
        <v>5</v>
      </c>
      <c r="M18" t="n">
        <v>17</v>
      </c>
      <c r="N18" t="n">
        <v>24.47</v>
      </c>
      <c r="O18" t="n">
        <v>18400.38</v>
      </c>
      <c r="P18" t="n">
        <v>121.77</v>
      </c>
      <c r="Q18" t="n">
        <v>988.1799999999999</v>
      </c>
      <c r="R18" t="n">
        <v>48.94</v>
      </c>
      <c r="S18" t="n">
        <v>35.43</v>
      </c>
      <c r="T18" t="n">
        <v>5687.87</v>
      </c>
      <c r="U18" t="n">
        <v>0.72</v>
      </c>
      <c r="V18" t="n">
        <v>0.87</v>
      </c>
      <c r="W18" t="n">
        <v>2.99</v>
      </c>
      <c r="X18" t="n">
        <v>0.36</v>
      </c>
      <c r="Y18" t="n">
        <v>1</v>
      </c>
      <c r="Z18" t="n">
        <v>10</v>
      </c>
      <c r="AA18" t="n">
        <v>281.0213232741601</v>
      </c>
      <c r="AB18" t="n">
        <v>384.505772289498</v>
      </c>
      <c r="AC18" t="n">
        <v>347.8090810394283</v>
      </c>
      <c r="AD18" t="n">
        <v>281021.3232741601</v>
      </c>
      <c r="AE18" t="n">
        <v>384505.772289498</v>
      </c>
      <c r="AF18" t="n">
        <v>1.549652873926003e-06</v>
      </c>
      <c r="AG18" t="n">
        <v>11</v>
      </c>
      <c r="AH18" t="n">
        <v>347809.0810394283</v>
      </c>
    </row>
    <row r="19">
      <c r="A19" t="n">
        <v>17</v>
      </c>
      <c r="B19" t="n">
        <v>70</v>
      </c>
      <c r="C19" t="inlineStr">
        <is>
          <t xml:space="preserve">CONCLUIDO	</t>
        </is>
      </c>
      <c r="D19" t="n">
        <v>6.3121</v>
      </c>
      <c r="E19" t="n">
        <v>15.84</v>
      </c>
      <c r="F19" t="n">
        <v>13.09</v>
      </c>
      <c r="G19" t="n">
        <v>43.65</v>
      </c>
      <c r="H19" t="n">
        <v>0.63</v>
      </c>
      <c r="I19" t="n">
        <v>18</v>
      </c>
      <c r="J19" t="n">
        <v>147.64</v>
      </c>
      <c r="K19" t="n">
        <v>47.83</v>
      </c>
      <c r="L19" t="n">
        <v>5.25</v>
      </c>
      <c r="M19" t="n">
        <v>16</v>
      </c>
      <c r="N19" t="n">
        <v>24.56</v>
      </c>
      <c r="O19" t="n">
        <v>18442.97</v>
      </c>
      <c r="P19" t="n">
        <v>120.25</v>
      </c>
      <c r="Q19" t="n">
        <v>988.08</v>
      </c>
      <c r="R19" t="n">
        <v>48.27</v>
      </c>
      <c r="S19" t="n">
        <v>35.43</v>
      </c>
      <c r="T19" t="n">
        <v>5356.05</v>
      </c>
      <c r="U19" t="n">
        <v>0.73</v>
      </c>
      <c r="V19" t="n">
        <v>0.87</v>
      </c>
      <c r="W19" t="n">
        <v>3</v>
      </c>
      <c r="X19" t="n">
        <v>0.34</v>
      </c>
      <c r="Y19" t="n">
        <v>1</v>
      </c>
      <c r="Z19" t="n">
        <v>10</v>
      </c>
      <c r="AA19" t="n">
        <v>279.2165347373228</v>
      </c>
      <c r="AB19" t="n">
        <v>382.0363809917465</v>
      </c>
      <c r="AC19" t="n">
        <v>345.5753649813217</v>
      </c>
      <c r="AD19" t="n">
        <v>279216.5347373228</v>
      </c>
      <c r="AE19" t="n">
        <v>382036.3809917464</v>
      </c>
      <c r="AF19" t="n">
        <v>1.553985845660231e-06</v>
      </c>
      <c r="AG19" t="n">
        <v>11</v>
      </c>
      <c r="AH19" t="n">
        <v>345575.3649813217</v>
      </c>
    </row>
    <row r="20">
      <c r="A20" t="n">
        <v>18</v>
      </c>
      <c r="B20" t="n">
        <v>70</v>
      </c>
      <c r="C20" t="inlineStr">
        <is>
          <t xml:space="preserve">CONCLUIDO	</t>
        </is>
      </c>
      <c r="D20" t="n">
        <v>6.3293</v>
      </c>
      <c r="E20" t="n">
        <v>15.8</v>
      </c>
      <c r="F20" t="n">
        <v>13.08</v>
      </c>
      <c r="G20" t="n">
        <v>46.16</v>
      </c>
      <c r="H20" t="n">
        <v>0.66</v>
      </c>
      <c r="I20" t="n">
        <v>17</v>
      </c>
      <c r="J20" t="n">
        <v>147.99</v>
      </c>
      <c r="K20" t="n">
        <v>47.83</v>
      </c>
      <c r="L20" t="n">
        <v>5.5</v>
      </c>
      <c r="M20" t="n">
        <v>13</v>
      </c>
      <c r="N20" t="n">
        <v>24.66</v>
      </c>
      <c r="O20" t="n">
        <v>18485.59</v>
      </c>
      <c r="P20" t="n">
        <v>117.76</v>
      </c>
      <c r="Q20" t="n">
        <v>988.15</v>
      </c>
      <c r="R20" t="n">
        <v>47.98</v>
      </c>
      <c r="S20" t="n">
        <v>35.43</v>
      </c>
      <c r="T20" t="n">
        <v>5215.12</v>
      </c>
      <c r="U20" t="n">
        <v>0.74</v>
      </c>
      <c r="V20" t="n">
        <v>0.87</v>
      </c>
      <c r="W20" t="n">
        <v>2.99</v>
      </c>
      <c r="X20" t="n">
        <v>0.33</v>
      </c>
      <c r="Y20" t="n">
        <v>1</v>
      </c>
      <c r="Z20" t="n">
        <v>10</v>
      </c>
      <c r="AA20" t="n">
        <v>276.6324847695948</v>
      </c>
      <c r="AB20" t="n">
        <v>378.500769825662</v>
      </c>
      <c r="AC20" t="n">
        <v>342.377187582667</v>
      </c>
      <c r="AD20" t="n">
        <v>276632.4847695948</v>
      </c>
      <c r="AE20" t="n">
        <v>378500.769825662</v>
      </c>
      <c r="AF20" t="n">
        <v>1.558220340764136e-06</v>
      </c>
      <c r="AG20" t="n">
        <v>11</v>
      </c>
      <c r="AH20" t="n">
        <v>342377.187582667</v>
      </c>
    </row>
    <row r="21">
      <c r="A21" t="n">
        <v>19</v>
      </c>
      <c r="B21" t="n">
        <v>70</v>
      </c>
      <c r="C21" t="inlineStr">
        <is>
          <t xml:space="preserve">CONCLUIDO	</t>
        </is>
      </c>
      <c r="D21" t="n">
        <v>6.3489</v>
      </c>
      <c r="E21" t="n">
        <v>15.75</v>
      </c>
      <c r="F21" t="n">
        <v>13.06</v>
      </c>
      <c r="G21" t="n">
        <v>48.98</v>
      </c>
      <c r="H21" t="n">
        <v>0.6899999999999999</v>
      </c>
      <c r="I21" t="n">
        <v>16</v>
      </c>
      <c r="J21" t="n">
        <v>148.33</v>
      </c>
      <c r="K21" t="n">
        <v>47.83</v>
      </c>
      <c r="L21" t="n">
        <v>5.75</v>
      </c>
      <c r="M21" t="n">
        <v>8</v>
      </c>
      <c r="N21" t="n">
        <v>24.75</v>
      </c>
      <c r="O21" t="n">
        <v>18528.25</v>
      </c>
      <c r="P21" t="n">
        <v>116.81</v>
      </c>
      <c r="Q21" t="n">
        <v>988.1</v>
      </c>
      <c r="R21" t="n">
        <v>46.97</v>
      </c>
      <c r="S21" t="n">
        <v>35.43</v>
      </c>
      <c r="T21" t="n">
        <v>4714.33</v>
      </c>
      <c r="U21" t="n">
        <v>0.75</v>
      </c>
      <c r="V21" t="n">
        <v>0.87</v>
      </c>
      <c r="W21" t="n">
        <v>3</v>
      </c>
      <c r="X21" t="n">
        <v>0.31</v>
      </c>
      <c r="Y21" t="n">
        <v>1</v>
      </c>
      <c r="Z21" t="n">
        <v>10</v>
      </c>
      <c r="AA21" t="n">
        <v>275.2924414368459</v>
      </c>
      <c r="AB21" t="n">
        <v>376.6672634192556</v>
      </c>
      <c r="AC21" t="n">
        <v>340.7186684543456</v>
      </c>
      <c r="AD21" t="n">
        <v>275292.4414368459</v>
      </c>
      <c r="AE21" t="n">
        <v>376667.2634192556</v>
      </c>
      <c r="AF21" t="n">
        <v>1.56304569564998e-06</v>
      </c>
      <c r="AG21" t="n">
        <v>11</v>
      </c>
      <c r="AH21" t="n">
        <v>340718.6684543455</v>
      </c>
    </row>
    <row r="22">
      <c r="A22" t="n">
        <v>20</v>
      </c>
      <c r="B22" t="n">
        <v>70</v>
      </c>
      <c r="C22" t="inlineStr">
        <is>
          <t xml:space="preserve">CONCLUIDO	</t>
        </is>
      </c>
      <c r="D22" t="n">
        <v>6.3398</v>
      </c>
      <c r="E22" t="n">
        <v>15.77</v>
      </c>
      <c r="F22" t="n">
        <v>13.08</v>
      </c>
      <c r="G22" t="n">
        <v>49.06</v>
      </c>
      <c r="H22" t="n">
        <v>0.71</v>
      </c>
      <c r="I22" t="n">
        <v>16</v>
      </c>
      <c r="J22" t="n">
        <v>148.68</v>
      </c>
      <c r="K22" t="n">
        <v>47.83</v>
      </c>
      <c r="L22" t="n">
        <v>6</v>
      </c>
      <c r="M22" t="n">
        <v>3</v>
      </c>
      <c r="N22" t="n">
        <v>24.85</v>
      </c>
      <c r="O22" t="n">
        <v>18570.94</v>
      </c>
      <c r="P22" t="n">
        <v>115.97</v>
      </c>
      <c r="Q22" t="n">
        <v>988.09</v>
      </c>
      <c r="R22" t="n">
        <v>47.51</v>
      </c>
      <c r="S22" t="n">
        <v>35.43</v>
      </c>
      <c r="T22" t="n">
        <v>4986.78</v>
      </c>
      <c r="U22" t="n">
        <v>0.75</v>
      </c>
      <c r="V22" t="n">
        <v>0.87</v>
      </c>
      <c r="W22" t="n">
        <v>3.01</v>
      </c>
      <c r="X22" t="n">
        <v>0.33</v>
      </c>
      <c r="Y22" t="n">
        <v>1</v>
      </c>
      <c r="Z22" t="n">
        <v>10</v>
      </c>
      <c r="AA22" t="n">
        <v>274.8517312234463</v>
      </c>
      <c r="AB22" t="n">
        <v>376.0642642625197</v>
      </c>
      <c r="AC22" t="n">
        <v>340.1732186908139</v>
      </c>
      <c r="AD22" t="n">
        <v>274851.7312234463</v>
      </c>
      <c r="AE22" t="n">
        <v>376064.2642625197</v>
      </c>
      <c r="AF22" t="n">
        <v>1.560805352310124e-06</v>
      </c>
      <c r="AG22" t="n">
        <v>11</v>
      </c>
      <c r="AH22" t="n">
        <v>340173.2186908139</v>
      </c>
    </row>
    <row r="23">
      <c r="A23" t="n">
        <v>21</v>
      </c>
      <c r="B23" t="n">
        <v>70</v>
      </c>
      <c r="C23" t="inlineStr">
        <is>
          <t xml:space="preserve">CONCLUIDO	</t>
        </is>
      </c>
      <c r="D23" t="n">
        <v>6.3426</v>
      </c>
      <c r="E23" t="n">
        <v>15.77</v>
      </c>
      <c r="F23" t="n">
        <v>13.08</v>
      </c>
      <c r="G23" t="n">
        <v>49.03</v>
      </c>
      <c r="H23" t="n">
        <v>0.74</v>
      </c>
      <c r="I23" t="n">
        <v>16</v>
      </c>
      <c r="J23" t="n">
        <v>149.02</v>
      </c>
      <c r="K23" t="n">
        <v>47.83</v>
      </c>
      <c r="L23" t="n">
        <v>6.25</v>
      </c>
      <c r="M23" t="n">
        <v>1</v>
      </c>
      <c r="N23" t="n">
        <v>24.95</v>
      </c>
      <c r="O23" t="n">
        <v>18613.66</v>
      </c>
      <c r="P23" t="n">
        <v>116.03</v>
      </c>
      <c r="Q23" t="n">
        <v>988.17</v>
      </c>
      <c r="R23" t="n">
        <v>47.29</v>
      </c>
      <c r="S23" t="n">
        <v>35.43</v>
      </c>
      <c r="T23" t="n">
        <v>4876.43</v>
      </c>
      <c r="U23" t="n">
        <v>0.75</v>
      </c>
      <c r="V23" t="n">
        <v>0.87</v>
      </c>
      <c r="W23" t="n">
        <v>3.01</v>
      </c>
      <c r="X23" t="n">
        <v>0.32</v>
      </c>
      <c r="Y23" t="n">
        <v>1</v>
      </c>
      <c r="Z23" t="n">
        <v>10</v>
      </c>
      <c r="AA23" t="n">
        <v>274.8388920341667</v>
      </c>
      <c r="AB23" t="n">
        <v>376.0466971173224</v>
      </c>
      <c r="AC23" t="n">
        <v>340.1573281292987</v>
      </c>
      <c r="AD23" t="n">
        <v>274838.8920341667</v>
      </c>
      <c r="AE23" t="n">
        <v>376046.6971173224</v>
      </c>
      <c r="AF23" t="n">
        <v>1.561494688722387e-06</v>
      </c>
      <c r="AG23" t="n">
        <v>11</v>
      </c>
      <c r="AH23" t="n">
        <v>340157.3281292986</v>
      </c>
    </row>
    <row r="24">
      <c r="A24" t="n">
        <v>22</v>
      </c>
      <c r="B24" t="n">
        <v>70</v>
      </c>
      <c r="C24" t="inlineStr">
        <is>
          <t xml:space="preserve">CONCLUIDO	</t>
        </is>
      </c>
      <c r="D24" t="n">
        <v>6.3427</v>
      </c>
      <c r="E24" t="n">
        <v>15.77</v>
      </c>
      <c r="F24" t="n">
        <v>13.08</v>
      </c>
      <c r="G24" t="n">
        <v>49.03</v>
      </c>
      <c r="H24" t="n">
        <v>0.77</v>
      </c>
      <c r="I24" t="n">
        <v>16</v>
      </c>
      <c r="J24" t="n">
        <v>149.37</v>
      </c>
      <c r="K24" t="n">
        <v>47.83</v>
      </c>
      <c r="L24" t="n">
        <v>6.5</v>
      </c>
      <c r="M24" t="n">
        <v>1</v>
      </c>
      <c r="N24" t="n">
        <v>25.04</v>
      </c>
      <c r="O24" t="n">
        <v>18656.42</v>
      </c>
      <c r="P24" t="n">
        <v>116.07</v>
      </c>
      <c r="Q24" t="n">
        <v>988.17</v>
      </c>
      <c r="R24" t="n">
        <v>47.33</v>
      </c>
      <c r="S24" t="n">
        <v>35.43</v>
      </c>
      <c r="T24" t="n">
        <v>4898.13</v>
      </c>
      <c r="U24" t="n">
        <v>0.75</v>
      </c>
      <c r="V24" t="n">
        <v>0.87</v>
      </c>
      <c r="W24" t="n">
        <v>3.01</v>
      </c>
      <c r="X24" t="n">
        <v>0.32</v>
      </c>
      <c r="Y24" t="n">
        <v>1</v>
      </c>
      <c r="Z24" t="n">
        <v>10</v>
      </c>
      <c r="AA24" t="n">
        <v>274.8709146641687</v>
      </c>
      <c r="AB24" t="n">
        <v>376.0905118924299</v>
      </c>
      <c r="AC24" t="n">
        <v>340.1969612837642</v>
      </c>
      <c r="AD24" t="n">
        <v>274870.9146641687</v>
      </c>
      <c r="AE24" t="n">
        <v>376090.5118924299</v>
      </c>
      <c r="AF24" t="n">
        <v>1.561519307879968e-06</v>
      </c>
      <c r="AG24" t="n">
        <v>11</v>
      </c>
      <c r="AH24" t="n">
        <v>340196.9612837642</v>
      </c>
    </row>
    <row r="25">
      <c r="A25" t="n">
        <v>23</v>
      </c>
      <c r="B25" t="n">
        <v>70</v>
      </c>
      <c r="C25" t="inlineStr">
        <is>
          <t xml:space="preserve">CONCLUIDO	</t>
        </is>
      </c>
      <c r="D25" t="n">
        <v>6.3416</v>
      </c>
      <c r="E25" t="n">
        <v>15.77</v>
      </c>
      <c r="F25" t="n">
        <v>13.08</v>
      </c>
      <c r="G25" t="n">
        <v>49.04</v>
      </c>
      <c r="H25" t="n">
        <v>0.8</v>
      </c>
      <c r="I25" t="n">
        <v>16</v>
      </c>
      <c r="J25" t="n">
        <v>149.72</v>
      </c>
      <c r="K25" t="n">
        <v>47.83</v>
      </c>
      <c r="L25" t="n">
        <v>6.75</v>
      </c>
      <c r="M25" t="n">
        <v>0</v>
      </c>
      <c r="N25" t="n">
        <v>25.14</v>
      </c>
      <c r="O25" t="n">
        <v>18699.2</v>
      </c>
      <c r="P25" t="n">
        <v>116.09</v>
      </c>
      <c r="Q25" t="n">
        <v>988.17</v>
      </c>
      <c r="R25" t="n">
        <v>47.37</v>
      </c>
      <c r="S25" t="n">
        <v>35.43</v>
      </c>
      <c r="T25" t="n">
        <v>4918.17</v>
      </c>
      <c r="U25" t="n">
        <v>0.75</v>
      </c>
      <c r="V25" t="n">
        <v>0.87</v>
      </c>
      <c r="W25" t="n">
        <v>3.01</v>
      </c>
      <c r="X25" t="n">
        <v>0.32</v>
      </c>
      <c r="Y25" t="n">
        <v>1</v>
      </c>
      <c r="Z25" t="n">
        <v>10</v>
      </c>
      <c r="AA25" t="n">
        <v>274.9133529884471</v>
      </c>
      <c r="AB25" t="n">
        <v>376.1485778799543</v>
      </c>
      <c r="AC25" t="n">
        <v>340.2494855349355</v>
      </c>
      <c r="AD25" t="n">
        <v>274913.3529884471</v>
      </c>
      <c r="AE25" t="n">
        <v>376148.5778799543</v>
      </c>
      <c r="AF25" t="n">
        <v>1.561248497146579e-06</v>
      </c>
      <c r="AG25" t="n">
        <v>11</v>
      </c>
      <c r="AH25" t="n">
        <v>340249.4855349355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3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4.2602</v>
      </c>
      <c r="E2" t="n">
        <v>23.47</v>
      </c>
      <c r="F2" t="n">
        <v>15.79</v>
      </c>
      <c r="G2" t="n">
        <v>6.4</v>
      </c>
      <c r="H2" t="n">
        <v>0.1</v>
      </c>
      <c r="I2" t="n">
        <v>148</v>
      </c>
      <c r="J2" t="n">
        <v>176.73</v>
      </c>
      <c r="K2" t="n">
        <v>52.44</v>
      </c>
      <c r="L2" t="n">
        <v>1</v>
      </c>
      <c r="M2" t="n">
        <v>146</v>
      </c>
      <c r="N2" t="n">
        <v>33.29</v>
      </c>
      <c r="O2" t="n">
        <v>22031.19</v>
      </c>
      <c r="P2" t="n">
        <v>205.44</v>
      </c>
      <c r="Q2" t="n">
        <v>988.72</v>
      </c>
      <c r="R2" t="n">
        <v>131.74</v>
      </c>
      <c r="S2" t="n">
        <v>35.43</v>
      </c>
      <c r="T2" t="n">
        <v>46441.94</v>
      </c>
      <c r="U2" t="n">
        <v>0.27</v>
      </c>
      <c r="V2" t="n">
        <v>0.72</v>
      </c>
      <c r="W2" t="n">
        <v>3.22</v>
      </c>
      <c r="X2" t="n">
        <v>3.03</v>
      </c>
      <c r="Y2" t="n">
        <v>1</v>
      </c>
      <c r="Z2" t="n">
        <v>10</v>
      </c>
      <c r="AA2" t="n">
        <v>548.7955893692821</v>
      </c>
      <c r="AB2" t="n">
        <v>750.8863365277182</v>
      </c>
      <c r="AC2" t="n">
        <v>679.2227984451044</v>
      </c>
      <c r="AD2" t="n">
        <v>548795.5893692821</v>
      </c>
      <c r="AE2" t="n">
        <v>750886.3365277182</v>
      </c>
      <c r="AF2" t="n">
        <v>1.010681483858487e-06</v>
      </c>
      <c r="AG2" t="n">
        <v>16</v>
      </c>
      <c r="AH2" t="n">
        <v>679222.7984451044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4.6593</v>
      </c>
      <c r="E3" t="n">
        <v>21.46</v>
      </c>
      <c r="F3" t="n">
        <v>15.02</v>
      </c>
      <c r="G3" t="n">
        <v>7.98</v>
      </c>
      <c r="H3" t="n">
        <v>0.13</v>
      </c>
      <c r="I3" t="n">
        <v>113</v>
      </c>
      <c r="J3" t="n">
        <v>177.1</v>
      </c>
      <c r="K3" t="n">
        <v>52.44</v>
      </c>
      <c r="L3" t="n">
        <v>1.25</v>
      </c>
      <c r="M3" t="n">
        <v>111</v>
      </c>
      <c r="N3" t="n">
        <v>33.41</v>
      </c>
      <c r="O3" t="n">
        <v>22076.81</v>
      </c>
      <c r="P3" t="n">
        <v>194.3</v>
      </c>
      <c r="Q3" t="n">
        <v>988.47</v>
      </c>
      <c r="R3" t="n">
        <v>108.49</v>
      </c>
      <c r="S3" t="n">
        <v>35.43</v>
      </c>
      <c r="T3" t="n">
        <v>34990.16</v>
      </c>
      <c r="U3" t="n">
        <v>0.33</v>
      </c>
      <c r="V3" t="n">
        <v>0.76</v>
      </c>
      <c r="W3" t="n">
        <v>3.14</v>
      </c>
      <c r="X3" t="n">
        <v>2.27</v>
      </c>
      <c r="Y3" t="n">
        <v>1</v>
      </c>
      <c r="Z3" t="n">
        <v>10</v>
      </c>
      <c r="AA3" t="n">
        <v>477.2112331626424</v>
      </c>
      <c r="AB3" t="n">
        <v>652.941462286884</v>
      </c>
      <c r="AC3" t="n">
        <v>590.6256455353209</v>
      </c>
      <c r="AD3" t="n">
        <v>477211.2331626424</v>
      </c>
      <c r="AE3" t="n">
        <v>652941.462286884</v>
      </c>
      <c r="AF3" t="n">
        <v>1.105363184296946e-06</v>
      </c>
      <c r="AG3" t="n">
        <v>14</v>
      </c>
      <c r="AH3" t="n">
        <v>590625.645535321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4.9433</v>
      </c>
      <c r="E4" t="n">
        <v>20.23</v>
      </c>
      <c r="F4" t="n">
        <v>14.57</v>
      </c>
      <c r="G4" t="n">
        <v>9.609999999999999</v>
      </c>
      <c r="H4" t="n">
        <v>0.15</v>
      </c>
      <c r="I4" t="n">
        <v>91</v>
      </c>
      <c r="J4" t="n">
        <v>177.47</v>
      </c>
      <c r="K4" t="n">
        <v>52.44</v>
      </c>
      <c r="L4" t="n">
        <v>1.5</v>
      </c>
      <c r="M4" t="n">
        <v>89</v>
      </c>
      <c r="N4" t="n">
        <v>33.53</v>
      </c>
      <c r="O4" t="n">
        <v>22122.46</v>
      </c>
      <c r="P4" t="n">
        <v>187.47</v>
      </c>
      <c r="Q4" t="n">
        <v>988.38</v>
      </c>
      <c r="R4" t="n">
        <v>94.31</v>
      </c>
      <c r="S4" t="n">
        <v>35.43</v>
      </c>
      <c r="T4" t="n">
        <v>28012.12</v>
      </c>
      <c r="U4" t="n">
        <v>0.38</v>
      </c>
      <c r="V4" t="n">
        <v>0.78</v>
      </c>
      <c r="W4" t="n">
        <v>3.11</v>
      </c>
      <c r="X4" t="n">
        <v>1.82</v>
      </c>
      <c r="Y4" t="n">
        <v>1</v>
      </c>
      <c r="Z4" t="n">
        <v>10</v>
      </c>
      <c r="AA4" t="n">
        <v>449.8159725421452</v>
      </c>
      <c r="AB4" t="n">
        <v>615.4580581123196</v>
      </c>
      <c r="AC4" t="n">
        <v>556.7196048468887</v>
      </c>
      <c r="AD4" t="n">
        <v>449815.9725421452</v>
      </c>
      <c r="AE4" t="n">
        <v>615458.0581123196</v>
      </c>
      <c r="AF4" t="n">
        <v>1.172738786713689e-06</v>
      </c>
      <c r="AG4" t="n">
        <v>14</v>
      </c>
      <c r="AH4" t="n">
        <v>556719.6048468887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5.1529</v>
      </c>
      <c r="E5" t="n">
        <v>19.41</v>
      </c>
      <c r="F5" t="n">
        <v>14.28</v>
      </c>
      <c r="G5" t="n">
        <v>11.28</v>
      </c>
      <c r="H5" t="n">
        <v>0.17</v>
      </c>
      <c r="I5" t="n">
        <v>76</v>
      </c>
      <c r="J5" t="n">
        <v>177.84</v>
      </c>
      <c r="K5" t="n">
        <v>52.44</v>
      </c>
      <c r="L5" t="n">
        <v>1.75</v>
      </c>
      <c r="M5" t="n">
        <v>74</v>
      </c>
      <c r="N5" t="n">
        <v>33.65</v>
      </c>
      <c r="O5" t="n">
        <v>22168.15</v>
      </c>
      <c r="P5" t="n">
        <v>182.49</v>
      </c>
      <c r="Q5" t="n">
        <v>988.2</v>
      </c>
      <c r="R5" t="n">
        <v>85.14</v>
      </c>
      <c r="S5" t="n">
        <v>35.43</v>
      </c>
      <c r="T5" t="n">
        <v>23500.06</v>
      </c>
      <c r="U5" t="n">
        <v>0.42</v>
      </c>
      <c r="V5" t="n">
        <v>0.8</v>
      </c>
      <c r="W5" t="n">
        <v>3.09</v>
      </c>
      <c r="X5" t="n">
        <v>1.53</v>
      </c>
      <c r="Y5" t="n">
        <v>1</v>
      </c>
      <c r="Z5" t="n">
        <v>10</v>
      </c>
      <c r="AA5" t="n">
        <v>419.7287039240978</v>
      </c>
      <c r="AB5" t="n">
        <v>574.2913298324956</v>
      </c>
      <c r="AC5" t="n">
        <v>519.4817713362253</v>
      </c>
      <c r="AD5" t="n">
        <v>419728.7039240978</v>
      </c>
      <c r="AE5" t="n">
        <v>574291.3298324957</v>
      </c>
      <c r="AF5" t="n">
        <v>1.222463879201539e-06</v>
      </c>
      <c r="AG5" t="n">
        <v>13</v>
      </c>
      <c r="AH5" t="n">
        <v>519481.7713362253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5.3277</v>
      </c>
      <c r="E6" t="n">
        <v>18.77</v>
      </c>
      <c r="F6" t="n">
        <v>14.04</v>
      </c>
      <c r="G6" t="n">
        <v>12.96</v>
      </c>
      <c r="H6" t="n">
        <v>0.2</v>
      </c>
      <c r="I6" t="n">
        <v>65</v>
      </c>
      <c r="J6" t="n">
        <v>178.21</v>
      </c>
      <c r="K6" t="n">
        <v>52.44</v>
      </c>
      <c r="L6" t="n">
        <v>2</v>
      </c>
      <c r="M6" t="n">
        <v>63</v>
      </c>
      <c r="N6" t="n">
        <v>33.77</v>
      </c>
      <c r="O6" t="n">
        <v>22213.89</v>
      </c>
      <c r="P6" t="n">
        <v>178.4</v>
      </c>
      <c r="Q6" t="n">
        <v>988.27</v>
      </c>
      <c r="R6" t="n">
        <v>77.41</v>
      </c>
      <c r="S6" t="n">
        <v>35.43</v>
      </c>
      <c r="T6" t="n">
        <v>19690.27</v>
      </c>
      <c r="U6" t="n">
        <v>0.46</v>
      </c>
      <c r="V6" t="n">
        <v>0.8100000000000001</v>
      </c>
      <c r="W6" t="n">
        <v>3.08</v>
      </c>
      <c r="X6" t="n">
        <v>1.28</v>
      </c>
      <c r="Y6" t="n">
        <v>1</v>
      </c>
      <c r="Z6" t="n">
        <v>10</v>
      </c>
      <c r="AA6" t="n">
        <v>405.8616513383209</v>
      </c>
      <c r="AB6" t="n">
        <v>555.3178167134522</v>
      </c>
      <c r="AC6" t="n">
        <v>502.3190636797705</v>
      </c>
      <c r="AD6" t="n">
        <v>405861.6513383209</v>
      </c>
      <c r="AE6" t="n">
        <v>555317.8167134522</v>
      </c>
      <c r="AF6" t="n">
        <v>1.263933088012971e-06</v>
      </c>
      <c r="AG6" t="n">
        <v>13</v>
      </c>
      <c r="AH6" t="n">
        <v>502319.0636797705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5.4564</v>
      </c>
      <c r="E7" t="n">
        <v>18.33</v>
      </c>
      <c r="F7" t="n">
        <v>13.88</v>
      </c>
      <c r="G7" t="n">
        <v>14.61</v>
      </c>
      <c r="H7" t="n">
        <v>0.22</v>
      </c>
      <c r="I7" t="n">
        <v>57</v>
      </c>
      <c r="J7" t="n">
        <v>178.59</v>
      </c>
      <c r="K7" t="n">
        <v>52.44</v>
      </c>
      <c r="L7" t="n">
        <v>2.25</v>
      </c>
      <c r="M7" t="n">
        <v>55</v>
      </c>
      <c r="N7" t="n">
        <v>33.89</v>
      </c>
      <c r="O7" t="n">
        <v>22259.66</v>
      </c>
      <c r="P7" t="n">
        <v>175.25</v>
      </c>
      <c r="Q7" t="n">
        <v>988.29</v>
      </c>
      <c r="R7" t="n">
        <v>72.81</v>
      </c>
      <c r="S7" t="n">
        <v>35.43</v>
      </c>
      <c r="T7" t="n">
        <v>17430.48</v>
      </c>
      <c r="U7" t="n">
        <v>0.49</v>
      </c>
      <c r="V7" t="n">
        <v>0.82</v>
      </c>
      <c r="W7" t="n">
        <v>3.06</v>
      </c>
      <c r="X7" t="n">
        <v>1.12</v>
      </c>
      <c r="Y7" t="n">
        <v>1</v>
      </c>
      <c r="Z7" t="n">
        <v>10</v>
      </c>
      <c r="AA7" t="n">
        <v>384.0851664120698</v>
      </c>
      <c r="AB7" t="n">
        <v>525.5222693266442</v>
      </c>
      <c r="AC7" t="n">
        <v>475.3671615172459</v>
      </c>
      <c r="AD7" t="n">
        <v>384085.1664120698</v>
      </c>
      <c r="AE7" t="n">
        <v>525522.2693266441</v>
      </c>
      <c r="AF7" t="n">
        <v>1.294465623333516e-06</v>
      </c>
      <c r="AG7" t="n">
        <v>12</v>
      </c>
      <c r="AH7" t="n">
        <v>475367.1615172459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5.5526</v>
      </c>
      <c r="E8" t="n">
        <v>18.01</v>
      </c>
      <c r="F8" t="n">
        <v>13.78</v>
      </c>
      <c r="G8" t="n">
        <v>16.21</v>
      </c>
      <c r="H8" t="n">
        <v>0.25</v>
      </c>
      <c r="I8" t="n">
        <v>51</v>
      </c>
      <c r="J8" t="n">
        <v>178.96</v>
      </c>
      <c r="K8" t="n">
        <v>52.44</v>
      </c>
      <c r="L8" t="n">
        <v>2.5</v>
      </c>
      <c r="M8" t="n">
        <v>49</v>
      </c>
      <c r="N8" t="n">
        <v>34.02</v>
      </c>
      <c r="O8" t="n">
        <v>22305.48</v>
      </c>
      <c r="P8" t="n">
        <v>172.66</v>
      </c>
      <c r="Q8" t="n">
        <v>988.12</v>
      </c>
      <c r="R8" t="n">
        <v>69.62</v>
      </c>
      <c r="S8" t="n">
        <v>35.43</v>
      </c>
      <c r="T8" t="n">
        <v>15864.82</v>
      </c>
      <c r="U8" t="n">
        <v>0.51</v>
      </c>
      <c r="V8" t="n">
        <v>0.83</v>
      </c>
      <c r="W8" t="n">
        <v>3.05</v>
      </c>
      <c r="X8" t="n">
        <v>1.02</v>
      </c>
      <c r="Y8" t="n">
        <v>1</v>
      </c>
      <c r="Z8" t="n">
        <v>10</v>
      </c>
      <c r="AA8" t="n">
        <v>376.981713321658</v>
      </c>
      <c r="AB8" t="n">
        <v>515.8030114261097</v>
      </c>
      <c r="AC8" t="n">
        <v>466.5754959496744</v>
      </c>
      <c r="AD8" t="n">
        <v>376981.713321658</v>
      </c>
      <c r="AE8" t="n">
        <v>515803.0114261097</v>
      </c>
      <c r="AF8" t="n">
        <v>1.317287922462005e-06</v>
      </c>
      <c r="AG8" t="n">
        <v>12</v>
      </c>
      <c r="AH8" t="n">
        <v>466575.4959496744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5.6438</v>
      </c>
      <c r="E9" t="n">
        <v>17.72</v>
      </c>
      <c r="F9" t="n">
        <v>13.66</v>
      </c>
      <c r="G9" t="n">
        <v>17.82</v>
      </c>
      <c r="H9" t="n">
        <v>0.27</v>
      </c>
      <c r="I9" t="n">
        <v>46</v>
      </c>
      <c r="J9" t="n">
        <v>179.33</v>
      </c>
      <c r="K9" t="n">
        <v>52.44</v>
      </c>
      <c r="L9" t="n">
        <v>2.75</v>
      </c>
      <c r="M9" t="n">
        <v>44</v>
      </c>
      <c r="N9" t="n">
        <v>34.14</v>
      </c>
      <c r="O9" t="n">
        <v>22351.34</v>
      </c>
      <c r="P9" t="n">
        <v>170.31</v>
      </c>
      <c r="Q9" t="n">
        <v>988.28</v>
      </c>
      <c r="R9" t="n">
        <v>66</v>
      </c>
      <c r="S9" t="n">
        <v>35.43</v>
      </c>
      <c r="T9" t="n">
        <v>14082.12</v>
      </c>
      <c r="U9" t="n">
        <v>0.54</v>
      </c>
      <c r="V9" t="n">
        <v>0.83</v>
      </c>
      <c r="W9" t="n">
        <v>3.04</v>
      </c>
      <c r="X9" t="n">
        <v>0.91</v>
      </c>
      <c r="Y9" t="n">
        <v>1</v>
      </c>
      <c r="Z9" t="n">
        <v>10</v>
      </c>
      <c r="AA9" t="n">
        <v>370.4621623485414</v>
      </c>
      <c r="AB9" t="n">
        <v>506.8826741624021</v>
      </c>
      <c r="AC9" t="n">
        <v>458.506503154643</v>
      </c>
      <c r="AD9" t="n">
        <v>370462.1623485414</v>
      </c>
      <c r="AE9" t="n">
        <v>506882.6741624021</v>
      </c>
      <c r="AF9" t="n">
        <v>1.3389240314071e-06</v>
      </c>
      <c r="AG9" t="n">
        <v>12</v>
      </c>
      <c r="AH9" t="n">
        <v>458506.503154643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5.7176</v>
      </c>
      <c r="E10" t="n">
        <v>17.49</v>
      </c>
      <c r="F10" t="n">
        <v>13.58</v>
      </c>
      <c r="G10" t="n">
        <v>19.39</v>
      </c>
      <c r="H10" t="n">
        <v>0.3</v>
      </c>
      <c r="I10" t="n">
        <v>42</v>
      </c>
      <c r="J10" t="n">
        <v>179.7</v>
      </c>
      <c r="K10" t="n">
        <v>52.44</v>
      </c>
      <c r="L10" t="n">
        <v>3</v>
      </c>
      <c r="M10" t="n">
        <v>40</v>
      </c>
      <c r="N10" t="n">
        <v>34.26</v>
      </c>
      <c r="O10" t="n">
        <v>22397.24</v>
      </c>
      <c r="P10" t="n">
        <v>168.15</v>
      </c>
      <c r="Q10" t="n">
        <v>988.12</v>
      </c>
      <c r="R10" t="n">
        <v>63.35</v>
      </c>
      <c r="S10" t="n">
        <v>35.43</v>
      </c>
      <c r="T10" t="n">
        <v>12774.9</v>
      </c>
      <c r="U10" t="n">
        <v>0.5600000000000001</v>
      </c>
      <c r="V10" t="n">
        <v>0.84</v>
      </c>
      <c r="W10" t="n">
        <v>3.03</v>
      </c>
      <c r="X10" t="n">
        <v>0.82</v>
      </c>
      <c r="Y10" t="n">
        <v>1</v>
      </c>
      <c r="Z10" t="n">
        <v>10</v>
      </c>
      <c r="AA10" t="n">
        <v>365.1668805868266</v>
      </c>
      <c r="AB10" t="n">
        <v>499.63743604468</v>
      </c>
      <c r="AC10" t="n">
        <v>451.9527403941207</v>
      </c>
      <c r="AD10" t="n">
        <v>365166.8805868266</v>
      </c>
      <c r="AE10" t="n">
        <v>499637.4360446801</v>
      </c>
      <c r="AF10" t="n">
        <v>1.356432198513986e-06</v>
      </c>
      <c r="AG10" t="n">
        <v>12</v>
      </c>
      <c r="AH10" t="n">
        <v>451952.7403941207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5.7925</v>
      </c>
      <c r="E11" t="n">
        <v>17.26</v>
      </c>
      <c r="F11" t="n">
        <v>13.49</v>
      </c>
      <c r="G11" t="n">
        <v>21.3</v>
      </c>
      <c r="H11" t="n">
        <v>0.32</v>
      </c>
      <c r="I11" t="n">
        <v>38</v>
      </c>
      <c r="J11" t="n">
        <v>180.07</v>
      </c>
      <c r="K11" t="n">
        <v>52.44</v>
      </c>
      <c r="L11" t="n">
        <v>3.25</v>
      </c>
      <c r="M11" t="n">
        <v>36</v>
      </c>
      <c r="N11" t="n">
        <v>34.38</v>
      </c>
      <c r="O11" t="n">
        <v>22443.18</v>
      </c>
      <c r="P11" t="n">
        <v>165.95</v>
      </c>
      <c r="Q11" t="n">
        <v>988.1900000000001</v>
      </c>
      <c r="R11" t="n">
        <v>60.66</v>
      </c>
      <c r="S11" t="n">
        <v>35.43</v>
      </c>
      <c r="T11" t="n">
        <v>11453.54</v>
      </c>
      <c r="U11" t="n">
        <v>0.58</v>
      </c>
      <c r="V11" t="n">
        <v>0.84</v>
      </c>
      <c r="W11" t="n">
        <v>3.03</v>
      </c>
      <c r="X11" t="n">
        <v>0.74</v>
      </c>
      <c r="Y11" t="n">
        <v>1</v>
      </c>
      <c r="Z11" t="n">
        <v>10</v>
      </c>
      <c r="AA11" t="n">
        <v>359.8856602961914</v>
      </c>
      <c r="AB11" t="n">
        <v>492.4114374520375</v>
      </c>
      <c r="AC11" t="n">
        <v>445.4163809654073</v>
      </c>
      <c r="AD11" t="n">
        <v>359885.6602961913</v>
      </c>
      <c r="AE11" t="n">
        <v>492411.4374520375</v>
      </c>
      <c r="AF11" t="n">
        <v>1.374201327461219e-06</v>
      </c>
      <c r="AG11" t="n">
        <v>12</v>
      </c>
      <c r="AH11" t="n">
        <v>445416.3809654072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5.8482</v>
      </c>
      <c r="E12" t="n">
        <v>17.1</v>
      </c>
      <c r="F12" t="n">
        <v>13.43</v>
      </c>
      <c r="G12" t="n">
        <v>23.03</v>
      </c>
      <c r="H12" t="n">
        <v>0.34</v>
      </c>
      <c r="I12" t="n">
        <v>35</v>
      </c>
      <c r="J12" t="n">
        <v>180.45</v>
      </c>
      <c r="K12" t="n">
        <v>52.44</v>
      </c>
      <c r="L12" t="n">
        <v>3.5</v>
      </c>
      <c r="M12" t="n">
        <v>33</v>
      </c>
      <c r="N12" t="n">
        <v>34.51</v>
      </c>
      <c r="O12" t="n">
        <v>22489.16</v>
      </c>
      <c r="P12" t="n">
        <v>164.05</v>
      </c>
      <c r="Q12" t="n">
        <v>988.27</v>
      </c>
      <c r="R12" t="n">
        <v>58.78</v>
      </c>
      <c r="S12" t="n">
        <v>35.43</v>
      </c>
      <c r="T12" t="n">
        <v>10525.6</v>
      </c>
      <c r="U12" t="n">
        <v>0.6</v>
      </c>
      <c r="V12" t="n">
        <v>0.85</v>
      </c>
      <c r="W12" t="n">
        <v>3.02</v>
      </c>
      <c r="X12" t="n">
        <v>0.68</v>
      </c>
      <c r="Y12" t="n">
        <v>1</v>
      </c>
      <c r="Z12" t="n">
        <v>10</v>
      </c>
      <c r="AA12" t="n">
        <v>355.8296580909721</v>
      </c>
      <c r="AB12" t="n">
        <v>486.8618362966681</v>
      </c>
      <c r="AC12" t="n">
        <v>440.3964259553921</v>
      </c>
      <c r="AD12" t="n">
        <v>355829.6580909721</v>
      </c>
      <c r="AE12" t="n">
        <v>486861.836296668</v>
      </c>
      <c r="AF12" t="n">
        <v>1.387415486104221e-06</v>
      </c>
      <c r="AG12" t="n">
        <v>12</v>
      </c>
      <c r="AH12" t="n">
        <v>440396.4259553921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5.9069</v>
      </c>
      <c r="E13" t="n">
        <v>16.93</v>
      </c>
      <c r="F13" t="n">
        <v>13.37</v>
      </c>
      <c r="G13" t="n">
        <v>25.07</v>
      </c>
      <c r="H13" t="n">
        <v>0.37</v>
      </c>
      <c r="I13" t="n">
        <v>32</v>
      </c>
      <c r="J13" t="n">
        <v>180.82</v>
      </c>
      <c r="K13" t="n">
        <v>52.44</v>
      </c>
      <c r="L13" t="n">
        <v>3.75</v>
      </c>
      <c r="M13" t="n">
        <v>30</v>
      </c>
      <c r="N13" t="n">
        <v>34.63</v>
      </c>
      <c r="O13" t="n">
        <v>22535.19</v>
      </c>
      <c r="P13" t="n">
        <v>162.07</v>
      </c>
      <c r="Q13" t="n">
        <v>988.12</v>
      </c>
      <c r="R13" t="n">
        <v>56.89</v>
      </c>
      <c r="S13" t="n">
        <v>35.43</v>
      </c>
      <c r="T13" t="n">
        <v>9593.84</v>
      </c>
      <c r="U13" t="n">
        <v>0.62</v>
      </c>
      <c r="V13" t="n">
        <v>0.85</v>
      </c>
      <c r="W13" t="n">
        <v>3.02</v>
      </c>
      <c r="X13" t="n">
        <v>0.62</v>
      </c>
      <c r="Y13" t="n">
        <v>1</v>
      </c>
      <c r="Z13" t="n">
        <v>10</v>
      </c>
      <c r="AA13" t="n">
        <v>351.6721033591706</v>
      </c>
      <c r="AB13" t="n">
        <v>481.1732864942475</v>
      </c>
      <c r="AC13" t="n">
        <v>435.2507833621848</v>
      </c>
      <c r="AD13" t="n">
        <v>351672.1033591707</v>
      </c>
      <c r="AE13" t="n">
        <v>481173.2864942475</v>
      </c>
      <c r="AF13" t="n">
        <v>1.401341358857259e-06</v>
      </c>
      <c r="AG13" t="n">
        <v>12</v>
      </c>
      <c r="AH13" t="n">
        <v>435250.7833621848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5.946</v>
      </c>
      <c r="E14" t="n">
        <v>16.82</v>
      </c>
      <c r="F14" t="n">
        <v>13.33</v>
      </c>
      <c r="G14" t="n">
        <v>26.66</v>
      </c>
      <c r="H14" t="n">
        <v>0.39</v>
      </c>
      <c r="I14" t="n">
        <v>30</v>
      </c>
      <c r="J14" t="n">
        <v>181.19</v>
      </c>
      <c r="K14" t="n">
        <v>52.44</v>
      </c>
      <c r="L14" t="n">
        <v>4</v>
      </c>
      <c r="M14" t="n">
        <v>28</v>
      </c>
      <c r="N14" t="n">
        <v>34.75</v>
      </c>
      <c r="O14" t="n">
        <v>22581.25</v>
      </c>
      <c r="P14" t="n">
        <v>160.56</v>
      </c>
      <c r="Q14" t="n">
        <v>988.23</v>
      </c>
      <c r="R14" t="n">
        <v>55.75</v>
      </c>
      <c r="S14" t="n">
        <v>35.43</v>
      </c>
      <c r="T14" t="n">
        <v>9038.389999999999</v>
      </c>
      <c r="U14" t="n">
        <v>0.64</v>
      </c>
      <c r="V14" t="n">
        <v>0.85</v>
      </c>
      <c r="W14" t="n">
        <v>3.01</v>
      </c>
      <c r="X14" t="n">
        <v>0.58</v>
      </c>
      <c r="Y14" t="n">
        <v>1</v>
      </c>
      <c r="Z14" t="n">
        <v>10</v>
      </c>
      <c r="AA14" t="n">
        <v>336.7012541660009</v>
      </c>
      <c r="AB14" t="n">
        <v>460.6895101608996</v>
      </c>
      <c r="AC14" t="n">
        <v>416.721949892931</v>
      </c>
      <c r="AD14" t="n">
        <v>336701.2541660009</v>
      </c>
      <c r="AE14" t="n">
        <v>460689.5101608996</v>
      </c>
      <c r="AF14" t="n">
        <v>1.410617366091395e-06</v>
      </c>
      <c r="AG14" t="n">
        <v>11</v>
      </c>
      <c r="AH14" t="n">
        <v>416721.949892931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5.9823</v>
      </c>
      <c r="E15" t="n">
        <v>16.72</v>
      </c>
      <c r="F15" t="n">
        <v>13.3</v>
      </c>
      <c r="G15" t="n">
        <v>28.5</v>
      </c>
      <c r="H15" t="n">
        <v>0.42</v>
      </c>
      <c r="I15" t="n">
        <v>28</v>
      </c>
      <c r="J15" t="n">
        <v>181.57</v>
      </c>
      <c r="K15" t="n">
        <v>52.44</v>
      </c>
      <c r="L15" t="n">
        <v>4.25</v>
      </c>
      <c r="M15" t="n">
        <v>26</v>
      </c>
      <c r="N15" t="n">
        <v>34.88</v>
      </c>
      <c r="O15" t="n">
        <v>22627.36</v>
      </c>
      <c r="P15" t="n">
        <v>158.73</v>
      </c>
      <c r="Q15" t="n">
        <v>988.3200000000001</v>
      </c>
      <c r="R15" t="n">
        <v>54.52</v>
      </c>
      <c r="S15" t="n">
        <v>35.43</v>
      </c>
      <c r="T15" t="n">
        <v>8430.24</v>
      </c>
      <c r="U15" t="n">
        <v>0.65</v>
      </c>
      <c r="V15" t="n">
        <v>0.86</v>
      </c>
      <c r="W15" t="n">
        <v>3.01</v>
      </c>
      <c r="X15" t="n">
        <v>0.54</v>
      </c>
      <c r="Y15" t="n">
        <v>1</v>
      </c>
      <c r="Z15" t="n">
        <v>10</v>
      </c>
      <c r="AA15" t="n">
        <v>333.6839736868642</v>
      </c>
      <c r="AB15" t="n">
        <v>456.5611338963248</v>
      </c>
      <c r="AC15" t="n">
        <v>412.9875800648348</v>
      </c>
      <c r="AD15" t="n">
        <v>333683.9736868643</v>
      </c>
      <c r="AE15" t="n">
        <v>456561.1338963248</v>
      </c>
      <c r="AF15" t="n">
        <v>1.419229106822831e-06</v>
      </c>
      <c r="AG15" t="n">
        <v>11</v>
      </c>
      <c r="AH15" t="n">
        <v>412987.5800648348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6.0226</v>
      </c>
      <c r="E16" t="n">
        <v>16.6</v>
      </c>
      <c r="F16" t="n">
        <v>13.26</v>
      </c>
      <c r="G16" t="n">
        <v>30.6</v>
      </c>
      <c r="H16" t="n">
        <v>0.44</v>
      </c>
      <c r="I16" t="n">
        <v>26</v>
      </c>
      <c r="J16" t="n">
        <v>181.94</v>
      </c>
      <c r="K16" t="n">
        <v>52.44</v>
      </c>
      <c r="L16" t="n">
        <v>4.5</v>
      </c>
      <c r="M16" t="n">
        <v>24</v>
      </c>
      <c r="N16" t="n">
        <v>35</v>
      </c>
      <c r="O16" t="n">
        <v>22673.63</v>
      </c>
      <c r="P16" t="n">
        <v>157.07</v>
      </c>
      <c r="Q16" t="n">
        <v>988.21</v>
      </c>
      <c r="R16" t="n">
        <v>53.3</v>
      </c>
      <c r="S16" t="n">
        <v>35.43</v>
      </c>
      <c r="T16" t="n">
        <v>7831.72</v>
      </c>
      <c r="U16" t="n">
        <v>0.66</v>
      </c>
      <c r="V16" t="n">
        <v>0.86</v>
      </c>
      <c r="W16" t="n">
        <v>3.01</v>
      </c>
      <c r="X16" t="n">
        <v>0.51</v>
      </c>
      <c r="Y16" t="n">
        <v>1</v>
      </c>
      <c r="Z16" t="n">
        <v>10</v>
      </c>
      <c r="AA16" t="n">
        <v>330.6851209857479</v>
      </c>
      <c r="AB16" t="n">
        <v>452.4579713306135</v>
      </c>
      <c r="AC16" t="n">
        <v>409.2760175755702</v>
      </c>
      <c r="AD16" t="n">
        <v>330685.1209857479</v>
      </c>
      <c r="AE16" t="n">
        <v>452457.9713306135</v>
      </c>
      <c r="AF16" t="n">
        <v>1.428789799700982e-06</v>
      </c>
      <c r="AG16" t="n">
        <v>11</v>
      </c>
      <c r="AH16" t="n">
        <v>409276.0175755701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6.0438</v>
      </c>
      <c r="E17" t="n">
        <v>16.55</v>
      </c>
      <c r="F17" t="n">
        <v>13.24</v>
      </c>
      <c r="G17" t="n">
        <v>31.77</v>
      </c>
      <c r="H17" t="n">
        <v>0.46</v>
      </c>
      <c r="I17" t="n">
        <v>25</v>
      </c>
      <c r="J17" t="n">
        <v>182.32</v>
      </c>
      <c r="K17" t="n">
        <v>52.44</v>
      </c>
      <c r="L17" t="n">
        <v>4.75</v>
      </c>
      <c r="M17" t="n">
        <v>23</v>
      </c>
      <c r="N17" t="n">
        <v>35.12</v>
      </c>
      <c r="O17" t="n">
        <v>22719.83</v>
      </c>
      <c r="P17" t="n">
        <v>155.84</v>
      </c>
      <c r="Q17" t="n">
        <v>988.27</v>
      </c>
      <c r="R17" t="n">
        <v>52.59</v>
      </c>
      <c r="S17" t="n">
        <v>35.43</v>
      </c>
      <c r="T17" t="n">
        <v>7481.44</v>
      </c>
      <c r="U17" t="n">
        <v>0.67</v>
      </c>
      <c r="V17" t="n">
        <v>0.86</v>
      </c>
      <c r="W17" t="n">
        <v>3.01</v>
      </c>
      <c r="X17" t="n">
        <v>0.48</v>
      </c>
      <c r="Y17" t="n">
        <v>1</v>
      </c>
      <c r="Z17" t="n">
        <v>10</v>
      </c>
      <c r="AA17" t="n">
        <v>328.8066580622392</v>
      </c>
      <c r="AB17" t="n">
        <v>449.8877754867335</v>
      </c>
      <c r="AC17" t="n">
        <v>406.9511176157375</v>
      </c>
      <c r="AD17" t="n">
        <v>328806.6580622392</v>
      </c>
      <c r="AE17" t="n">
        <v>449887.7754867335</v>
      </c>
      <c r="AF17" t="n">
        <v>1.43381924607857e-06</v>
      </c>
      <c r="AG17" t="n">
        <v>11</v>
      </c>
      <c r="AH17" t="n">
        <v>406951.1176157375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6.0656</v>
      </c>
      <c r="E18" t="n">
        <v>16.49</v>
      </c>
      <c r="F18" t="n">
        <v>13.21</v>
      </c>
      <c r="G18" t="n">
        <v>33.03</v>
      </c>
      <c r="H18" t="n">
        <v>0.49</v>
      </c>
      <c r="I18" t="n">
        <v>24</v>
      </c>
      <c r="J18" t="n">
        <v>182.69</v>
      </c>
      <c r="K18" t="n">
        <v>52.44</v>
      </c>
      <c r="L18" t="n">
        <v>5</v>
      </c>
      <c r="M18" t="n">
        <v>22</v>
      </c>
      <c r="N18" t="n">
        <v>35.25</v>
      </c>
      <c r="O18" t="n">
        <v>22766.06</v>
      </c>
      <c r="P18" t="n">
        <v>154.23</v>
      </c>
      <c r="Q18" t="n">
        <v>988.15</v>
      </c>
      <c r="R18" t="n">
        <v>52.01</v>
      </c>
      <c r="S18" t="n">
        <v>35.43</v>
      </c>
      <c r="T18" t="n">
        <v>7194.73</v>
      </c>
      <c r="U18" t="n">
        <v>0.68</v>
      </c>
      <c r="V18" t="n">
        <v>0.86</v>
      </c>
      <c r="W18" t="n">
        <v>3</v>
      </c>
      <c r="X18" t="n">
        <v>0.46</v>
      </c>
      <c r="Y18" t="n">
        <v>1</v>
      </c>
      <c r="Z18" t="n">
        <v>10</v>
      </c>
      <c r="AA18" t="n">
        <v>326.5405243361404</v>
      </c>
      <c r="AB18" t="n">
        <v>446.7871513479211</v>
      </c>
      <c r="AC18" t="n">
        <v>404.1464126929799</v>
      </c>
      <c r="AD18" t="n">
        <v>326540.5243361404</v>
      </c>
      <c r="AE18" t="n">
        <v>446787.1513479211</v>
      </c>
      <c r="AF18" t="n">
        <v>1.438991035278165e-06</v>
      </c>
      <c r="AG18" t="n">
        <v>11</v>
      </c>
      <c r="AH18" t="n">
        <v>404146.4126929799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6.1078</v>
      </c>
      <c r="E19" t="n">
        <v>16.37</v>
      </c>
      <c r="F19" t="n">
        <v>13.17</v>
      </c>
      <c r="G19" t="n">
        <v>35.92</v>
      </c>
      <c r="H19" t="n">
        <v>0.51</v>
      </c>
      <c r="I19" t="n">
        <v>22</v>
      </c>
      <c r="J19" t="n">
        <v>183.07</v>
      </c>
      <c r="K19" t="n">
        <v>52.44</v>
      </c>
      <c r="L19" t="n">
        <v>5.25</v>
      </c>
      <c r="M19" t="n">
        <v>20</v>
      </c>
      <c r="N19" t="n">
        <v>35.37</v>
      </c>
      <c r="O19" t="n">
        <v>22812.34</v>
      </c>
      <c r="P19" t="n">
        <v>152.53</v>
      </c>
      <c r="Q19" t="n">
        <v>988.16</v>
      </c>
      <c r="R19" t="n">
        <v>50.64</v>
      </c>
      <c r="S19" t="n">
        <v>35.43</v>
      </c>
      <c r="T19" t="n">
        <v>6520.69</v>
      </c>
      <c r="U19" t="n">
        <v>0.7</v>
      </c>
      <c r="V19" t="n">
        <v>0.87</v>
      </c>
      <c r="W19" t="n">
        <v>3</v>
      </c>
      <c r="X19" t="n">
        <v>0.42</v>
      </c>
      <c r="Y19" t="n">
        <v>1</v>
      </c>
      <c r="Z19" t="n">
        <v>10</v>
      </c>
      <c r="AA19" t="n">
        <v>323.5351817008432</v>
      </c>
      <c r="AB19" t="n">
        <v>442.6751089679478</v>
      </c>
      <c r="AC19" t="n">
        <v>400.4268178664636</v>
      </c>
      <c r="AD19" t="n">
        <v>323535.1817008432</v>
      </c>
      <c r="AE19" t="n">
        <v>442675.1089679478</v>
      </c>
      <c r="AF19" t="n">
        <v>1.449002480426005e-06</v>
      </c>
      <c r="AG19" t="n">
        <v>11</v>
      </c>
      <c r="AH19" t="n">
        <v>400426.8178664636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6.1233</v>
      </c>
      <c r="E20" t="n">
        <v>16.33</v>
      </c>
      <c r="F20" t="n">
        <v>13.16</v>
      </c>
      <c r="G20" t="n">
        <v>37.61</v>
      </c>
      <c r="H20" t="n">
        <v>0.53</v>
      </c>
      <c r="I20" t="n">
        <v>21</v>
      </c>
      <c r="J20" t="n">
        <v>183.44</v>
      </c>
      <c r="K20" t="n">
        <v>52.44</v>
      </c>
      <c r="L20" t="n">
        <v>5.5</v>
      </c>
      <c r="M20" t="n">
        <v>19</v>
      </c>
      <c r="N20" t="n">
        <v>35.5</v>
      </c>
      <c r="O20" t="n">
        <v>22858.66</v>
      </c>
      <c r="P20" t="n">
        <v>151.1</v>
      </c>
      <c r="Q20" t="n">
        <v>988.1</v>
      </c>
      <c r="R20" t="n">
        <v>50.55</v>
      </c>
      <c r="S20" t="n">
        <v>35.43</v>
      </c>
      <c r="T20" t="n">
        <v>6479.82</v>
      </c>
      <c r="U20" t="n">
        <v>0.7</v>
      </c>
      <c r="V20" t="n">
        <v>0.87</v>
      </c>
      <c r="W20" t="n">
        <v>3</v>
      </c>
      <c r="X20" t="n">
        <v>0.41</v>
      </c>
      <c r="Y20" t="n">
        <v>1</v>
      </c>
      <c r="Z20" t="n">
        <v>10</v>
      </c>
      <c r="AA20" t="n">
        <v>321.7447400918873</v>
      </c>
      <c r="AB20" t="n">
        <v>440.2253477698653</v>
      </c>
      <c r="AC20" t="n">
        <v>398.2108584388647</v>
      </c>
      <c r="AD20" t="n">
        <v>321744.7400918872</v>
      </c>
      <c r="AE20" t="n">
        <v>440225.3477698653</v>
      </c>
      <c r="AF20" t="n">
        <v>1.452679669994524e-06</v>
      </c>
      <c r="AG20" t="n">
        <v>11</v>
      </c>
      <c r="AH20" t="n">
        <v>398210.8584388647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6.1529</v>
      </c>
      <c r="E21" t="n">
        <v>16.25</v>
      </c>
      <c r="F21" t="n">
        <v>13.12</v>
      </c>
      <c r="G21" t="n">
        <v>39.36</v>
      </c>
      <c r="H21" t="n">
        <v>0.55</v>
      </c>
      <c r="I21" t="n">
        <v>20</v>
      </c>
      <c r="J21" t="n">
        <v>183.82</v>
      </c>
      <c r="K21" t="n">
        <v>52.44</v>
      </c>
      <c r="L21" t="n">
        <v>5.75</v>
      </c>
      <c r="M21" t="n">
        <v>18</v>
      </c>
      <c r="N21" t="n">
        <v>35.63</v>
      </c>
      <c r="O21" t="n">
        <v>22905.03</v>
      </c>
      <c r="P21" t="n">
        <v>149.61</v>
      </c>
      <c r="Q21" t="n">
        <v>988.13</v>
      </c>
      <c r="R21" t="n">
        <v>49.22</v>
      </c>
      <c r="S21" t="n">
        <v>35.43</v>
      </c>
      <c r="T21" t="n">
        <v>5820.92</v>
      </c>
      <c r="U21" t="n">
        <v>0.72</v>
      </c>
      <c r="V21" t="n">
        <v>0.87</v>
      </c>
      <c r="W21" t="n">
        <v>2.99</v>
      </c>
      <c r="X21" t="n">
        <v>0.37</v>
      </c>
      <c r="Y21" t="n">
        <v>1</v>
      </c>
      <c r="Z21" t="n">
        <v>10</v>
      </c>
      <c r="AA21" t="n">
        <v>319.3639998307956</v>
      </c>
      <c r="AB21" t="n">
        <v>436.967913913792</v>
      </c>
      <c r="AC21" t="n">
        <v>395.264309498178</v>
      </c>
      <c r="AD21" t="n">
        <v>319363.9998307956</v>
      </c>
      <c r="AE21" t="n">
        <v>436967.913913792</v>
      </c>
      <c r="AF21" t="n">
        <v>1.459701915880213e-06</v>
      </c>
      <c r="AG21" t="n">
        <v>11</v>
      </c>
      <c r="AH21" t="n">
        <v>395264.309498178</v>
      </c>
    </row>
    <row r="22">
      <c r="A22" t="n">
        <v>20</v>
      </c>
      <c r="B22" t="n">
        <v>90</v>
      </c>
      <c r="C22" t="inlineStr">
        <is>
          <t xml:space="preserve">CONCLUIDO	</t>
        </is>
      </c>
      <c r="D22" t="n">
        <v>6.1738</v>
      </c>
      <c r="E22" t="n">
        <v>16.2</v>
      </c>
      <c r="F22" t="n">
        <v>13.1</v>
      </c>
      <c r="G22" t="n">
        <v>41.37</v>
      </c>
      <c r="H22" t="n">
        <v>0.58</v>
      </c>
      <c r="I22" t="n">
        <v>19</v>
      </c>
      <c r="J22" t="n">
        <v>184.19</v>
      </c>
      <c r="K22" t="n">
        <v>52.44</v>
      </c>
      <c r="L22" t="n">
        <v>6</v>
      </c>
      <c r="M22" t="n">
        <v>17</v>
      </c>
      <c r="N22" t="n">
        <v>35.75</v>
      </c>
      <c r="O22" t="n">
        <v>22951.43</v>
      </c>
      <c r="P22" t="n">
        <v>148.12</v>
      </c>
      <c r="Q22" t="n">
        <v>988.14</v>
      </c>
      <c r="R22" t="n">
        <v>48.61</v>
      </c>
      <c r="S22" t="n">
        <v>35.43</v>
      </c>
      <c r="T22" t="n">
        <v>5523.01</v>
      </c>
      <c r="U22" t="n">
        <v>0.73</v>
      </c>
      <c r="V22" t="n">
        <v>0.87</v>
      </c>
      <c r="W22" t="n">
        <v>2.99</v>
      </c>
      <c r="X22" t="n">
        <v>0.35</v>
      </c>
      <c r="Y22" t="n">
        <v>1</v>
      </c>
      <c r="Z22" t="n">
        <v>10</v>
      </c>
      <c r="AA22" t="n">
        <v>317.3437816965634</v>
      </c>
      <c r="AB22" t="n">
        <v>434.2037623368017</v>
      </c>
      <c r="AC22" t="n">
        <v>392.7639646681844</v>
      </c>
      <c r="AD22" t="n">
        <v>317343.7816965634</v>
      </c>
      <c r="AE22" t="n">
        <v>434203.7623368017</v>
      </c>
      <c r="AF22" t="n">
        <v>1.464660190846797e-06</v>
      </c>
      <c r="AG22" t="n">
        <v>11</v>
      </c>
      <c r="AH22" t="n">
        <v>392763.9646681844</v>
      </c>
    </row>
    <row r="23">
      <c r="A23" t="n">
        <v>21</v>
      </c>
      <c r="B23" t="n">
        <v>90</v>
      </c>
      <c r="C23" t="inlineStr">
        <is>
          <t xml:space="preserve">CONCLUIDO	</t>
        </is>
      </c>
      <c r="D23" t="n">
        <v>6.1934</v>
      </c>
      <c r="E23" t="n">
        <v>16.15</v>
      </c>
      <c r="F23" t="n">
        <v>13.09</v>
      </c>
      <c r="G23" t="n">
        <v>43.62</v>
      </c>
      <c r="H23" t="n">
        <v>0.6</v>
      </c>
      <c r="I23" t="n">
        <v>18</v>
      </c>
      <c r="J23" t="n">
        <v>184.57</v>
      </c>
      <c r="K23" t="n">
        <v>52.44</v>
      </c>
      <c r="L23" t="n">
        <v>6.25</v>
      </c>
      <c r="M23" t="n">
        <v>16</v>
      </c>
      <c r="N23" t="n">
        <v>35.88</v>
      </c>
      <c r="O23" t="n">
        <v>22997.88</v>
      </c>
      <c r="P23" t="n">
        <v>146.8</v>
      </c>
      <c r="Q23" t="n">
        <v>988.09</v>
      </c>
      <c r="R23" t="n">
        <v>47.99</v>
      </c>
      <c r="S23" t="n">
        <v>35.43</v>
      </c>
      <c r="T23" t="n">
        <v>5217.53</v>
      </c>
      <c r="U23" t="n">
        <v>0.74</v>
      </c>
      <c r="V23" t="n">
        <v>0.87</v>
      </c>
      <c r="W23" t="n">
        <v>3</v>
      </c>
      <c r="X23" t="n">
        <v>0.33</v>
      </c>
      <c r="Y23" t="n">
        <v>1</v>
      </c>
      <c r="Z23" t="n">
        <v>10</v>
      </c>
      <c r="AA23" t="n">
        <v>315.5645495291461</v>
      </c>
      <c r="AB23" t="n">
        <v>431.7693383911578</v>
      </c>
      <c r="AC23" t="n">
        <v>390.5618787271774</v>
      </c>
      <c r="AD23" t="n">
        <v>315564.5495291461</v>
      </c>
      <c r="AE23" t="n">
        <v>431769.3383911578</v>
      </c>
      <c r="AF23" t="n">
        <v>1.469310056365699e-06</v>
      </c>
      <c r="AG23" t="n">
        <v>11</v>
      </c>
      <c r="AH23" t="n">
        <v>390561.8787271774</v>
      </c>
    </row>
    <row r="24">
      <c r="A24" t="n">
        <v>22</v>
      </c>
      <c r="B24" t="n">
        <v>90</v>
      </c>
      <c r="C24" t="inlineStr">
        <is>
          <t xml:space="preserve">CONCLUIDO	</t>
        </is>
      </c>
      <c r="D24" t="n">
        <v>6.2127</v>
      </c>
      <c r="E24" t="n">
        <v>16.1</v>
      </c>
      <c r="F24" t="n">
        <v>13.07</v>
      </c>
      <c r="G24" t="n">
        <v>46.13</v>
      </c>
      <c r="H24" t="n">
        <v>0.62</v>
      </c>
      <c r="I24" t="n">
        <v>17</v>
      </c>
      <c r="J24" t="n">
        <v>184.95</v>
      </c>
      <c r="K24" t="n">
        <v>52.44</v>
      </c>
      <c r="L24" t="n">
        <v>6.5</v>
      </c>
      <c r="M24" t="n">
        <v>15</v>
      </c>
      <c r="N24" t="n">
        <v>36.01</v>
      </c>
      <c r="O24" t="n">
        <v>23044.38</v>
      </c>
      <c r="P24" t="n">
        <v>143.58</v>
      </c>
      <c r="Q24" t="n">
        <v>988.08</v>
      </c>
      <c r="R24" t="n">
        <v>47.63</v>
      </c>
      <c r="S24" t="n">
        <v>35.43</v>
      </c>
      <c r="T24" t="n">
        <v>5043.06</v>
      </c>
      <c r="U24" t="n">
        <v>0.74</v>
      </c>
      <c r="V24" t="n">
        <v>0.87</v>
      </c>
      <c r="W24" t="n">
        <v>2.99</v>
      </c>
      <c r="X24" t="n">
        <v>0.32</v>
      </c>
      <c r="Y24" t="n">
        <v>1</v>
      </c>
      <c r="Z24" t="n">
        <v>10</v>
      </c>
      <c r="AA24" t="n">
        <v>312.1010785960056</v>
      </c>
      <c r="AB24" t="n">
        <v>427.0304646628815</v>
      </c>
      <c r="AC24" t="n">
        <v>386.2752764564767</v>
      </c>
      <c r="AD24" t="n">
        <v>312101.0785960056</v>
      </c>
      <c r="AE24" t="n">
        <v>427030.4646628815</v>
      </c>
      <c r="AF24" t="n">
        <v>1.473888750473598e-06</v>
      </c>
      <c r="AG24" t="n">
        <v>11</v>
      </c>
      <c r="AH24" t="n">
        <v>386275.2764564767</v>
      </c>
    </row>
    <row r="25">
      <c r="A25" t="n">
        <v>23</v>
      </c>
      <c r="B25" t="n">
        <v>90</v>
      </c>
      <c r="C25" t="inlineStr">
        <is>
          <t xml:space="preserve">CONCLUIDO	</t>
        </is>
      </c>
      <c r="D25" t="n">
        <v>6.2114</v>
      </c>
      <c r="E25" t="n">
        <v>16.1</v>
      </c>
      <c r="F25" t="n">
        <v>13.07</v>
      </c>
      <c r="G25" t="n">
        <v>46.15</v>
      </c>
      <c r="H25" t="n">
        <v>0.65</v>
      </c>
      <c r="I25" t="n">
        <v>17</v>
      </c>
      <c r="J25" t="n">
        <v>185.33</v>
      </c>
      <c r="K25" t="n">
        <v>52.44</v>
      </c>
      <c r="L25" t="n">
        <v>6.75</v>
      </c>
      <c r="M25" t="n">
        <v>15</v>
      </c>
      <c r="N25" t="n">
        <v>36.13</v>
      </c>
      <c r="O25" t="n">
        <v>23090.91</v>
      </c>
      <c r="P25" t="n">
        <v>142.87</v>
      </c>
      <c r="Q25" t="n">
        <v>988.17</v>
      </c>
      <c r="R25" t="n">
        <v>47.57</v>
      </c>
      <c r="S25" t="n">
        <v>35.43</v>
      </c>
      <c r="T25" t="n">
        <v>5013.35</v>
      </c>
      <c r="U25" t="n">
        <v>0.74</v>
      </c>
      <c r="V25" t="n">
        <v>0.87</v>
      </c>
      <c r="W25" t="n">
        <v>3</v>
      </c>
      <c r="X25" t="n">
        <v>0.32</v>
      </c>
      <c r="Y25" t="n">
        <v>1</v>
      </c>
      <c r="Z25" t="n">
        <v>10</v>
      </c>
      <c r="AA25" t="n">
        <v>311.5162523799784</v>
      </c>
      <c r="AB25" t="n">
        <v>426.2302796334013</v>
      </c>
      <c r="AC25" t="n">
        <v>385.5514599631433</v>
      </c>
      <c r="AD25" t="n">
        <v>311516.2523799784</v>
      </c>
      <c r="AE25" t="n">
        <v>426230.2796334013</v>
      </c>
      <c r="AF25" t="n">
        <v>1.473580341025915e-06</v>
      </c>
      <c r="AG25" t="n">
        <v>11</v>
      </c>
      <c r="AH25" t="n">
        <v>385551.4599631433</v>
      </c>
    </row>
    <row r="26">
      <c r="A26" t="n">
        <v>24</v>
      </c>
      <c r="B26" t="n">
        <v>90</v>
      </c>
      <c r="C26" t="inlineStr">
        <is>
          <t xml:space="preserve">CONCLUIDO	</t>
        </is>
      </c>
      <c r="D26" t="n">
        <v>6.2343</v>
      </c>
      <c r="E26" t="n">
        <v>16.04</v>
      </c>
      <c r="F26" t="n">
        <v>13.05</v>
      </c>
      <c r="G26" t="n">
        <v>48.94</v>
      </c>
      <c r="H26" t="n">
        <v>0.67</v>
      </c>
      <c r="I26" t="n">
        <v>16</v>
      </c>
      <c r="J26" t="n">
        <v>185.7</v>
      </c>
      <c r="K26" t="n">
        <v>52.44</v>
      </c>
      <c r="L26" t="n">
        <v>7</v>
      </c>
      <c r="M26" t="n">
        <v>14</v>
      </c>
      <c r="N26" t="n">
        <v>36.26</v>
      </c>
      <c r="O26" t="n">
        <v>23137.49</v>
      </c>
      <c r="P26" t="n">
        <v>141.85</v>
      </c>
      <c r="Q26" t="n">
        <v>988.12</v>
      </c>
      <c r="R26" t="n">
        <v>46.98</v>
      </c>
      <c r="S26" t="n">
        <v>35.43</v>
      </c>
      <c r="T26" t="n">
        <v>4721.25</v>
      </c>
      <c r="U26" t="n">
        <v>0.75</v>
      </c>
      <c r="V26" t="n">
        <v>0.87</v>
      </c>
      <c r="W26" t="n">
        <v>2.99</v>
      </c>
      <c r="X26" t="n">
        <v>0.3</v>
      </c>
      <c r="Y26" t="n">
        <v>1</v>
      </c>
      <c r="Z26" t="n">
        <v>10</v>
      </c>
      <c r="AA26" t="n">
        <v>309.8953473064255</v>
      </c>
      <c r="AB26" t="n">
        <v>424.0124858024813</v>
      </c>
      <c r="AC26" t="n">
        <v>383.5453292627531</v>
      </c>
      <c r="AD26" t="n">
        <v>309895.3473064255</v>
      </c>
      <c r="AE26" t="n">
        <v>424012.4858024813</v>
      </c>
      <c r="AF26" t="n">
        <v>1.479013092065857e-06</v>
      </c>
      <c r="AG26" t="n">
        <v>11</v>
      </c>
      <c r="AH26" t="n">
        <v>383545.3292627531</v>
      </c>
    </row>
    <row r="27">
      <c r="A27" t="n">
        <v>25</v>
      </c>
      <c r="B27" t="n">
        <v>90</v>
      </c>
      <c r="C27" t="inlineStr">
        <is>
          <t xml:space="preserve">CONCLUIDO	</t>
        </is>
      </c>
      <c r="D27" t="n">
        <v>6.2512</v>
      </c>
      <c r="E27" t="n">
        <v>16</v>
      </c>
      <c r="F27" t="n">
        <v>13.04</v>
      </c>
      <c r="G27" t="n">
        <v>52.17</v>
      </c>
      <c r="H27" t="n">
        <v>0.6899999999999999</v>
      </c>
      <c r="I27" t="n">
        <v>15</v>
      </c>
      <c r="J27" t="n">
        <v>186.08</v>
      </c>
      <c r="K27" t="n">
        <v>52.44</v>
      </c>
      <c r="L27" t="n">
        <v>7.25</v>
      </c>
      <c r="M27" t="n">
        <v>13</v>
      </c>
      <c r="N27" t="n">
        <v>36.39</v>
      </c>
      <c r="O27" t="n">
        <v>23184.11</v>
      </c>
      <c r="P27" t="n">
        <v>140.35</v>
      </c>
      <c r="Q27" t="n">
        <v>988.08</v>
      </c>
      <c r="R27" t="n">
        <v>46.87</v>
      </c>
      <c r="S27" t="n">
        <v>35.43</v>
      </c>
      <c r="T27" t="n">
        <v>4672.21</v>
      </c>
      <c r="U27" t="n">
        <v>0.76</v>
      </c>
      <c r="V27" t="n">
        <v>0.87</v>
      </c>
      <c r="W27" t="n">
        <v>2.99</v>
      </c>
      <c r="X27" t="n">
        <v>0.29</v>
      </c>
      <c r="Y27" t="n">
        <v>1</v>
      </c>
      <c r="Z27" t="n">
        <v>10</v>
      </c>
      <c r="AA27" t="n">
        <v>308.0750842424739</v>
      </c>
      <c r="AB27" t="n">
        <v>421.5219215740438</v>
      </c>
      <c r="AC27" t="n">
        <v>381.2924609887489</v>
      </c>
      <c r="AD27" t="n">
        <v>308075.0842424739</v>
      </c>
      <c r="AE27" t="n">
        <v>421521.9215740438</v>
      </c>
      <c r="AF27" t="n">
        <v>1.483022414885726e-06</v>
      </c>
      <c r="AG27" t="n">
        <v>11</v>
      </c>
      <c r="AH27" t="n">
        <v>381292.4609887489</v>
      </c>
    </row>
    <row r="28">
      <c r="A28" t="n">
        <v>26</v>
      </c>
      <c r="B28" t="n">
        <v>90</v>
      </c>
      <c r="C28" t="inlineStr">
        <is>
          <t xml:space="preserve">CONCLUIDO	</t>
        </is>
      </c>
      <c r="D28" t="n">
        <v>6.2535</v>
      </c>
      <c r="E28" t="n">
        <v>15.99</v>
      </c>
      <c r="F28" t="n">
        <v>13.04</v>
      </c>
      <c r="G28" t="n">
        <v>52.15</v>
      </c>
      <c r="H28" t="n">
        <v>0.71</v>
      </c>
      <c r="I28" t="n">
        <v>15</v>
      </c>
      <c r="J28" t="n">
        <v>186.46</v>
      </c>
      <c r="K28" t="n">
        <v>52.44</v>
      </c>
      <c r="L28" t="n">
        <v>7.5</v>
      </c>
      <c r="M28" t="n">
        <v>13</v>
      </c>
      <c r="N28" t="n">
        <v>36.52</v>
      </c>
      <c r="O28" t="n">
        <v>23230.78</v>
      </c>
      <c r="P28" t="n">
        <v>139.03</v>
      </c>
      <c r="Q28" t="n">
        <v>988.08</v>
      </c>
      <c r="R28" t="n">
        <v>46.34</v>
      </c>
      <c r="S28" t="n">
        <v>35.43</v>
      </c>
      <c r="T28" t="n">
        <v>4405.24</v>
      </c>
      <c r="U28" t="n">
        <v>0.76</v>
      </c>
      <c r="V28" t="n">
        <v>0.87</v>
      </c>
      <c r="W28" t="n">
        <v>3</v>
      </c>
      <c r="X28" t="n">
        <v>0.28</v>
      </c>
      <c r="Y28" t="n">
        <v>1</v>
      </c>
      <c r="Z28" t="n">
        <v>10</v>
      </c>
      <c r="AA28" t="n">
        <v>306.8624555565448</v>
      </c>
      <c r="AB28" t="n">
        <v>419.8627495085537</v>
      </c>
      <c r="AC28" t="n">
        <v>379.7916379765265</v>
      </c>
      <c r="AD28" t="n">
        <v>306862.4555565448</v>
      </c>
      <c r="AE28" t="n">
        <v>419862.7495085537</v>
      </c>
      <c r="AF28" t="n">
        <v>1.483568062370087e-06</v>
      </c>
      <c r="AG28" t="n">
        <v>11</v>
      </c>
      <c r="AH28" t="n">
        <v>379791.6379765265</v>
      </c>
    </row>
    <row r="29">
      <c r="A29" t="n">
        <v>27</v>
      </c>
      <c r="B29" t="n">
        <v>90</v>
      </c>
      <c r="C29" t="inlineStr">
        <is>
          <t xml:space="preserve">CONCLUIDO	</t>
        </is>
      </c>
      <c r="D29" t="n">
        <v>6.2809</v>
      </c>
      <c r="E29" t="n">
        <v>15.92</v>
      </c>
      <c r="F29" t="n">
        <v>13</v>
      </c>
      <c r="G29" t="n">
        <v>55.73</v>
      </c>
      <c r="H29" t="n">
        <v>0.74</v>
      </c>
      <c r="I29" t="n">
        <v>14</v>
      </c>
      <c r="J29" t="n">
        <v>186.84</v>
      </c>
      <c r="K29" t="n">
        <v>52.44</v>
      </c>
      <c r="L29" t="n">
        <v>7.75</v>
      </c>
      <c r="M29" t="n">
        <v>12</v>
      </c>
      <c r="N29" t="n">
        <v>36.65</v>
      </c>
      <c r="O29" t="n">
        <v>23277.49</v>
      </c>
      <c r="P29" t="n">
        <v>137.32</v>
      </c>
      <c r="Q29" t="n">
        <v>988.08</v>
      </c>
      <c r="R29" t="n">
        <v>45.51</v>
      </c>
      <c r="S29" t="n">
        <v>35.43</v>
      </c>
      <c r="T29" t="n">
        <v>3996.01</v>
      </c>
      <c r="U29" t="n">
        <v>0.78</v>
      </c>
      <c r="V29" t="n">
        <v>0.88</v>
      </c>
      <c r="W29" t="n">
        <v>2.99</v>
      </c>
      <c r="X29" t="n">
        <v>0.25</v>
      </c>
      <c r="Y29" t="n">
        <v>1</v>
      </c>
      <c r="Z29" t="n">
        <v>10</v>
      </c>
      <c r="AA29" t="n">
        <v>304.470213407532</v>
      </c>
      <c r="AB29" t="n">
        <v>416.5895782619992</v>
      </c>
      <c r="AC29" t="n">
        <v>376.8308535998186</v>
      </c>
      <c r="AD29" t="n">
        <v>304470.213407532</v>
      </c>
      <c r="AE29" t="n">
        <v>416589.5782619992</v>
      </c>
      <c r="AF29" t="n">
        <v>1.490068384575083e-06</v>
      </c>
      <c r="AG29" t="n">
        <v>11</v>
      </c>
      <c r="AH29" t="n">
        <v>376830.8535998185</v>
      </c>
    </row>
    <row r="30">
      <c r="A30" t="n">
        <v>28</v>
      </c>
      <c r="B30" t="n">
        <v>90</v>
      </c>
      <c r="C30" t="inlineStr">
        <is>
          <t xml:space="preserve">CONCLUIDO	</t>
        </is>
      </c>
      <c r="D30" t="n">
        <v>6.2804</v>
      </c>
      <c r="E30" t="n">
        <v>15.92</v>
      </c>
      <c r="F30" t="n">
        <v>13</v>
      </c>
      <c r="G30" t="n">
        <v>55.73</v>
      </c>
      <c r="H30" t="n">
        <v>0.76</v>
      </c>
      <c r="I30" t="n">
        <v>14</v>
      </c>
      <c r="J30" t="n">
        <v>187.22</v>
      </c>
      <c r="K30" t="n">
        <v>52.44</v>
      </c>
      <c r="L30" t="n">
        <v>8</v>
      </c>
      <c r="M30" t="n">
        <v>11</v>
      </c>
      <c r="N30" t="n">
        <v>36.78</v>
      </c>
      <c r="O30" t="n">
        <v>23324.24</v>
      </c>
      <c r="P30" t="n">
        <v>134.59</v>
      </c>
      <c r="Q30" t="n">
        <v>988.13</v>
      </c>
      <c r="R30" t="n">
        <v>45.37</v>
      </c>
      <c r="S30" t="n">
        <v>35.43</v>
      </c>
      <c r="T30" t="n">
        <v>3926.39</v>
      </c>
      <c r="U30" t="n">
        <v>0.78</v>
      </c>
      <c r="V30" t="n">
        <v>0.88</v>
      </c>
      <c r="W30" t="n">
        <v>2.99</v>
      </c>
      <c r="X30" t="n">
        <v>0.25</v>
      </c>
      <c r="Y30" t="n">
        <v>1</v>
      </c>
      <c r="Z30" t="n">
        <v>10</v>
      </c>
      <c r="AA30" t="n">
        <v>302.1182232716326</v>
      </c>
      <c r="AB30" t="n">
        <v>413.37148159558</v>
      </c>
      <c r="AC30" t="n">
        <v>373.9198875626153</v>
      </c>
      <c r="AD30" t="n">
        <v>302118.2232716326</v>
      </c>
      <c r="AE30" t="n">
        <v>413371.48159558</v>
      </c>
      <c r="AF30" t="n">
        <v>1.489949765556744e-06</v>
      </c>
      <c r="AG30" t="n">
        <v>11</v>
      </c>
      <c r="AH30" t="n">
        <v>373919.8875626153</v>
      </c>
    </row>
    <row r="31">
      <c r="A31" t="n">
        <v>29</v>
      </c>
      <c r="B31" t="n">
        <v>90</v>
      </c>
      <c r="C31" t="inlineStr">
        <is>
          <t xml:space="preserve">CONCLUIDO	</t>
        </is>
      </c>
      <c r="D31" t="n">
        <v>6.2957</v>
      </c>
      <c r="E31" t="n">
        <v>15.88</v>
      </c>
      <c r="F31" t="n">
        <v>13</v>
      </c>
      <c r="G31" t="n">
        <v>60.01</v>
      </c>
      <c r="H31" t="n">
        <v>0.78</v>
      </c>
      <c r="I31" t="n">
        <v>13</v>
      </c>
      <c r="J31" t="n">
        <v>187.6</v>
      </c>
      <c r="K31" t="n">
        <v>52.44</v>
      </c>
      <c r="L31" t="n">
        <v>8.25</v>
      </c>
      <c r="M31" t="n">
        <v>8</v>
      </c>
      <c r="N31" t="n">
        <v>36.9</v>
      </c>
      <c r="O31" t="n">
        <v>23371.04</v>
      </c>
      <c r="P31" t="n">
        <v>134.32</v>
      </c>
      <c r="Q31" t="n">
        <v>988.08</v>
      </c>
      <c r="R31" t="n">
        <v>45.4</v>
      </c>
      <c r="S31" t="n">
        <v>35.43</v>
      </c>
      <c r="T31" t="n">
        <v>3944.88</v>
      </c>
      <c r="U31" t="n">
        <v>0.78</v>
      </c>
      <c r="V31" t="n">
        <v>0.88</v>
      </c>
      <c r="W31" t="n">
        <v>2.99</v>
      </c>
      <c r="X31" t="n">
        <v>0.25</v>
      </c>
      <c r="Y31" t="n">
        <v>1</v>
      </c>
      <c r="Z31" t="n">
        <v>10</v>
      </c>
      <c r="AA31" t="n">
        <v>301.4768888154493</v>
      </c>
      <c r="AB31" t="n">
        <v>412.4939794989508</v>
      </c>
      <c r="AC31" t="n">
        <v>373.1261330345064</v>
      </c>
      <c r="AD31" t="n">
        <v>301476.8888154493</v>
      </c>
      <c r="AE31" t="n">
        <v>412493.9794989508</v>
      </c>
      <c r="AF31" t="n">
        <v>1.493579507517927e-06</v>
      </c>
      <c r="AG31" t="n">
        <v>11</v>
      </c>
      <c r="AH31" t="n">
        <v>373126.1330345065</v>
      </c>
    </row>
    <row r="32">
      <c r="A32" t="n">
        <v>30</v>
      </c>
      <c r="B32" t="n">
        <v>90</v>
      </c>
      <c r="C32" t="inlineStr">
        <is>
          <t xml:space="preserve">CONCLUIDO	</t>
        </is>
      </c>
      <c r="D32" t="n">
        <v>6.2971</v>
      </c>
      <c r="E32" t="n">
        <v>15.88</v>
      </c>
      <c r="F32" t="n">
        <v>13</v>
      </c>
      <c r="G32" t="n">
        <v>59.99</v>
      </c>
      <c r="H32" t="n">
        <v>0.8</v>
      </c>
      <c r="I32" t="n">
        <v>13</v>
      </c>
      <c r="J32" t="n">
        <v>187.98</v>
      </c>
      <c r="K32" t="n">
        <v>52.44</v>
      </c>
      <c r="L32" t="n">
        <v>8.5</v>
      </c>
      <c r="M32" t="n">
        <v>6</v>
      </c>
      <c r="N32" t="n">
        <v>37.03</v>
      </c>
      <c r="O32" t="n">
        <v>23417.88</v>
      </c>
      <c r="P32" t="n">
        <v>133.71</v>
      </c>
      <c r="Q32" t="n">
        <v>988.09</v>
      </c>
      <c r="R32" t="n">
        <v>45.3</v>
      </c>
      <c r="S32" t="n">
        <v>35.43</v>
      </c>
      <c r="T32" t="n">
        <v>3894.2</v>
      </c>
      <c r="U32" t="n">
        <v>0.78</v>
      </c>
      <c r="V32" t="n">
        <v>0.88</v>
      </c>
      <c r="W32" t="n">
        <v>2.99</v>
      </c>
      <c r="X32" t="n">
        <v>0.24</v>
      </c>
      <c r="Y32" t="n">
        <v>1</v>
      </c>
      <c r="Z32" t="n">
        <v>10</v>
      </c>
      <c r="AA32" t="n">
        <v>300.9125486305009</v>
      </c>
      <c r="AB32" t="n">
        <v>411.7218243609725</v>
      </c>
      <c r="AC32" t="n">
        <v>372.4276712991704</v>
      </c>
      <c r="AD32" t="n">
        <v>300912.5486305009</v>
      </c>
      <c r="AE32" t="n">
        <v>411721.8243609725</v>
      </c>
      <c r="AF32" t="n">
        <v>1.493911640769278e-06</v>
      </c>
      <c r="AG32" t="n">
        <v>11</v>
      </c>
      <c r="AH32" t="n">
        <v>372427.6712991704</v>
      </c>
    </row>
    <row r="33">
      <c r="A33" t="n">
        <v>31</v>
      </c>
      <c r="B33" t="n">
        <v>90</v>
      </c>
      <c r="C33" t="inlineStr">
        <is>
          <t xml:space="preserve">CONCLUIDO	</t>
        </is>
      </c>
      <c r="D33" t="n">
        <v>6.2969</v>
      </c>
      <c r="E33" t="n">
        <v>15.88</v>
      </c>
      <c r="F33" t="n">
        <v>13</v>
      </c>
      <c r="G33" t="n">
        <v>59.99</v>
      </c>
      <c r="H33" t="n">
        <v>0.82</v>
      </c>
      <c r="I33" t="n">
        <v>13</v>
      </c>
      <c r="J33" t="n">
        <v>188.36</v>
      </c>
      <c r="K33" t="n">
        <v>52.44</v>
      </c>
      <c r="L33" t="n">
        <v>8.75</v>
      </c>
      <c r="M33" t="n">
        <v>3</v>
      </c>
      <c r="N33" t="n">
        <v>37.16</v>
      </c>
      <c r="O33" t="n">
        <v>23464.76</v>
      </c>
      <c r="P33" t="n">
        <v>133</v>
      </c>
      <c r="Q33" t="n">
        <v>988.08</v>
      </c>
      <c r="R33" t="n">
        <v>45.23</v>
      </c>
      <c r="S33" t="n">
        <v>35.43</v>
      </c>
      <c r="T33" t="n">
        <v>3863.42</v>
      </c>
      <c r="U33" t="n">
        <v>0.78</v>
      </c>
      <c r="V33" t="n">
        <v>0.88</v>
      </c>
      <c r="W33" t="n">
        <v>2.99</v>
      </c>
      <c r="X33" t="n">
        <v>0.24</v>
      </c>
      <c r="Y33" t="n">
        <v>1</v>
      </c>
      <c r="Z33" t="n">
        <v>10</v>
      </c>
      <c r="AA33" t="n">
        <v>300.304239954775</v>
      </c>
      <c r="AB33" t="n">
        <v>410.8895095941597</v>
      </c>
      <c r="AC33" t="n">
        <v>371.674791485541</v>
      </c>
      <c r="AD33" t="n">
        <v>300304.239954775</v>
      </c>
      <c r="AE33" t="n">
        <v>410889.5095941597</v>
      </c>
      <c r="AF33" t="n">
        <v>1.493864193161942e-06</v>
      </c>
      <c r="AG33" t="n">
        <v>11</v>
      </c>
      <c r="AH33" t="n">
        <v>371674.791485541</v>
      </c>
    </row>
    <row r="34">
      <c r="A34" t="n">
        <v>32</v>
      </c>
      <c r="B34" t="n">
        <v>90</v>
      </c>
      <c r="C34" t="inlineStr">
        <is>
          <t xml:space="preserve">CONCLUIDO	</t>
        </is>
      </c>
      <c r="D34" t="n">
        <v>6.2981</v>
      </c>
      <c r="E34" t="n">
        <v>15.88</v>
      </c>
      <c r="F34" t="n">
        <v>12.99</v>
      </c>
      <c r="G34" t="n">
        <v>59.98</v>
      </c>
      <c r="H34" t="n">
        <v>0.85</v>
      </c>
      <c r="I34" t="n">
        <v>13</v>
      </c>
      <c r="J34" t="n">
        <v>188.74</v>
      </c>
      <c r="K34" t="n">
        <v>52.44</v>
      </c>
      <c r="L34" t="n">
        <v>9</v>
      </c>
      <c r="M34" t="n">
        <v>2</v>
      </c>
      <c r="N34" t="n">
        <v>37.3</v>
      </c>
      <c r="O34" t="n">
        <v>23511.69</v>
      </c>
      <c r="P34" t="n">
        <v>132.39</v>
      </c>
      <c r="Q34" t="n">
        <v>988.08</v>
      </c>
      <c r="R34" t="n">
        <v>45.02</v>
      </c>
      <c r="S34" t="n">
        <v>35.43</v>
      </c>
      <c r="T34" t="n">
        <v>3757.26</v>
      </c>
      <c r="U34" t="n">
        <v>0.79</v>
      </c>
      <c r="V34" t="n">
        <v>0.88</v>
      </c>
      <c r="W34" t="n">
        <v>2.99</v>
      </c>
      <c r="X34" t="n">
        <v>0.24</v>
      </c>
      <c r="Y34" t="n">
        <v>1</v>
      </c>
      <c r="Z34" t="n">
        <v>10</v>
      </c>
      <c r="AA34" t="n">
        <v>299.7062168990409</v>
      </c>
      <c r="AB34" t="n">
        <v>410.0712680663891</v>
      </c>
      <c r="AC34" t="n">
        <v>370.9346417807716</v>
      </c>
      <c r="AD34" t="n">
        <v>299706.2168990409</v>
      </c>
      <c r="AE34" t="n">
        <v>410071.2680663891</v>
      </c>
      <c r="AF34" t="n">
        <v>1.494148878805956e-06</v>
      </c>
      <c r="AG34" t="n">
        <v>11</v>
      </c>
      <c r="AH34" t="n">
        <v>370934.6417807717</v>
      </c>
    </row>
    <row r="35">
      <c r="A35" t="n">
        <v>33</v>
      </c>
      <c r="B35" t="n">
        <v>90</v>
      </c>
      <c r="C35" t="inlineStr">
        <is>
          <t xml:space="preserve">CONCLUIDO	</t>
        </is>
      </c>
      <c r="D35" t="n">
        <v>6.2978</v>
      </c>
      <c r="E35" t="n">
        <v>15.88</v>
      </c>
      <c r="F35" t="n">
        <v>13</v>
      </c>
      <c r="G35" t="n">
        <v>59.98</v>
      </c>
      <c r="H35" t="n">
        <v>0.87</v>
      </c>
      <c r="I35" t="n">
        <v>13</v>
      </c>
      <c r="J35" t="n">
        <v>189.12</v>
      </c>
      <c r="K35" t="n">
        <v>52.44</v>
      </c>
      <c r="L35" t="n">
        <v>9.25</v>
      </c>
      <c r="M35" t="n">
        <v>1</v>
      </c>
      <c r="N35" t="n">
        <v>37.43</v>
      </c>
      <c r="O35" t="n">
        <v>23558.67</v>
      </c>
      <c r="P35" t="n">
        <v>132.28</v>
      </c>
      <c r="Q35" t="n">
        <v>988.08</v>
      </c>
      <c r="R35" t="n">
        <v>44.98</v>
      </c>
      <c r="S35" t="n">
        <v>35.43</v>
      </c>
      <c r="T35" t="n">
        <v>3735.17</v>
      </c>
      <c r="U35" t="n">
        <v>0.79</v>
      </c>
      <c r="V35" t="n">
        <v>0.88</v>
      </c>
      <c r="W35" t="n">
        <v>2.99</v>
      </c>
      <c r="X35" t="n">
        <v>0.24</v>
      </c>
      <c r="Y35" t="n">
        <v>1</v>
      </c>
      <c r="Z35" t="n">
        <v>10</v>
      </c>
      <c r="AA35" t="n">
        <v>299.6583548423498</v>
      </c>
      <c r="AB35" t="n">
        <v>410.0057810888994</v>
      </c>
      <c r="AC35" t="n">
        <v>370.8754047885019</v>
      </c>
      <c r="AD35" t="n">
        <v>299658.3548423498</v>
      </c>
      <c r="AE35" t="n">
        <v>410005.7810888994</v>
      </c>
      <c r="AF35" t="n">
        <v>1.494077707394953e-06</v>
      </c>
      <c r="AG35" t="n">
        <v>11</v>
      </c>
      <c r="AH35" t="n">
        <v>370875.4047885019</v>
      </c>
    </row>
    <row r="36">
      <c r="A36" t="n">
        <v>34</v>
      </c>
      <c r="B36" t="n">
        <v>90</v>
      </c>
      <c r="C36" t="inlineStr">
        <is>
          <t xml:space="preserve">CONCLUIDO	</t>
        </is>
      </c>
      <c r="D36" t="n">
        <v>6.3197</v>
      </c>
      <c r="E36" t="n">
        <v>15.82</v>
      </c>
      <c r="F36" t="n">
        <v>12.98</v>
      </c>
      <c r="G36" t="n">
        <v>64.88</v>
      </c>
      <c r="H36" t="n">
        <v>0.89</v>
      </c>
      <c r="I36" t="n">
        <v>12</v>
      </c>
      <c r="J36" t="n">
        <v>189.5</v>
      </c>
      <c r="K36" t="n">
        <v>52.44</v>
      </c>
      <c r="L36" t="n">
        <v>9.5</v>
      </c>
      <c r="M36" t="n">
        <v>0</v>
      </c>
      <c r="N36" t="n">
        <v>37.56</v>
      </c>
      <c r="O36" t="n">
        <v>23605.68</v>
      </c>
      <c r="P36" t="n">
        <v>132.05</v>
      </c>
      <c r="Q36" t="n">
        <v>988.08</v>
      </c>
      <c r="R36" t="n">
        <v>44.36</v>
      </c>
      <c r="S36" t="n">
        <v>35.43</v>
      </c>
      <c r="T36" t="n">
        <v>3431.86</v>
      </c>
      <c r="U36" t="n">
        <v>0.8</v>
      </c>
      <c r="V36" t="n">
        <v>0.88</v>
      </c>
      <c r="W36" t="n">
        <v>2.99</v>
      </c>
      <c r="X36" t="n">
        <v>0.22</v>
      </c>
      <c r="Y36" t="n">
        <v>1</v>
      </c>
      <c r="Z36" t="n">
        <v>10</v>
      </c>
      <c r="AA36" t="n">
        <v>298.8087716088863</v>
      </c>
      <c r="AB36" t="n">
        <v>408.8433438279076</v>
      </c>
      <c r="AC36" t="n">
        <v>369.8239089082083</v>
      </c>
      <c r="AD36" t="n">
        <v>298808.7716088863</v>
      </c>
      <c r="AE36" t="n">
        <v>408843.3438279076</v>
      </c>
      <c r="AF36" t="n">
        <v>1.499273220398216e-06</v>
      </c>
      <c r="AG36" t="n">
        <v>11</v>
      </c>
      <c r="AH36" t="n">
        <v>369823.9089082083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4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3.8136</v>
      </c>
      <c r="E2" t="n">
        <v>26.22</v>
      </c>
      <c r="F2" t="n">
        <v>16.3</v>
      </c>
      <c r="G2" t="n">
        <v>5.65</v>
      </c>
      <c r="H2" t="n">
        <v>0.08</v>
      </c>
      <c r="I2" t="n">
        <v>173</v>
      </c>
      <c r="J2" t="n">
        <v>213.37</v>
      </c>
      <c r="K2" t="n">
        <v>56.13</v>
      </c>
      <c r="L2" t="n">
        <v>1</v>
      </c>
      <c r="M2" t="n">
        <v>171</v>
      </c>
      <c r="N2" t="n">
        <v>46.25</v>
      </c>
      <c r="O2" t="n">
        <v>26550.29</v>
      </c>
      <c r="P2" t="n">
        <v>240.23</v>
      </c>
      <c r="Q2" t="n">
        <v>988.97</v>
      </c>
      <c r="R2" t="n">
        <v>148.02</v>
      </c>
      <c r="S2" t="n">
        <v>35.43</v>
      </c>
      <c r="T2" t="n">
        <v>54458.58</v>
      </c>
      <c r="U2" t="n">
        <v>0.24</v>
      </c>
      <c r="V2" t="n">
        <v>0.7</v>
      </c>
      <c r="W2" t="n">
        <v>3.25</v>
      </c>
      <c r="X2" t="n">
        <v>3.54</v>
      </c>
      <c r="Y2" t="n">
        <v>1</v>
      </c>
      <c r="Z2" t="n">
        <v>10</v>
      </c>
      <c r="AA2" t="n">
        <v>683.5906524248236</v>
      </c>
      <c r="AB2" t="n">
        <v>935.3188885387923</v>
      </c>
      <c r="AC2" t="n">
        <v>846.053366544954</v>
      </c>
      <c r="AD2" t="n">
        <v>683590.6524248236</v>
      </c>
      <c r="AE2" t="n">
        <v>935318.8885387923</v>
      </c>
      <c r="AF2" t="n">
        <v>8.768420653024473e-07</v>
      </c>
      <c r="AG2" t="n">
        <v>18</v>
      </c>
      <c r="AH2" t="n">
        <v>846053.366544954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4.2457</v>
      </c>
      <c r="E3" t="n">
        <v>23.55</v>
      </c>
      <c r="F3" t="n">
        <v>15.41</v>
      </c>
      <c r="G3" t="n">
        <v>7.06</v>
      </c>
      <c r="H3" t="n">
        <v>0.1</v>
      </c>
      <c r="I3" t="n">
        <v>131</v>
      </c>
      <c r="J3" t="n">
        <v>213.78</v>
      </c>
      <c r="K3" t="n">
        <v>56.13</v>
      </c>
      <c r="L3" t="n">
        <v>1.25</v>
      </c>
      <c r="M3" t="n">
        <v>129</v>
      </c>
      <c r="N3" t="n">
        <v>46.4</v>
      </c>
      <c r="O3" t="n">
        <v>26600.32</v>
      </c>
      <c r="P3" t="n">
        <v>226.16</v>
      </c>
      <c r="Q3" t="n">
        <v>988.4</v>
      </c>
      <c r="R3" t="n">
        <v>120.28</v>
      </c>
      <c r="S3" t="n">
        <v>35.43</v>
      </c>
      <c r="T3" t="n">
        <v>40793.7</v>
      </c>
      <c r="U3" t="n">
        <v>0.29</v>
      </c>
      <c r="V3" t="n">
        <v>0.74</v>
      </c>
      <c r="W3" t="n">
        <v>3.18</v>
      </c>
      <c r="X3" t="n">
        <v>2.65</v>
      </c>
      <c r="Y3" t="n">
        <v>1</v>
      </c>
      <c r="Z3" t="n">
        <v>10</v>
      </c>
      <c r="AA3" t="n">
        <v>588.409690793412</v>
      </c>
      <c r="AB3" t="n">
        <v>805.0880977470244</v>
      </c>
      <c r="AC3" t="n">
        <v>728.2516196462898</v>
      </c>
      <c r="AD3" t="n">
        <v>588409.690793412</v>
      </c>
      <c r="AE3" t="n">
        <v>805088.0977470245</v>
      </c>
      <c r="AF3" t="n">
        <v>9.761926674676423e-07</v>
      </c>
      <c r="AG3" t="n">
        <v>16</v>
      </c>
      <c r="AH3" t="n">
        <v>728251.6196462897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4.5681</v>
      </c>
      <c r="E4" t="n">
        <v>21.89</v>
      </c>
      <c r="F4" t="n">
        <v>14.84</v>
      </c>
      <c r="G4" t="n">
        <v>8.48</v>
      </c>
      <c r="H4" t="n">
        <v>0.12</v>
      </c>
      <c r="I4" t="n">
        <v>105</v>
      </c>
      <c r="J4" t="n">
        <v>214.19</v>
      </c>
      <c r="K4" t="n">
        <v>56.13</v>
      </c>
      <c r="L4" t="n">
        <v>1.5</v>
      </c>
      <c r="M4" t="n">
        <v>103</v>
      </c>
      <c r="N4" t="n">
        <v>46.56</v>
      </c>
      <c r="O4" t="n">
        <v>26650.41</v>
      </c>
      <c r="P4" t="n">
        <v>217.05</v>
      </c>
      <c r="Q4" t="n">
        <v>988.35</v>
      </c>
      <c r="R4" t="n">
        <v>102.59</v>
      </c>
      <c r="S4" t="n">
        <v>35.43</v>
      </c>
      <c r="T4" t="n">
        <v>32080.25</v>
      </c>
      <c r="U4" t="n">
        <v>0.35</v>
      </c>
      <c r="V4" t="n">
        <v>0.77</v>
      </c>
      <c r="W4" t="n">
        <v>3.14</v>
      </c>
      <c r="X4" t="n">
        <v>2.09</v>
      </c>
      <c r="Y4" t="n">
        <v>1</v>
      </c>
      <c r="Z4" t="n">
        <v>10</v>
      </c>
      <c r="AA4" t="n">
        <v>534.395342503815</v>
      </c>
      <c r="AB4" t="n">
        <v>731.1832834723311</v>
      </c>
      <c r="AC4" t="n">
        <v>661.4001771199148</v>
      </c>
      <c r="AD4" t="n">
        <v>534395.342503815</v>
      </c>
      <c r="AE4" t="n">
        <v>731183.2834723311</v>
      </c>
      <c r="AF4" t="n">
        <v>1.050320494679072e-06</v>
      </c>
      <c r="AG4" t="n">
        <v>15</v>
      </c>
      <c r="AH4" t="n">
        <v>661400.1771199148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4.7964</v>
      </c>
      <c r="E5" t="n">
        <v>20.85</v>
      </c>
      <c r="F5" t="n">
        <v>14.52</v>
      </c>
      <c r="G5" t="n">
        <v>9.9</v>
      </c>
      <c r="H5" t="n">
        <v>0.14</v>
      </c>
      <c r="I5" t="n">
        <v>88</v>
      </c>
      <c r="J5" t="n">
        <v>214.59</v>
      </c>
      <c r="K5" t="n">
        <v>56.13</v>
      </c>
      <c r="L5" t="n">
        <v>1.75</v>
      </c>
      <c r="M5" t="n">
        <v>86</v>
      </c>
      <c r="N5" t="n">
        <v>46.72</v>
      </c>
      <c r="O5" t="n">
        <v>26700.55</v>
      </c>
      <c r="P5" t="n">
        <v>211.33</v>
      </c>
      <c r="Q5" t="n">
        <v>988.42</v>
      </c>
      <c r="R5" t="n">
        <v>92.34</v>
      </c>
      <c r="S5" t="n">
        <v>35.43</v>
      </c>
      <c r="T5" t="n">
        <v>27042.53</v>
      </c>
      <c r="U5" t="n">
        <v>0.38</v>
      </c>
      <c r="V5" t="n">
        <v>0.79</v>
      </c>
      <c r="W5" t="n">
        <v>3.12</v>
      </c>
      <c r="X5" t="n">
        <v>1.76</v>
      </c>
      <c r="Y5" t="n">
        <v>1</v>
      </c>
      <c r="Z5" t="n">
        <v>10</v>
      </c>
      <c r="AA5" t="n">
        <v>497.1790932207658</v>
      </c>
      <c r="AB5" t="n">
        <v>680.262369338222</v>
      </c>
      <c r="AC5" t="n">
        <v>615.3390835628132</v>
      </c>
      <c r="AD5" t="n">
        <v>497179.0932207658</v>
      </c>
      <c r="AE5" t="n">
        <v>680262.369338222</v>
      </c>
      <c r="AF5" t="n">
        <v>1.102812377285677e-06</v>
      </c>
      <c r="AG5" t="n">
        <v>14</v>
      </c>
      <c r="AH5" t="n">
        <v>615339.0835628132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4.9915</v>
      </c>
      <c r="E6" t="n">
        <v>20.03</v>
      </c>
      <c r="F6" t="n">
        <v>14.25</v>
      </c>
      <c r="G6" t="n">
        <v>11.4</v>
      </c>
      <c r="H6" t="n">
        <v>0.17</v>
      </c>
      <c r="I6" t="n">
        <v>75</v>
      </c>
      <c r="J6" t="n">
        <v>215</v>
      </c>
      <c r="K6" t="n">
        <v>56.13</v>
      </c>
      <c r="L6" t="n">
        <v>2</v>
      </c>
      <c r="M6" t="n">
        <v>73</v>
      </c>
      <c r="N6" t="n">
        <v>46.87</v>
      </c>
      <c r="O6" t="n">
        <v>26750.75</v>
      </c>
      <c r="P6" t="n">
        <v>206.7</v>
      </c>
      <c r="Q6" t="n">
        <v>988.34</v>
      </c>
      <c r="R6" t="n">
        <v>84.14</v>
      </c>
      <c r="S6" t="n">
        <v>35.43</v>
      </c>
      <c r="T6" t="n">
        <v>23005.47</v>
      </c>
      <c r="U6" t="n">
        <v>0.42</v>
      </c>
      <c r="V6" t="n">
        <v>0.8</v>
      </c>
      <c r="W6" t="n">
        <v>3.09</v>
      </c>
      <c r="X6" t="n">
        <v>1.5</v>
      </c>
      <c r="Y6" t="n">
        <v>1</v>
      </c>
      <c r="Z6" t="n">
        <v>10</v>
      </c>
      <c r="AA6" t="n">
        <v>478.1312503710042</v>
      </c>
      <c r="AB6" t="n">
        <v>654.2002704196593</v>
      </c>
      <c r="AC6" t="n">
        <v>591.7643147866526</v>
      </c>
      <c r="AD6" t="n">
        <v>478131.2503710042</v>
      </c>
      <c r="AE6" t="n">
        <v>654200.2704196593</v>
      </c>
      <c r="AF6" t="n">
        <v>1.147670749149666e-06</v>
      </c>
      <c r="AG6" t="n">
        <v>14</v>
      </c>
      <c r="AH6" t="n">
        <v>591764.3147866526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5.134</v>
      </c>
      <c r="E7" t="n">
        <v>19.48</v>
      </c>
      <c r="F7" t="n">
        <v>14.08</v>
      </c>
      <c r="G7" t="n">
        <v>12.8</v>
      </c>
      <c r="H7" t="n">
        <v>0.19</v>
      </c>
      <c r="I7" t="n">
        <v>66</v>
      </c>
      <c r="J7" t="n">
        <v>215.41</v>
      </c>
      <c r="K7" t="n">
        <v>56.13</v>
      </c>
      <c r="L7" t="n">
        <v>2.25</v>
      </c>
      <c r="M7" t="n">
        <v>64</v>
      </c>
      <c r="N7" t="n">
        <v>47.03</v>
      </c>
      <c r="O7" t="n">
        <v>26801</v>
      </c>
      <c r="P7" t="n">
        <v>203.04</v>
      </c>
      <c r="Q7" t="n">
        <v>988.39</v>
      </c>
      <c r="R7" t="n">
        <v>78.61</v>
      </c>
      <c r="S7" t="n">
        <v>35.43</v>
      </c>
      <c r="T7" t="n">
        <v>20284.9</v>
      </c>
      <c r="U7" t="n">
        <v>0.45</v>
      </c>
      <c r="V7" t="n">
        <v>0.8100000000000001</v>
      </c>
      <c r="W7" t="n">
        <v>3.08</v>
      </c>
      <c r="X7" t="n">
        <v>1.32</v>
      </c>
      <c r="Y7" t="n">
        <v>1</v>
      </c>
      <c r="Z7" t="n">
        <v>10</v>
      </c>
      <c r="AA7" t="n">
        <v>452.5035242601294</v>
      </c>
      <c r="AB7" t="n">
        <v>619.1352849392792</v>
      </c>
      <c r="AC7" t="n">
        <v>560.0458823065036</v>
      </c>
      <c r="AD7" t="n">
        <v>452503.5242601294</v>
      </c>
      <c r="AE7" t="n">
        <v>619135.2849392792</v>
      </c>
      <c r="AF7" t="n">
        <v>1.1804350648371e-06</v>
      </c>
      <c r="AG7" t="n">
        <v>13</v>
      </c>
      <c r="AH7" t="n">
        <v>560045.8823065036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5.2584</v>
      </c>
      <c r="E8" t="n">
        <v>19.02</v>
      </c>
      <c r="F8" t="n">
        <v>13.91</v>
      </c>
      <c r="G8" t="n">
        <v>14.15</v>
      </c>
      <c r="H8" t="n">
        <v>0.21</v>
      </c>
      <c r="I8" t="n">
        <v>59</v>
      </c>
      <c r="J8" t="n">
        <v>215.82</v>
      </c>
      <c r="K8" t="n">
        <v>56.13</v>
      </c>
      <c r="L8" t="n">
        <v>2.5</v>
      </c>
      <c r="M8" t="n">
        <v>57</v>
      </c>
      <c r="N8" t="n">
        <v>47.19</v>
      </c>
      <c r="O8" t="n">
        <v>26851.31</v>
      </c>
      <c r="P8" t="n">
        <v>199.88</v>
      </c>
      <c r="Q8" t="n">
        <v>988.25</v>
      </c>
      <c r="R8" t="n">
        <v>73.69</v>
      </c>
      <c r="S8" t="n">
        <v>35.43</v>
      </c>
      <c r="T8" t="n">
        <v>17859.72</v>
      </c>
      <c r="U8" t="n">
        <v>0.48</v>
      </c>
      <c r="V8" t="n">
        <v>0.82</v>
      </c>
      <c r="W8" t="n">
        <v>3.06</v>
      </c>
      <c r="X8" t="n">
        <v>1.16</v>
      </c>
      <c r="Y8" t="n">
        <v>1</v>
      </c>
      <c r="Z8" t="n">
        <v>10</v>
      </c>
      <c r="AA8" t="n">
        <v>441.5323380643318</v>
      </c>
      <c r="AB8" t="n">
        <v>604.124023971614</v>
      </c>
      <c r="AC8" t="n">
        <v>546.4672750171552</v>
      </c>
      <c r="AD8" t="n">
        <v>441532.3380643318</v>
      </c>
      <c r="AE8" t="n">
        <v>604124.023971614</v>
      </c>
      <c r="AF8" t="n">
        <v>1.209037737619674e-06</v>
      </c>
      <c r="AG8" t="n">
        <v>13</v>
      </c>
      <c r="AH8" t="n">
        <v>546467.2750171552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5.3587</v>
      </c>
      <c r="E9" t="n">
        <v>18.66</v>
      </c>
      <c r="F9" t="n">
        <v>13.81</v>
      </c>
      <c r="G9" t="n">
        <v>15.63</v>
      </c>
      <c r="H9" t="n">
        <v>0.23</v>
      </c>
      <c r="I9" t="n">
        <v>53</v>
      </c>
      <c r="J9" t="n">
        <v>216.22</v>
      </c>
      <c r="K9" t="n">
        <v>56.13</v>
      </c>
      <c r="L9" t="n">
        <v>2.75</v>
      </c>
      <c r="M9" t="n">
        <v>51</v>
      </c>
      <c r="N9" t="n">
        <v>47.35</v>
      </c>
      <c r="O9" t="n">
        <v>26901.66</v>
      </c>
      <c r="P9" t="n">
        <v>197.6</v>
      </c>
      <c r="Q9" t="n">
        <v>988.13</v>
      </c>
      <c r="R9" t="n">
        <v>70.36</v>
      </c>
      <c r="S9" t="n">
        <v>35.43</v>
      </c>
      <c r="T9" t="n">
        <v>16223.74</v>
      </c>
      <c r="U9" t="n">
        <v>0.5</v>
      </c>
      <c r="V9" t="n">
        <v>0.83</v>
      </c>
      <c r="W9" t="n">
        <v>3.06</v>
      </c>
      <c r="X9" t="n">
        <v>1.06</v>
      </c>
      <c r="Y9" t="n">
        <v>1</v>
      </c>
      <c r="Z9" t="n">
        <v>10</v>
      </c>
      <c r="AA9" t="n">
        <v>433.5151600143659</v>
      </c>
      <c r="AB9" t="n">
        <v>593.1545672707176</v>
      </c>
      <c r="AC9" t="n">
        <v>536.5447278680632</v>
      </c>
      <c r="AD9" t="n">
        <v>433515.1600143659</v>
      </c>
      <c r="AE9" t="n">
        <v>593154.5672707176</v>
      </c>
      <c r="AF9" t="n">
        <v>1.23209921736318e-06</v>
      </c>
      <c r="AG9" t="n">
        <v>13</v>
      </c>
      <c r="AH9" t="n">
        <v>536544.7278680633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5.4538</v>
      </c>
      <c r="E10" t="n">
        <v>18.34</v>
      </c>
      <c r="F10" t="n">
        <v>13.7</v>
      </c>
      <c r="G10" t="n">
        <v>17.12</v>
      </c>
      <c r="H10" t="n">
        <v>0.25</v>
      </c>
      <c r="I10" t="n">
        <v>48</v>
      </c>
      <c r="J10" t="n">
        <v>216.63</v>
      </c>
      <c r="K10" t="n">
        <v>56.13</v>
      </c>
      <c r="L10" t="n">
        <v>3</v>
      </c>
      <c r="M10" t="n">
        <v>46</v>
      </c>
      <c r="N10" t="n">
        <v>47.51</v>
      </c>
      <c r="O10" t="n">
        <v>26952.08</v>
      </c>
      <c r="P10" t="n">
        <v>195.05</v>
      </c>
      <c r="Q10" t="n">
        <v>988.39</v>
      </c>
      <c r="R10" t="n">
        <v>67.11</v>
      </c>
      <c r="S10" t="n">
        <v>35.43</v>
      </c>
      <c r="T10" t="n">
        <v>14623.71</v>
      </c>
      <c r="U10" t="n">
        <v>0.53</v>
      </c>
      <c r="V10" t="n">
        <v>0.83</v>
      </c>
      <c r="W10" t="n">
        <v>3.04</v>
      </c>
      <c r="X10" t="n">
        <v>0.9399999999999999</v>
      </c>
      <c r="Y10" t="n">
        <v>1</v>
      </c>
      <c r="Z10" t="n">
        <v>10</v>
      </c>
      <c r="AA10" t="n">
        <v>413.246465022714</v>
      </c>
      <c r="AB10" t="n">
        <v>565.4220445914252</v>
      </c>
      <c r="AC10" t="n">
        <v>511.4589582304425</v>
      </c>
      <c r="AD10" t="n">
        <v>413246.465022714</v>
      </c>
      <c r="AE10" t="n">
        <v>565422.0445914252</v>
      </c>
      <c r="AF10" t="n">
        <v>1.253965086990373e-06</v>
      </c>
      <c r="AG10" t="n">
        <v>12</v>
      </c>
      <c r="AH10" t="n">
        <v>511458.9582304425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5.5259</v>
      </c>
      <c r="E11" t="n">
        <v>18.1</v>
      </c>
      <c r="F11" t="n">
        <v>13.63</v>
      </c>
      <c r="G11" t="n">
        <v>18.58</v>
      </c>
      <c r="H11" t="n">
        <v>0.27</v>
      </c>
      <c r="I11" t="n">
        <v>44</v>
      </c>
      <c r="J11" t="n">
        <v>217.04</v>
      </c>
      <c r="K11" t="n">
        <v>56.13</v>
      </c>
      <c r="L11" t="n">
        <v>3.25</v>
      </c>
      <c r="M11" t="n">
        <v>42</v>
      </c>
      <c r="N11" t="n">
        <v>47.66</v>
      </c>
      <c r="O11" t="n">
        <v>27002.55</v>
      </c>
      <c r="P11" t="n">
        <v>193.3</v>
      </c>
      <c r="Q11" t="n">
        <v>988.15</v>
      </c>
      <c r="R11" t="n">
        <v>64.94</v>
      </c>
      <c r="S11" t="n">
        <v>35.43</v>
      </c>
      <c r="T11" t="n">
        <v>13562.99</v>
      </c>
      <c r="U11" t="n">
        <v>0.55</v>
      </c>
      <c r="V11" t="n">
        <v>0.84</v>
      </c>
      <c r="W11" t="n">
        <v>3.03</v>
      </c>
      <c r="X11" t="n">
        <v>0.87</v>
      </c>
      <c r="Y11" t="n">
        <v>1</v>
      </c>
      <c r="Z11" t="n">
        <v>10</v>
      </c>
      <c r="AA11" t="n">
        <v>407.7638123041969</v>
      </c>
      <c r="AB11" t="n">
        <v>557.9204372643831</v>
      </c>
      <c r="AC11" t="n">
        <v>504.6732937781213</v>
      </c>
      <c r="AD11" t="n">
        <v>407763.8123041969</v>
      </c>
      <c r="AE11" t="n">
        <v>557920.4372643831</v>
      </c>
      <c r="AF11" t="n">
        <v>1.270542681103103e-06</v>
      </c>
      <c r="AG11" t="n">
        <v>12</v>
      </c>
      <c r="AH11" t="n">
        <v>504673.2937781212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5.5888</v>
      </c>
      <c r="E12" t="n">
        <v>17.89</v>
      </c>
      <c r="F12" t="n">
        <v>13.55</v>
      </c>
      <c r="G12" t="n">
        <v>19.83</v>
      </c>
      <c r="H12" t="n">
        <v>0.29</v>
      </c>
      <c r="I12" t="n">
        <v>41</v>
      </c>
      <c r="J12" t="n">
        <v>217.45</v>
      </c>
      <c r="K12" t="n">
        <v>56.13</v>
      </c>
      <c r="L12" t="n">
        <v>3.5</v>
      </c>
      <c r="M12" t="n">
        <v>39</v>
      </c>
      <c r="N12" t="n">
        <v>47.82</v>
      </c>
      <c r="O12" t="n">
        <v>27053.07</v>
      </c>
      <c r="P12" t="n">
        <v>191.35</v>
      </c>
      <c r="Q12" t="n">
        <v>988.1799999999999</v>
      </c>
      <c r="R12" t="n">
        <v>62.59</v>
      </c>
      <c r="S12" t="n">
        <v>35.43</v>
      </c>
      <c r="T12" t="n">
        <v>12401.69</v>
      </c>
      <c r="U12" t="n">
        <v>0.57</v>
      </c>
      <c r="V12" t="n">
        <v>0.84</v>
      </c>
      <c r="W12" t="n">
        <v>3.03</v>
      </c>
      <c r="X12" t="n">
        <v>0.79</v>
      </c>
      <c r="Y12" t="n">
        <v>1</v>
      </c>
      <c r="Z12" t="n">
        <v>10</v>
      </c>
      <c r="AA12" t="n">
        <v>402.5931780671163</v>
      </c>
      <c r="AB12" t="n">
        <v>550.8457473889262</v>
      </c>
      <c r="AC12" t="n">
        <v>498.2738023749885</v>
      </c>
      <c r="AD12" t="n">
        <v>402593.1780671163</v>
      </c>
      <c r="AE12" t="n">
        <v>550845.7473889261</v>
      </c>
      <c r="AF12" t="n">
        <v>1.285004965010048e-06</v>
      </c>
      <c r="AG12" t="n">
        <v>12</v>
      </c>
      <c r="AH12" t="n">
        <v>498273.8023749884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5.6472</v>
      </c>
      <c r="E13" t="n">
        <v>17.71</v>
      </c>
      <c r="F13" t="n">
        <v>13.49</v>
      </c>
      <c r="G13" t="n">
        <v>21.3</v>
      </c>
      <c r="H13" t="n">
        <v>0.31</v>
      </c>
      <c r="I13" t="n">
        <v>38</v>
      </c>
      <c r="J13" t="n">
        <v>217.86</v>
      </c>
      <c r="K13" t="n">
        <v>56.13</v>
      </c>
      <c r="L13" t="n">
        <v>3.75</v>
      </c>
      <c r="M13" t="n">
        <v>36</v>
      </c>
      <c r="N13" t="n">
        <v>47.98</v>
      </c>
      <c r="O13" t="n">
        <v>27103.65</v>
      </c>
      <c r="P13" t="n">
        <v>189.45</v>
      </c>
      <c r="Q13" t="n">
        <v>988.28</v>
      </c>
      <c r="R13" t="n">
        <v>60.64</v>
      </c>
      <c r="S13" t="n">
        <v>35.43</v>
      </c>
      <c r="T13" t="n">
        <v>11439.54</v>
      </c>
      <c r="U13" t="n">
        <v>0.58</v>
      </c>
      <c r="V13" t="n">
        <v>0.84</v>
      </c>
      <c r="W13" t="n">
        <v>3.02</v>
      </c>
      <c r="X13" t="n">
        <v>0.74</v>
      </c>
      <c r="Y13" t="n">
        <v>1</v>
      </c>
      <c r="Z13" t="n">
        <v>10</v>
      </c>
      <c r="AA13" t="n">
        <v>397.8771860972812</v>
      </c>
      <c r="AB13" t="n">
        <v>544.3931191209158</v>
      </c>
      <c r="AC13" t="n">
        <v>492.4370038925562</v>
      </c>
      <c r="AD13" t="n">
        <v>397877.1860972812</v>
      </c>
      <c r="AE13" t="n">
        <v>544393.1191209158</v>
      </c>
      <c r="AF13" t="n">
        <v>1.298432586316336e-06</v>
      </c>
      <c r="AG13" t="n">
        <v>12</v>
      </c>
      <c r="AH13" t="n">
        <v>492437.0038925562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5.7077</v>
      </c>
      <c r="E14" t="n">
        <v>17.52</v>
      </c>
      <c r="F14" t="n">
        <v>13.43</v>
      </c>
      <c r="G14" t="n">
        <v>23.02</v>
      </c>
      <c r="H14" t="n">
        <v>0.33</v>
      </c>
      <c r="I14" t="n">
        <v>35</v>
      </c>
      <c r="J14" t="n">
        <v>218.27</v>
      </c>
      <c r="K14" t="n">
        <v>56.13</v>
      </c>
      <c r="L14" t="n">
        <v>4</v>
      </c>
      <c r="M14" t="n">
        <v>33</v>
      </c>
      <c r="N14" t="n">
        <v>48.15</v>
      </c>
      <c r="O14" t="n">
        <v>27154.29</v>
      </c>
      <c r="P14" t="n">
        <v>187.87</v>
      </c>
      <c r="Q14" t="n">
        <v>988.1799999999999</v>
      </c>
      <c r="R14" t="n">
        <v>58.79</v>
      </c>
      <c r="S14" t="n">
        <v>35.43</v>
      </c>
      <c r="T14" t="n">
        <v>10528.81</v>
      </c>
      <c r="U14" t="n">
        <v>0.6</v>
      </c>
      <c r="V14" t="n">
        <v>0.85</v>
      </c>
      <c r="W14" t="n">
        <v>3.02</v>
      </c>
      <c r="X14" t="n">
        <v>0.68</v>
      </c>
      <c r="Y14" t="n">
        <v>1</v>
      </c>
      <c r="Z14" t="n">
        <v>10</v>
      </c>
      <c r="AA14" t="n">
        <v>393.4737749603738</v>
      </c>
      <c r="AB14" t="n">
        <v>538.3681777386104</v>
      </c>
      <c r="AC14" t="n">
        <v>486.9870744597197</v>
      </c>
      <c r="AD14" t="n">
        <v>393473.7749603738</v>
      </c>
      <c r="AE14" t="n">
        <v>538368.1777386104</v>
      </c>
      <c r="AF14" t="n">
        <v>1.312343050169598e-06</v>
      </c>
      <c r="AG14" t="n">
        <v>12</v>
      </c>
      <c r="AH14" t="n">
        <v>486987.0744597197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5.7491</v>
      </c>
      <c r="E15" t="n">
        <v>17.39</v>
      </c>
      <c r="F15" t="n">
        <v>13.39</v>
      </c>
      <c r="G15" t="n">
        <v>24.34</v>
      </c>
      <c r="H15" t="n">
        <v>0.35</v>
      </c>
      <c r="I15" t="n">
        <v>33</v>
      </c>
      <c r="J15" t="n">
        <v>218.68</v>
      </c>
      <c r="K15" t="n">
        <v>56.13</v>
      </c>
      <c r="L15" t="n">
        <v>4.25</v>
      </c>
      <c r="M15" t="n">
        <v>31</v>
      </c>
      <c r="N15" t="n">
        <v>48.31</v>
      </c>
      <c r="O15" t="n">
        <v>27204.98</v>
      </c>
      <c r="P15" t="n">
        <v>186.24</v>
      </c>
      <c r="Q15" t="n">
        <v>988.16</v>
      </c>
      <c r="R15" t="n">
        <v>57.47</v>
      </c>
      <c r="S15" t="n">
        <v>35.43</v>
      </c>
      <c r="T15" t="n">
        <v>9879.120000000001</v>
      </c>
      <c r="U15" t="n">
        <v>0.62</v>
      </c>
      <c r="V15" t="n">
        <v>0.85</v>
      </c>
      <c r="W15" t="n">
        <v>3.02</v>
      </c>
      <c r="X15" t="n">
        <v>0.63</v>
      </c>
      <c r="Y15" t="n">
        <v>1</v>
      </c>
      <c r="Z15" t="n">
        <v>10</v>
      </c>
      <c r="AA15" t="n">
        <v>389.9993888652229</v>
      </c>
      <c r="AB15" t="n">
        <v>533.6143694041284</v>
      </c>
      <c r="AC15" t="n">
        <v>482.6869629206687</v>
      </c>
      <c r="AD15" t="n">
        <v>389999.3888652229</v>
      </c>
      <c r="AE15" t="n">
        <v>533614.3694041284</v>
      </c>
      <c r="AF15" t="n">
        <v>1.321861946095632e-06</v>
      </c>
      <c r="AG15" t="n">
        <v>12</v>
      </c>
      <c r="AH15" t="n">
        <v>482686.9629206688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5.7829</v>
      </c>
      <c r="E16" t="n">
        <v>17.29</v>
      </c>
      <c r="F16" t="n">
        <v>13.37</v>
      </c>
      <c r="G16" t="n">
        <v>25.88</v>
      </c>
      <c r="H16" t="n">
        <v>0.36</v>
      </c>
      <c r="I16" t="n">
        <v>31</v>
      </c>
      <c r="J16" t="n">
        <v>219.09</v>
      </c>
      <c r="K16" t="n">
        <v>56.13</v>
      </c>
      <c r="L16" t="n">
        <v>4.5</v>
      </c>
      <c r="M16" t="n">
        <v>29</v>
      </c>
      <c r="N16" t="n">
        <v>48.47</v>
      </c>
      <c r="O16" t="n">
        <v>27255.72</v>
      </c>
      <c r="P16" t="n">
        <v>185.28</v>
      </c>
      <c r="Q16" t="n">
        <v>988.1900000000001</v>
      </c>
      <c r="R16" t="n">
        <v>56.88</v>
      </c>
      <c r="S16" t="n">
        <v>35.43</v>
      </c>
      <c r="T16" t="n">
        <v>9598.549999999999</v>
      </c>
      <c r="U16" t="n">
        <v>0.62</v>
      </c>
      <c r="V16" t="n">
        <v>0.85</v>
      </c>
      <c r="W16" t="n">
        <v>3.02</v>
      </c>
      <c r="X16" t="n">
        <v>0.62</v>
      </c>
      <c r="Y16" t="n">
        <v>1</v>
      </c>
      <c r="Z16" t="n">
        <v>10</v>
      </c>
      <c r="AA16" t="n">
        <v>387.607362719626</v>
      </c>
      <c r="AB16" t="n">
        <v>530.3414937029769</v>
      </c>
      <c r="AC16" t="n">
        <v>479.7264458829253</v>
      </c>
      <c r="AD16" t="n">
        <v>387607.362719626</v>
      </c>
      <c r="AE16" t="n">
        <v>530341.4937029768</v>
      </c>
      <c r="AF16" t="n">
        <v>1.329633411851668e-06</v>
      </c>
      <c r="AG16" t="n">
        <v>12</v>
      </c>
      <c r="AH16" t="n">
        <v>479726.4458829253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5.8303</v>
      </c>
      <c r="E17" t="n">
        <v>17.15</v>
      </c>
      <c r="F17" t="n">
        <v>13.31</v>
      </c>
      <c r="G17" t="n">
        <v>27.55</v>
      </c>
      <c r="H17" t="n">
        <v>0.38</v>
      </c>
      <c r="I17" t="n">
        <v>29</v>
      </c>
      <c r="J17" t="n">
        <v>219.51</v>
      </c>
      <c r="K17" t="n">
        <v>56.13</v>
      </c>
      <c r="L17" t="n">
        <v>4.75</v>
      </c>
      <c r="M17" t="n">
        <v>27</v>
      </c>
      <c r="N17" t="n">
        <v>48.63</v>
      </c>
      <c r="O17" t="n">
        <v>27306.53</v>
      </c>
      <c r="P17" t="n">
        <v>183.46</v>
      </c>
      <c r="Q17" t="n">
        <v>988.1799999999999</v>
      </c>
      <c r="R17" t="n">
        <v>55.18</v>
      </c>
      <c r="S17" t="n">
        <v>35.43</v>
      </c>
      <c r="T17" t="n">
        <v>8757.92</v>
      </c>
      <c r="U17" t="n">
        <v>0.64</v>
      </c>
      <c r="V17" t="n">
        <v>0.86</v>
      </c>
      <c r="W17" t="n">
        <v>3.01</v>
      </c>
      <c r="X17" t="n">
        <v>0.5600000000000001</v>
      </c>
      <c r="Y17" t="n">
        <v>1</v>
      </c>
      <c r="Z17" t="n">
        <v>10</v>
      </c>
      <c r="AA17" t="n">
        <v>383.7103001700424</v>
      </c>
      <c r="AB17" t="n">
        <v>525.0093607963709</v>
      </c>
      <c r="AC17" t="n">
        <v>474.9032042572303</v>
      </c>
      <c r="AD17" t="n">
        <v>383710.3001700424</v>
      </c>
      <c r="AE17" t="n">
        <v>525009.3607963709</v>
      </c>
      <c r="AF17" t="n">
        <v>1.34053185791191e-06</v>
      </c>
      <c r="AG17" t="n">
        <v>12</v>
      </c>
      <c r="AH17" t="n">
        <v>474903.2042572303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5.8456</v>
      </c>
      <c r="E18" t="n">
        <v>17.11</v>
      </c>
      <c r="F18" t="n">
        <v>13.31</v>
      </c>
      <c r="G18" t="n">
        <v>28.53</v>
      </c>
      <c r="H18" t="n">
        <v>0.4</v>
      </c>
      <c r="I18" t="n">
        <v>28</v>
      </c>
      <c r="J18" t="n">
        <v>219.92</v>
      </c>
      <c r="K18" t="n">
        <v>56.13</v>
      </c>
      <c r="L18" t="n">
        <v>5</v>
      </c>
      <c r="M18" t="n">
        <v>26</v>
      </c>
      <c r="N18" t="n">
        <v>48.79</v>
      </c>
      <c r="O18" t="n">
        <v>27357.39</v>
      </c>
      <c r="P18" t="n">
        <v>182.58</v>
      </c>
      <c r="Q18" t="n">
        <v>988.11</v>
      </c>
      <c r="R18" t="n">
        <v>55.22</v>
      </c>
      <c r="S18" t="n">
        <v>35.43</v>
      </c>
      <c r="T18" t="n">
        <v>8780.01</v>
      </c>
      <c r="U18" t="n">
        <v>0.64</v>
      </c>
      <c r="V18" t="n">
        <v>0.86</v>
      </c>
      <c r="W18" t="n">
        <v>3.01</v>
      </c>
      <c r="X18" t="n">
        <v>0.5600000000000001</v>
      </c>
      <c r="Y18" t="n">
        <v>1</v>
      </c>
      <c r="Z18" t="n">
        <v>10</v>
      </c>
      <c r="AA18" t="n">
        <v>382.2824799735803</v>
      </c>
      <c r="AB18" t="n">
        <v>523.05575421259</v>
      </c>
      <c r="AC18" t="n">
        <v>473.1360471439015</v>
      </c>
      <c r="AD18" t="n">
        <v>382282.4799735803</v>
      </c>
      <c r="AE18" t="n">
        <v>523055.7542125901</v>
      </c>
      <c r="AF18" t="n">
        <v>1.344049710754139e-06</v>
      </c>
      <c r="AG18" t="n">
        <v>12</v>
      </c>
      <c r="AH18" t="n">
        <v>473136.0471439015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5.8943</v>
      </c>
      <c r="E19" t="n">
        <v>16.97</v>
      </c>
      <c r="F19" t="n">
        <v>13.26</v>
      </c>
      <c r="G19" t="n">
        <v>30.59</v>
      </c>
      <c r="H19" t="n">
        <v>0.42</v>
      </c>
      <c r="I19" t="n">
        <v>26</v>
      </c>
      <c r="J19" t="n">
        <v>220.33</v>
      </c>
      <c r="K19" t="n">
        <v>56.13</v>
      </c>
      <c r="L19" t="n">
        <v>5.25</v>
      </c>
      <c r="M19" t="n">
        <v>24</v>
      </c>
      <c r="N19" t="n">
        <v>48.95</v>
      </c>
      <c r="O19" t="n">
        <v>27408.3</v>
      </c>
      <c r="P19" t="n">
        <v>180.87</v>
      </c>
      <c r="Q19" t="n">
        <v>988.29</v>
      </c>
      <c r="R19" t="n">
        <v>53.12</v>
      </c>
      <c r="S19" t="n">
        <v>35.43</v>
      </c>
      <c r="T19" t="n">
        <v>7741.92</v>
      </c>
      <c r="U19" t="n">
        <v>0.67</v>
      </c>
      <c r="V19" t="n">
        <v>0.86</v>
      </c>
      <c r="W19" t="n">
        <v>3.01</v>
      </c>
      <c r="X19" t="n">
        <v>0.5</v>
      </c>
      <c r="Y19" t="n">
        <v>1</v>
      </c>
      <c r="Z19" t="n">
        <v>10</v>
      </c>
      <c r="AA19" t="n">
        <v>378.566683012012</v>
      </c>
      <c r="AB19" t="n">
        <v>517.9716368803799</v>
      </c>
      <c r="AC19" t="n">
        <v>468.5371508342739</v>
      </c>
      <c r="AD19" t="n">
        <v>378566.683012012</v>
      </c>
      <c r="AE19" t="n">
        <v>517971.63688038</v>
      </c>
      <c r="AF19" t="n">
        <v>1.355247059343459e-06</v>
      </c>
      <c r="AG19" t="n">
        <v>12</v>
      </c>
      <c r="AH19" t="n">
        <v>468537.1508342739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5.9181</v>
      </c>
      <c r="E20" t="n">
        <v>16.9</v>
      </c>
      <c r="F20" t="n">
        <v>13.23</v>
      </c>
      <c r="G20" t="n">
        <v>31.75</v>
      </c>
      <c r="H20" t="n">
        <v>0.44</v>
      </c>
      <c r="I20" t="n">
        <v>25</v>
      </c>
      <c r="J20" t="n">
        <v>220.74</v>
      </c>
      <c r="K20" t="n">
        <v>56.13</v>
      </c>
      <c r="L20" t="n">
        <v>5.5</v>
      </c>
      <c r="M20" t="n">
        <v>23</v>
      </c>
      <c r="N20" t="n">
        <v>49.12</v>
      </c>
      <c r="O20" t="n">
        <v>27459.27</v>
      </c>
      <c r="P20" t="n">
        <v>179.6</v>
      </c>
      <c r="Q20" t="n">
        <v>988.12</v>
      </c>
      <c r="R20" t="n">
        <v>52.68</v>
      </c>
      <c r="S20" t="n">
        <v>35.43</v>
      </c>
      <c r="T20" t="n">
        <v>7525.39</v>
      </c>
      <c r="U20" t="n">
        <v>0.67</v>
      </c>
      <c r="V20" t="n">
        <v>0.86</v>
      </c>
      <c r="W20" t="n">
        <v>3</v>
      </c>
      <c r="X20" t="n">
        <v>0.47</v>
      </c>
      <c r="Y20" t="n">
        <v>1</v>
      </c>
      <c r="Z20" t="n">
        <v>10</v>
      </c>
      <c r="AA20" t="n">
        <v>376.348386529264</v>
      </c>
      <c r="AB20" t="n">
        <v>514.9364657683502</v>
      </c>
      <c r="AC20" t="n">
        <v>465.791652193287</v>
      </c>
      <c r="AD20" t="n">
        <v>376348.386529264</v>
      </c>
      <c r="AE20" t="n">
        <v>514936.4657683502</v>
      </c>
      <c r="AF20" t="n">
        <v>1.360719274875816e-06</v>
      </c>
      <c r="AG20" t="n">
        <v>12</v>
      </c>
      <c r="AH20" t="n">
        <v>465791.6521932869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5.9416</v>
      </c>
      <c r="E21" t="n">
        <v>16.83</v>
      </c>
      <c r="F21" t="n">
        <v>13.2</v>
      </c>
      <c r="G21" t="n">
        <v>33.01</v>
      </c>
      <c r="H21" t="n">
        <v>0.46</v>
      </c>
      <c r="I21" t="n">
        <v>24</v>
      </c>
      <c r="J21" t="n">
        <v>221.16</v>
      </c>
      <c r="K21" t="n">
        <v>56.13</v>
      </c>
      <c r="L21" t="n">
        <v>5.75</v>
      </c>
      <c r="M21" t="n">
        <v>22</v>
      </c>
      <c r="N21" t="n">
        <v>49.28</v>
      </c>
      <c r="O21" t="n">
        <v>27510.3</v>
      </c>
      <c r="P21" t="n">
        <v>178.19</v>
      </c>
      <c r="Q21" t="n">
        <v>988.28</v>
      </c>
      <c r="R21" t="n">
        <v>51.65</v>
      </c>
      <c r="S21" t="n">
        <v>35.43</v>
      </c>
      <c r="T21" t="n">
        <v>7014.44</v>
      </c>
      <c r="U21" t="n">
        <v>0.6899999999999999</v>
      </c>
      <c r="V21" t="n">
        <v>0.86</v>
      </c>
      <c r="W21" t="n">
        <v>3</v>
      </c>
      <c r="X21" t="n">
        <v>0.45</v>
      </c>
      <c r="Y21" t="n">
        <v>1</v>
      </c>
      <c r="Z21" t="n">
        <v>10</v>
      </c>
      <c r="AA21" t="n">
        <v>361.5534756406723</v>
      </c>
      <c r="AB21" t="n">
        <v>494.6934159851762</v>
      </c>
      <c r="AC21" t="n">
        <v>447.4805706701202</v>
      </c>
      <c r="AD21" t="n">
        <v>361553.4756406723</v>
      </c>
      <c r="AE21" t="n">
        <v>494693.4159851762</v>
      </c>
      <c r="AF21" t="n">
        <v>1.366122512901464e-06</v>
      </c>
      <c r="AG21" t="n">
        <v>11</v>
      </c>
      <c r="AH21" t="n">
        <v>447480.5706701202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5.9587</v>
      </c>
      <c r="E22" t="n">
        <v>16.78</v>
      </c>
      <c r="F22" t="n">
        <v>13.2</v>
      </c>
      <c r="G22" t="n">
        <v>34.43</v>
      </c>
      <c r="H22" t="n">
        <v>0.48</v>
      </c>
      <c r="I22" t="n">
        <v>23</v>
      </c>
      <c r="J22" t="n">
        <v>221.57</v>
      </c>
      <c r="K22" t="n">
        <v>56.13</v>
      </c>
      <c r="L22" t="n">
        <v>6</v>
      </c>
      <c r="M22" t="n">
        <v>21</v>
      </c>
      <c r="N22" t="n">
        <v>49.45</v>
      </c>
      <c r="O22" t="n">
        <v>27561.39</v>
      </c>
      <c r="P22" t="n">
        <v>177.39</v>
      </c>
      <c r="Q22" t="n">
        <v>988.27</v>
      </c>
      <c r="R22" t="n">
        <v>51.61</v>
      </c>
      <c r="S22" t="n">
        <v>35.43</v>
      </c>
      <c r="T22" t="n">
        <v>6999.77</v>
      </c>
      <c r="U22" t="n">
        <v>0.6899999999999999</v>
      </c>
      <c r="V22" t="n">
        <v>0.86</v>
      </c>
      <c r="W22" t="n">
        <v>3</v>
      </c>
      <c r="X22" t="n">
        <v>0.44</v>
      </c>
      <c r="Y22" t="n">
        <v>1</v>
      </c>
      <c r="Z22" t="n">
        <v>10</v>
      </c>
      <c r="AA22" t="n">
        <v>360.1833570689543</v>
      </c>
      <c r="AB22" t="n">
        <v>492.8187593099864</v>
      </c>
      <c r="AC22" t="n">
        <v>445.7848285969134</v>
      </c>
      <c r="AD22" t="n">
        <v>360183.3570689543</v>
      </c>
      <c r="AE22" t="n">
        <v>492818.7593099864</v>
      </c>
      <c r="AF22" t="n">
        <v>1.370054230783955e-06</v>
      </c>
      <c r="AG22" t="n">
        <v>11</v>
      </c>
      <c r="AH22" t="n">
        <v>445784.8285969134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5.9807</v>
      </c>
      <c r="E23" t="n">
        <v>16.72</v>
      </c>
      <c r="F23" t="n">
        <v>13.18</v>
      </c>
      <c r="G23" t="n">
        <v>35.94</v>
      </c>
      <c r="H23" t="n">
        <v>0.5</v>
      </c>
      <c r="I23" t="n">
        <v>22</v>
      </c>
      <c r="J23" t="n">
        <v>221.99</v>
      </c>
      <c r="K23" t="n">
        <v>56.13</v>
      </c>
      <c r="L23" t="n">
        <v>6.25</v>
      </c>
      <c r="M23" t="n">
        <v>20</v>
      </c>
      <c r="N23" t="n">
        <v>49.61</v>
      </c>
      <c r="O23" t="n">
        <v>27612.53</v>
      </c>
      <c r="P23" t="n">
        <v>176.29</v>
      </c>
      <c r="Q23" t="n">
        <v>988.15</v>
      </c>
      <c r="R23" t="n">
        <v>50.84</v>
      </c>
      <c r="S23" t="n">
        <v>35.43</v>
      </c>
      <c r="T23" t="n">
        <v>6621.29</v>
      </c>
      <c r="U23" t="n">
        <v>0.7</v>
      </c>
      <c r="V23" t="n">
        <v>0.86</v>
      </c>
      <c r="W23" t="n">
        <v>3</v>
      </c>
      <c r="X23" t="n">
        <v>0.42</v>
      </c>
      <c r="Y23" t="n">
        <v>1</v>
      </c>
      <c r="Z23" t="n">
        <v>10</v>
      </c>
      <c r="AA23" t="n">
        <v>358.278005516727</v>
      </c>
      <c r="AB23" t="n">
        <v>490.211773258051</v>
      </c>
      <c r="AC23" t="n">
        <v>443.4266496348468</v>
      </c>
      <c r="AD23" t="n">
        <v>358278.005516727</v>
      </c>
      <c r="AE23" t="n">
        <v>490211.773258051</v>
      </c>
      <c r="AF23" t="n">
        <v>1.375112581276051e-06</v>
      </c>
      <c r="AG23" t="n">
        <v>11</v>
      </c>
      <c r="AH23" t="n">
        <v>443426.6496348468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6.0063</v>
      </c>
      <c r="E24" t="n">
        <v>16.65</v>
      </c>
      <c r="F24" t="n">
        <v>13.15</v>
      </c>
      <c r="G24" t="n">
        <v>37.57</v>
      </c>
      <c r="H24" t="n">
        <v>0.52</v>
      </c>
      <c r="I24" t="n">
        <v>21</v>
      </c>
      <c r="J24" t="n">
        <v>222.4</v>
      </c>
      <c r="K24" t="n">
        <v>56.13</v>
      </c>
      <c r="L24" t="n">
        <v>6.5</v>
      </c>
      <c r="M24" t="n">
        <v>19</v>
      </c>
      <c r="N24" t="n">
        <v>49.78</v>
      </c>
      <c r="O24" t="n">
        <v>27663.85</v>
      </c>
      <c r="P24" t="n">
        <v>174.69</v>
      </c>
      <c r="Q24" t="n">
        <v>988.12</v>
      </c>
      <c r="R24" t="n">
        <v>50.14</v>
      </c>
      <c r="S24" t="n">
        <v>35.43</v>
      </c>
      <c r="T24" t="n">
        <v>6276.9</v>
      </c>
      <c r="U24" t="n">
        <v>0.71</v>
      </c>
      <c r="V24" t="n">
        <v>0.87</v>
      </c>
      <c r="W24" t="n">
        <v>3</v>
      </c>
      <c r="X24" t="n">
        <v>0.4</v>
      </c>
      <c r="Y24" t="n">
        <v>1</v>
      </c>
      <c r="Z24" t="n">
        <v>10</v>
      </c>
      <c r="AA24" t="n">
        <v>355.7584420093607</v>
      </c>
      <c r="AB24" t="n">
        <v>486.7643953119754</v>
      </c>
      <c r="AC24" t="n">
        <v>440.3082846015193</v>
      </c>
      <c r="AD24" t="n">
        <v>355758.4420093608</v>
      </c>
      <c r="AE24" t="n">
        <v>486764.3953119754</v>
      </c>
      <c r="AF24" t="n">
        <v>1.38099866184867e-06</v>
      </c>
      <c r="AG24" t="n">
        <v>11</v>
      </c>
      <c r="AH24" t="n">
        <v>440308.2846015193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6.034</v>
      </c>
      <c r="E25" t="n">
        <v>16.57</v>
      </c>
      <c r="F25" t="n">
        <v>13.12</v>
      </c>
      <c r="G25" t="n">
        <v>39.35</v>
      </c>
      <c r="H25" t="n">
        <v>0.54</v>
      </c>
      <c r="I25" t="n">
        <v>20</v>
      </c>
      <c r="J25" t="n">
        <v>222.82</v>
      </c>
      <c r="K25" t="n">
        <v>56.13</v>
      </c>
      <c r="L25" t="n">
        <v>6.75</v>
      </c>
      <c r="M25" t="n">
        <v>18</v>
      </c>
      <c r="N25" t="n">
        <v>49.94</v>
      </c>
      <c r="O25" t="n">
        <v>27715.11</v>
      </c>
      <c r="P25" t="n">
        <v>173.5</v>
      </c>
      <c r="Q25" t="n">
        <v>988.08</v>
      </c>
      <c r="R25" t="n">
        <v>48.92</v>
      </c>
      <c r="S25" t="n">
        <v>35.43</v>
      </c>
      <c r="T25" t="n">
        <v>5671.49</v>
      </c>
      <c r="U25" t="n">
        <v>0.72</v>
      </c>
      <c r="V25" t="n">
        <v>0.87</v>
      </c>
      <c r="W25" t="n">
        <v>3</v>
      </c>
      <c r="X25" t="n">
        <v>0.36</v>
      </c>
      <c r="Y25" t="n">
        <v>1</v>
      </c>
      <c r="Z25" t="n">
        <v>10</v>
      </c>
      <c r="AA25" t="n">
        <v>353.5553687193275</v>
      </c>
      <c r="AB25" t="n">
        <v>483.750053243818</v>
      </c>
      <c r="AC25" t="n">
        <v>437.5816271096912</v>
      </c>
      <c r="AD25" t="n">
        <v>353555.3687193276</v>
      </c>
      <c r="AE25" t="n">
        <v>483750.053243818</v>
      </c>
      <c r="AF25" t="n">
        <v>1.387367584968263e-06</v>
      </c>
      <c r="AG25" t="n">
        <v>11</v>
      </c>
      <c r="AH25" t="n">
        <v>437581.6271096912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6.052</v>
      </c>
      <c r="E26" t="n">
        <v>16.52</v>
      </c>
      <c r="F26" t="n">
        <v>13.11</v>
      </c>
      <c r="G26" t="n">
        <v>41.39</v>
      </c>
      <c r="H26" t="n">
        <v>0.5600000000000001</v>
      </c>
      <c r="I26" t="n">
        <v>19</v>
      </c>
      <c r="J26" t="n">
        <v>223.23</v>
      </c>
      <c r="K26" t="n">
        <v>56.13</v>
      </c>
      <c r="L26" t="n">
        <v>7</v>
      </c>
      <c r="M26" t="n">
        <v>17</v>
      </c>
      <c r="N26" t="n">
        <v>50.11</v>
      </c>
      <c r="O26" t="n">
        <v>27766.43</v>
      </c>
      <c r="P26" t="n">
        <v>172.46</v>
      </c>
      <c r="Q26" t="n">
        <v>988.1</v>
      </c>
      <c r="R26" t="n">
        <v>48.78</v>
      </c>
      <c r="S26" t="n">
        <v>35.43</v>
      </c>
      <c r="T26" t="n">
        <v>5604.49</v>
      </c>
      <c r="U26" t="n">
        <v>0.73</v>
      </c>
      <c r="V26" t="n">
        <v>0.87</v>
      </c>
      <c r="W26" t="n">
        <v>3</v>
      </c>
      <c r="X26" t="n">
        <v>0.35</v>
      </c>
      <c r="Y26" t="n">
        <v>1</v>
      </c>
      <c r="Z26" t="n">
        <v>10</v>
      </c>
      <c r="AA26" t="n">
        <v>351.9368606370691</v>
      </c>
      <c r="AB26" t="n">
        <v>481.5355390821348</v>
      </c>
      <c r="AC26" t="n">
        <v>435.5784630715089</v>
      </c>
      <c r="AD26" t="n">
        <v>351936.8606370691</v>
      </c>
      <c r="AE26" t="n">
        <v>481535.5390821348</v>
      </c>
      <c r="AF26" t="n">
        <v>1.391506235370886e-06</v>
      </c>
      <c r="AG26" t="n">
        <v>11</v>
      </c>
      <c r="AH26" t="n">
        <v>435578.4630715089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6.0707</v>
      </c>
      <c r="E27" t="n">
        <v>16.47</v>
      </c>
      <c r="F27" t="n">
        <v>13.1</v>
      </c>
      <c r="G27" t="n">
        <v>43.67</v>
      </c>
      <c r="H27" t="n">
        <v>0.58</v>
      </c>
      <c r="I27" t="n">
        <v>18</v>
      </c>
      <c r="J27" t="n">
        <v>223.65</v>
      </c>
      <c r="K27" t="n">
        <v>56.13</v>
      </c>
      <c r="L27" t="n">
        <v>7.25</v>
      </c>
      <c r="M27" t="n">
        <v>16</v>
      </c>
      <c r="N27" t="n">
        <v>50.27</v>
      </c>
      <c r="O27" t="n">
        <v>27817.81</v>
      </c>
      <c r="P27" t="n">
        <v>171.32</v>
      </c>
      <c r="Q27" t="n">
        <v>988.22</v>
      </c>
      <c r="R27" t="n">
        <v>48.3</v>
      </c>
      <c r="S27" t="n">
        <v>35.43</v>
      </c>
      <c r="T27" t="n">
        <v>5370.79</v>
      </c>
      <c r="U27" t="n">
        <v>0.73</v>
      </c>
      <c r="V27" t="n">
        <v>0.87</v>
      </c>
      <c r="W27" t="n">
        <v>3</v>
      </c>
      <c r="X27" t="n">
        <v>0.35</v>
      </c>
      <c r="Y27" t="n">
        <v>1</v>
      </c>
      <c r="Z27" t="n">
        <v>10</v>
      </c>
      <c r="AA27" t="n">
        <v>350.213907801852</v>
      </c>
      <c r="AB27" t="n">
        <v>479.1781190016763</v>
      </c>
      <c r="AC27" t="n">
        <v>433.4460318548694</v>
      </c>
      <c r="AD27" t="n">
        <v>350213.907801852</v>
      </c>
      <c r="AE27" t="n">
        <v>479178.1190016763</v>
      </c>
      <c r="AF27" t="n">
        <v>1.395805833289167e-06</v>
      </c>
      <c r="AG27" t="n">
        <v>11</v>
      </c>
      <c r="AH27" t="n">
        <v>433446.0318548694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6.0739</v>
      </c>
      <c r="E28" t="n">
        <v>16.46</v>
      </c>
      <c r="F28" t="n">
        <v>13.09</v>
      </c>
      <c r="G28" t="n">
        <v>43.64</v>
      </c>
      <c r="H28" t="n">
        <v>0.59</v>
      </c>
      <c r="I28" t="n">
        <v>18</v>
      </c>
      <c r="J28" t="n">
        <v>224.07</v>
      </c>
      <c r="K28" t="n">
        <v>56.13</v>
      </c>
      <c r="L28" t="n">
        <v>7.5</v>
      </c>
      <c r="M28" t="n">
        <v>16</v>
      </c>
      <c r="N28" t="n">
        <v>50.44</v>
      </c>
      <c r="O28" t="n">
        <v>27869.24</v>
      </c>
      <c r="P28" t="n">
        <v>169.84</v>
      </c>
      <c r="Q28" t="n">
        <v>988.08</v>
      </c>
      <c r="R28" t="n">
        <v>48.24</v>
      </c>
      <c r="S28" t="n">
        <v>35.43</v>
      </c>
      <c r="T28" t="n">
        <v>5341.52</v>
      </c>
      <c r="U28" t="n">
        <v>0.73</v>
      </c>
      <c r="V28" t="n">
        <v>0.87</v>
      </c>
      <c r="W28" t="n">
        <v>2.99</v>
      </c>
      <c r="X28" t="n">
        <v>0.34</v>
      </c>
      <c r="Y28" t="n">
        <v>1</v>
      </c>
      <c r="Z28" t="n">
        <v>10</v>
      </c>
      <c r="AA28" t="n">
        <v>348.7322692178335</v>
      </c>
      <c r="AB28" t="n">
        <v>477.1508757257412</v>
      </c>
      <c r="AC28" t="n">
        <v>431.6122658319359</v>
      </c>
      <c r="AD28" t="n">
        <v>348732.2692178335</v>
      </c>
      <c r="AE28" t="n">
        <v>477150.8757257411</v>
      </c>
      <c r="AF28" t="n">
        <v>1.396541593360744e-06</v>
      </c>
      <c r="AG28" t="n">
        <v>11</v>
      </c>
      <c r="AH28" t="n">
        <v>431612.2658319359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6.0949</v>
      </c>
      <c r="E29" t="n">
        <v>16.41</v>
      </c>
      <c r="F29" t="n">
        <v>13.08</v>
      </c>
      <c r="G29" t="n">
        <v>46.15</v>
      </c>
      <c r="H29" t="n">
        <v>0.61</v>
      </c>
      <c r="I29" t="n">
        <v>17</v>
      </c>
      <c r="J29" t="n">
        <v>224.49</v>
      </c>
      <c r="K29" t="n">
        <v>56.13</v>
      </c>
      <c r="L29" t="n">
        <v>7.75</v>
      </c>
      <c r="M29" t="n">
        <v>15</v>
      </c>
      <c r="N29" t="n">
        <v>50.61</v>
      </c>
      <c r="O29" t="n">
        <v>27920.73</v>
      </c>
      <c r="P29" t="n">
        <v>168.37</v>
      </c>
      <c r="Q29" t="n">
        <v>988.08</v>
      </c>
      <c r="R29" t="n">
        <v>47.77</v>
      </c>
      <c r="S29" t="n">
        <v>35.43</v>
      </c>
      <c r="T29" t="n">
        <v>5112.33</v>
      </c>
      <c r="U29" t="n">
        <v>0.74</v>
      </c>
      <c r="V29" t="n">
        <v>0.87</v>
      </c>
      <c r="W29" t="n">
        <v>2.99</v>
      </c>
      <c r="X29" t="n">
        <v>0.32</v>
      </c>
      <c r="Y29" t="n">
        <v>1</v>
      </c>
      <c r="Z29" t="n">
        <v>10</v>
      </c>
      <c r="AA29" t="n">
        <v>346.6520886153718</v>
      </c>
      <c r="AB29" t="n">
        <v>474.3046808543617</v>
      </c>
      <c r="AC29" t="n">
        <v>429.0377078044212</v>
      </c>
      <c r="AD29" t="n">
        <v>346652.0886153718</v>
      </c>
      <c r="AE29" t="n">
        <v>474304.6808543617</v>
      </c>
      <c r="AF29" t="n">
        <v>1.401370018830471e-06</v>
      </c>
      <c r="AG29" t="n">
        <v>11</v>
      </c>
      <c r="AH29" t="n">
        <v>429037.7078044212</v>
      </c>
    </row>
    <row r="30">
      <c r="A30" t="n">
        <v>28</v>
      </c>
      <c r="B30" t="n">
        <v>110</v>
      </c>
      <c r="C30" t="inlineStr">
        <is>
          <t xml:space="preserve">CONCLUIDO	</t>
        </is>
      </c>
      <c r="D30" t="n">
        <v>6.1183</v>
      </c>
      <c r="E30" t="n">
        <v>16.34</v>
      </c>
      <c r="F30" t="n">
        <v>13.06</v>
      </c>
      <c r="G30" t="n">
        <v>48.96</v>
      </c>
      <c r="H30" t="n">
        <v>0.63</v>
      </c>
      <c r="I30" t="n">
        <v>16</v>
      </c>
      <c r="J30" t="n">
        <v>224.9</v>
      </c>
      <c r="K30" t="n">
        <v>56.13</v>
      </c>
      <c r="L30" t="n">
        <v>8</v>
      </c>
      <c r="M30" t="n">
        <v>14</v>
      </c>
      <c r="N30" t="n">
        <v>50.78</v>
      </c>
      <c r="O30" t="n">
        <v>27972.28</v>
      </c>
      <c r="P30" t="n">
        <v>167.29</v>
      </c>
      <c r="Q30" t="n">
        <v>988.15</v>
      </c>
      <c r="R30" t="n">
        <v>47.05</v>
      </c>
      <c r="S30" t="n">
        <v>35.43</v>
      </c>
      <c r="T30" t="n">
        <v>4756.21</v>
      </c>
      <c r="U30" t="n">
        <v>0.75</v>
      </c>
      <c r="V30" t="n">
        <v>0.87</v>
      </c>
      <c r="W30" t="n">
        <v>2.99</v>
      </c>
      <c r="X30" t="n">
        <v>0.3</v>
      </c>
      <c r="Y30" t="n">
        <v>1</v>
      </c>
      <c r="Z30" t="n">
        <v>10</v>
      </c>
      <c r="AA30" t="n">
        <v>344.8084518905178</v>
      </c>
      <c r="AB30" t="n">
        <v>471.7821357519045</v>
      </c>
      <c r="AC30" t="n">
        <v>426.7559108661281</v>
      </c>
      <c r="AD30" t="n">
        <v>344808.4518905178</v>
      </c>
      <c r="AE30" t="n">
        <v>471782.1357519045</v>
      </c>
      <c r="AF30" t="n">
        <v>1.406750264353881e-06</v>
      </c>
      <c r="AG30" t="n">
        <v>11</v>
      </c>
      <c r="AH30" t="n">
        <v>426755.9108661282</v>
      </c>
    </row>
    <row r="31">
      <c r="A31" t="n">
        <v>29</v>
      </c>
      <c r="B31" t="n">
        <v>110</v>
      </c>
      <c r="C31" t="inlineStr">
        <is>
          <t xml:space="preserve">CONCLUIDO	</t>
        </is>
      </c>
      <c r="D31" t="n">
        <v>6.1218</v>
      </c>
      <c r="E31" t="n">
        <v>16.34</v>
      </c>
      <c r="F31" t="n">
        <v>13.05</v>
      </c>
      <c r="G31" t="n">
        <v>48.92</v>
      </c>
      <c r="H31" t="n">
        <v>0.65</v>
      </c>
      <c r="I31" t="n">
        <v>16</v>
      </c>
      <c r="J31" t="n">
        <v>225.32</v>
      </c>
      <c r="K31" t="n">
        <v>56.13</v>
      </c>
      <c r="L31" t="n">
        <v>8.25</v>
      </c>
      <c r="M31" t="n">
        <v>14</v>
      </c>
      <c r="N31" t="n">
        <v>50.95</v>
      </c>
      <c r="O31" t="n">
        <v>28023.89</v>
      </c>
      <c r="P31" t="n">
        <v>166.56</v>
      </c>
      <c r="Q31" t="n">
        <v>988.22</v>
      </c>
      <c r="R31" t="n">
        <v>46.97</v>
      </c>
      <c r="S31" t="n">
        <v>35.43</v>
      </c>
      <c r="T31" t="n">
        <v>4714.73</v>
      </c>
      <c r="U31" t="n">
        <v>0.75</v>
      </c>
      <c r="V31" t="n">
        <v>0.87</v>
      </c>
      <c r="W31" t="n">
        <v>2.99</v>
      </c>
      <c r="X31" t="n">
        <v>0.29</v>
      </c>
      <c r="Y31" t="n">
        <v>1</v>
      </c>
      <c r="Z31" t="n">
        <v>10</v>
      </c>
      <c r="AA31" t="n">
        <v>343.9978428195139</v>
      </c>
      <c r="AB31" t="n">
        <v>470.6730246594087</v>
      </c>
      <c r="AC31" t="n">
        <v>425.752651779653</v>
      </c>
      <c r="AD31" t="n">
        <v>343997.8428195139</v>
      </c>
      <c r="AE31" t="n">
        <v>470673.0246594087</v>
      </c>
      <c r="AF31" t="n">
        <v>1.40755500193217e-06</v>
      </c>
      <c r="AG31" t="n">
        <v>11</v>
      </c>
      <c r="AH31" t="n">
        <v>425752.651779653</v>
      </c>
    </row>
    <row r="32">
      <c r="A32" t="n">
        <v>30</v>
      </c>
      <c r="B32" t="n">
        <v>110</v>
      </c>
      <c r="C32" t="inlineStr">
        <is>
          <t xml:space="preserve">CONCLUIDO	</t>
        </is>
      </c>
      <c r="D32" t="n">
        <v>6.1399</v>
      </c>
      <c r="E32" t="n">
        <v>16.29</v>
      </c>
      <c r="F32" t="n">
        <v>13.04</v>
      </c>
      <c r="G32" t="n">
        <v>52.16</v>
      </c>
      <c r="H32" t="n">
        <v>0.67</v>
      </c>
      <c r="I32" t="n">
        <v>15</v>
      </c>
      <c r="J32" t="n">
        <v>225.74</v>
      </c>
      <c r="K32" t="n">
        <v>56.13</v>
      </c>
      <c r="L32" t="n">
        <v>8.5</v>
      </c>
      <c r="M32" t="n">
        <v>13</v>
      </c>
      <c r="N32" t="n">
        <v>51.11</v>
      </c>
      <c r="O32" t="n">
        <v>28075.56</v>
      </c>
      <c r="P32" t="n">
        <v>164.98</v>
      </c>
      <c r="Q32" t="n">
        <v>988.08</v>
      </c>
      <c r="R32" t="n">
        <v>46.8</v>
      </c>
      <c r="S32" t="n">
        <v>35.43</v>
      </c>
      <c r="T32" t="n">
        <v>4634.89</v>
      </c>
      <c r="U32" t="n">
        <v>0.76</v>
      </c>
      <c r="V32" t="n">
        <v>0.87</v>
      </c>
      <c r="W32" t="n">
        <v>2.99</v>
      </c>
      <c r="X32" t="n">
        <v>0.29</v>
      </c>
      <c r="Y32" t="n">
        <v>1</v>
      </c>
      <c r="Z32" t="n">
        <v>10</v>
      </c>
      <c r="AA32" t="n">
        <v>341.948564903034</v>
      </c>
      <c r="AB32" t="n">
        <v>467.8691122063199</v>
      </c>
      <c r="AC32" t="n">
        <v>423.2163407957712</v>
      </c>
      <c r="AD32" t="n">
        <v>341948.564903034</v>
      </c>
      <c r="AE32" t="n">
        <v>467869.1122063199</v>
      </c>
      <c r="AF32" t="n">
        <v>1.41171664483703e-06</v>
      </c>
      <c r="AG32" t="n">
        <v>11</v>
      </c>
      <c r="AH32" t="n">
        <v>423216.3407957712</v>
      </c>
    </row>
    <row r="33">
      <c r="A33" t="n">
        <v>31</v>
      </c>
      <c r="B33" t="n">
        <v>110</v>
      </c>
      <c r="C33" t="inlineStr">
        <is>
          <t xml:space="preserve">CONCLUIDO	</t>
        </is>
      </c>
      <c r="D33" t="n">
        <v>6.1469</v>
      </c>
      <c r="E33" t="n">
        <v>16.27</v>
      </c>
      <c r="F33" t="n">
        <v>13.02</v>
      </c>
      <c r="G33" t="n">
        <v>52.09</v>
      </c>
      <c r="H33" t="n">
        <v>0.6899999999999999</v>
      </c>
      <c r="I33" t="n">
        <v>15</v>
      </c>
      <c r="J33" t="n">
        <v>226.16</v>
      </c>
      <c r="K33" t="n">
        <v>56.13</v>
      </c>
      <c r="L33" t="n">
        <v>8.75</v>
      </c>
      <c r="M33" t="n">
        <v>13</v>
      </c>
      <c r="N33" t="n">
        <v>51.28</v>
      </c>
      <c r="O33" t="n">
        <v>28127.29</v>
      </c>
      <c r="P33" t="n">
        <v>164.04</v>
      </c>
      <c r="Q33" t="n">
        <v>988.08</v>
      </c>
      <c r="R33" t="n">
        <v>46.3</v>
      </c>
      <c r="S33" t="n">
        <v>35.43</v>
      </c>
      <c r="T33" t="n">
        <v>4386.15</v>
      </c>
      <c r="U33" t="n">
        <v>0.77</v>
      </c>
      <c r="V33" t="n">
        <v>0.88</v>
      </c>
      <c r="W33" t="n">
        <v>2.98</v>
      </c>
      <c r="X33" t="n">
        <v>0.27</v>
      </c>
      <c r="Y33" t="n">
        <v>1</v>
      </c>
      <c r="Z33" t="n">
        <v>10</v>
      </c>
      <c r="AA33" t="n">
        <v>340.7975887104798</v>
      </c>
      <c r="AB33" t="n">
        <v>466.2942958021813</v>
      </c>
      <c r="AC33" t="n">
        <v>421.7918226589749</v>
      </c>
      <c r="AD33" t="n">
        <v>340797.5887104798</v>
      </c>
      <c r="AE33" t="n">
        <v>466294.2958021813</v>
      </c>
      <c r="AF33" t="n">
        <v>1.413326119993605e-06</v>
      </c>
      <c r="AG33" t="n">
        <v>11</v>
      </c>
      <c r="AH33" t="n">
        <v>421791.8226589749</v>
      </c>
    </row>
    <row r="34">
      <c r="A34" t="n">
        <v>32</v>
      </c>
      <c r="B34" t="n">
        <v>110</v>
      </c>
      <c r="C34" t="inlineStr">
        <is>
          <t xml:space="preserve">CONCLUIDO	</t>
        </is>
      </c>
      <c r="D34" t="n">
        <v>6.1697</v>
      </c>
      <c r="E34" t="n">
        <v>16.21</v>
      </c>
      <c r="F34" t="n">
        <v>13</v>
      </c>
      <c r="G34" t="n">
        <v>55.73</v>
      </c>
      <c r="H34" t="n">
        <v>0.71</v>
      </c>
      <c r="I34" t="n">
        <v>14</v>
      </c>
      <c r="J34" t="n">
        <v>226.58</v>
      </c>
      <c r="K34" t="n">
        <v>56.13</v>
      </c>
      <c r="L34" t="n">
        <v>9</v>
      </c>
      <c r="M34" t="n">
        <v>12</v>
      </c>
      <c r="N34" t="n">
        <v>51.45</v>
      </c>
      <c r="O34" t="n">
        <v>28179.08</v>
      </c>
      <c r="P34" t="n">
        <v>162.52</v>
      </c>
      <c r="Q34" t="n">
        <v>988.14</v>
      </c>
      <c r="R34" t="n">
        <v>45.57</v>
      </c>
      <c r="S34" t="n">
        <v>35.43</v>
      </c>
      <c r="T34" t="n">
        <v>4027.7</v>
      </c>
      <c r="U34" t="n">
        <v>0.78</v>
      </c>
      <c r="V34" t="n">
        <v>0.88</v>
      </c>
      <c r="W34" t="n">
        <v>2.98</v>
      </c>
      <c r="X34" t="n">
        <v>0.25</v>
      </c>
      <c r="Y34" t="n">
        <v>1</v>
      </c>
      <c r="Z34" t="n">
        <v>10</v>
      </c>
      <c r="AA34" t="n">
        <v>338.6230682695837</v>
      </c>
      <c r="AB34" t="n">
        <v>463.3190210018761</v>
      </c>
      <c r="AC34" t="n">
        <v>419.1005039097864</v>
      </c>
      <c r="AD34" t="n">
        <v>338623.0682695837</v>
      </c>
      <c r="AE34" t="n">
        <v>463319.0210018761</v>
      </c>
      <c r="AF34" t="n">
        <v>1.418568410503595e-06</v>
      </c>
      <c r="AG34" t="n">
        <v>11</v>
      </c>
      <c r="AH34" t="n">
        <v>419100.5039097864</v>
      </c>
    </row>
    <row r="35">
      <c r="A35" t="n">
        <v>33</v>
      </c>
      <c r="B35" t="n">
        <v>110</v>
      </c>
      <c r="C35" t="inlineStr">
        <is>
          <t xml:space="preserve">CONCLUIDO	</t>
        </is>
      </c>
      <c r="D35" t="n">
        <v>6.1674</v>
      </c>
      <c r="E35" t="n">
        <v>16.21</v>
      </c>
      <c r="F35" t="n">
        <v>13.01</v>
      </c>
      <c r="G35" t="n">
        <v>55.76</v>
      </c>
      <c r="H35" t="n">
        <v>0.72</v>
      </c>
      <c r="I35" t="n">
        <v>14</v>
      </c>
      <c r="J35" t="n">
        <v>227</v>
      </c>
      <c r="K35" t="n">
        <v>56.13</v>
      </c>
      <c r="L35" t="n">
        <v>9.25</v>
      </c>
      <c r="M35" t="n">
        <v>12</v>
      </c>
      <c r="N35" t="n">
        <v>51.62</v>
      </c>
      <c r="O35" t="n">
        <v>28230.92</v>
      </c>
      <c r="P35" t="n">
        <v>162.17</v>
      </c>
      <c r="Q35" t="n">
        <v>988.11</v>
      </c>
      <c r="R35" t="n">
        <v>45.63</v>
      </c>
      <c r="S35" t="n">
        <v>35.43</v>
      </c>
      <c r="T35" t="n">
        <v>4058.07</v>
      </c>
      <c r="U35" t="n">
        <v>0.78</v>
      </c>
      <c r="V35" t="n">
        <v>0.88</v>
      </c>
      <c r="W35" t="n">
        <v>2.99</v>
      </c>
      <c r="X35" t="n">
        <v>0.26</v>
      </c>
      <c r="Y35" t="n">
        <v>1</v>
      </c>
      <c r="Z35" t="n">
        <v>10</v>
      </c>
      <c r="AA35" t="n">
        <v>338.4323122586359</v>
      </c>
      <c r="AB35" t="n">
        <v>463.0580202121361</v>
      </c>
      <c r="AC35" t="n">
        <v>418.8644126691022</v>
      </c>
      <c r="AD35" t="n">
        <v>338432.3122586359</v>
      </c>
      <c r="AE35" t="n">
        <v>463058.020212136</v>
      </c>
      <c r="AF35" t="n">
        <v>1.418039582952148e-06</v>
      </c>
      <c r="AG35" t="n">
        <v>11</v>
      </c>
      <c r="AH35" t="n">
        <v>418864.4126691022</v>
      </c>
    </row>
    <row r="36">
      <c r="A36" t="n">
        <v>34</v>
      </c>
      <c r="B36" t="n">
        <v>110</v>
      </c>
      <c r="C36" t="inlineStr">
        <is>
          <t xml:space="preserve">CONCLUIDO	</t>
        </is>
      </c>
      <c r="D36" t="n">
        <v>6.1944</v>
      </c>
      <c r="E36" t="n">
        <v>16.14</v>
      </c>
      <c r="F36" t="n">
        <v>12.98</v>
      </c>
      <c r="G36" t="n">
        <v>59.92</v>
      </c>
      <c r="H36" t="n">
        <v>0.74</v>
      </c>
      <c r="I36" t="n">
        <v>13</v>
      </c>
      <c r="J36" t="n">
        <v>227.42</v>
      </c>
      <c r="K36" t="n">
        <v>56.13</v>
      </c>
      <c r="L36" t="n">
        <v>9.5</v>
      </c>
      <c r="M36" t="n">
        <v>11</v>
      </c>
      <c r="N36" t="n">
        <v>51.8</v>
      </c>
      <c r="O36" t="n">
        <v>28282.83</v>
      </c>
      <c r="P36" t="n">
        <v>159.38</v>
      </c>
      <c r="Q36" t="n">
        <v>988.16</v>
      </c>
      <c r="R36" t="n">
        <v>44.79</v>
      </c>
      <c r="S36" t="n">
        <v>35.43</v>
      </c>
      <c r="T36" t="n">
        <v>3639.51</v>
      </c>
      <c r="U36" t="n">
        <v>0.79</v>
      </c>
      <c r="V36" t="n">
        <v>0.88</v>
      </c>
      <c r="W36" t="n">
        <v>2.98</v>
      </c>
      <c r="X36" t="n">
        <v>0.23</v>
      </c>
      <c r="Y36" t="n">
        <v>1</v>
      </c>
      <c r="Z36" t="n">
        <v>10</v>
      </c>
      <c r="AA36" t="n">
        <v>334.9806880210576</v>
      </c>
      <c r="AB36" t="n">
        <v>458.3353556553671</v>
      </c>
      <c r="AC36" t="n">
        <v>414.5924725893299</v>
      </c>
      <c r="AD36" t="n">
        <v>334980.6880210576</v>
      </c>
      <c r="AE36" t="n">
        <v>458335.3556553671</v>
      </c>
      <c r="AF36" t="n">
        <v>1.424247558556083e-06</v>
      </c>
      <c r="AG36" t="n">
        <v>11</v>
      </c>
      <c r="AH36" t="n">
        <v>414592.4725893299</v>
      </c>
    </row>
    <row r="37">
      <c r="A37" t="n">
        <v>35</v>
      </c>
      <c r="B37" t="n">
        <v>110</v>
      </c>
      <c r="C37" t="inlineStr">
        <is>
          <t xml:space="preserve">CONCLUIDO	</t>
        </is>
      </c>
      <c r="D37" t="n">
        <v>6.1859</v>
      </c>
      <c r="E37" t="n">
        <v>16.17</v>
      </c>
      <c r="F37" t="n">
        <v>13</v>
      </c>
      <c r="G37" t="n">
        <v>60.02</v>
      </c>
      <c r="H37" t="n">
        <v>0.76</v>
      </c>
      <c r="I37" t="n">
        <v>13</v>
      </c>
      <c r="J37" t="n">
        <v>227.84</v>
      </c>
      <c r="K37" t="n">
        <v>56.13</v>
      </c>
      <c r="L37" t="n">
        <v>9.75</v>
      </c>
      <c r="M37" t="n">
        <v>11</v>
      </c>
      <c r="N37" t="n">
        <v>51.97</v>
      </c>
      <c r="O37" t="n">
        <v>28334.8</v>
      </c>
      <c r="P37" t="n">
        <v>159.18</v>
      </c>
      <c r="Q37" t="n">
        <v>988.08</v>
      </c>
      <c r="R37" t="n">
        <v>45.59</v>
      </c>
      <c r="S37" t="n">
        <v>35.43</v>
      </c>
      <c r="T37" t="n">
        <v>4039.11</v>
      </c>
      <c r="U37" t="n">
        <v>0.78</v>
      </c>
      <c r="V37" t="n">
        <v>0.88</v>
      </c>
      <c r="W37" t="n">
        <v>2.99</v>
      </c>
      <c r="X37" t="n">
        <v>0.25</v>
      </c>
      <c r="Y37" t="n">
        <v>1</v>
      </c>
      <c r="Z37" t="n">
        <v>10</v>
      </c>
      <c r="AA37" t="n">
        <v>335.1612159968388</v>
      </c>
      <c r="AB37" t="n">
        <v>458.5823619961632</v>
      </c>
      <c r="AC37" t="n">
        <v>414.815904991636</v>
      </c>
      <c r="AD37" t="n">
        <v>335161.2159968389</v>
      </c>
      <c r="AE37" t="n">
        <v>458582.3619961632</v>
      </c>
      <c r="AF37" t="n">
        <v>1.422293195865956e-06</v>
      </c>
      <c r="AG37" t="n">
        <v>11</v>
      </c>
      <c r="AH37" t="n">
        <v>414815.9049916361</v>
      </c>
    </row>
    <row r="38">
      <c r="A38" t="n">
        <v>36</v>
      </c>
      <c r="B38" t="n">
        <v>110</v>
      </c>
      <c r="C38" t="inlineStr">
        <is>
          <t xml:space="preserve">CONCLUIDO	</t>
        </is>
      </c>
      <c r="D38" t="n">
        <v>6.192</v>
      </c>
      <c r="E38" t="n">
        <v>16.15</v>
      </c>
      <c r="F38" t="n">
        <v>12.99</v>
      </c>
      <c r="G38" t="n">
        <v>59.95</v>
      </c>
      <c r="H38" t="n">
        <v>0.78</v>
      </c>
      <c r="I38" t="n">
        <v>13</v>
      </c>
      <c r="J38" t="n">
        <v>228.27</v>
      </c>
      <c r="K38" t="n">
        <v>56.13</v>
      </c>
      <c r="L38" t="n">
        <v>10</v>
      </c>
      <c r="M38" t="n">
        <v>11</v>
      </c>
      <c r="N38" t="n">
        <v>52.14</v>
      </c>
      <c r="O38" t="n">
        <v>28386.82</v>
      </c>
      <c r="P38" t="n">
        <v>158.34</v>
      </c>
      <c r="Q38" t="n">
        <v>988.09</v>
      </c>
      <c r="R38" t="n">
        <v>45.07</v>
      </c>
      <c r="S38" t="n">
        <v>35.43</v>
      </c>
      <c r="T38" t="n">
        <v>3783.57</v>
      </c>
      <c r="U38" t="n">
        <v>0.79</v>
      </c>
      <c r="V38" t="n">
        <v>0.88</v>
      </c>
      <c r="W38" t="n">
        <v>2.98</v>
      </c>
      <c r="X38" t="n">
        <v>0.23</v>
      </c>
      <c r="Y38" t="n">
        <v>1</v>
      </c>
      <c r="Z38" t="n">
        <v>10</v>
      </c>
      <c r="AA38" t="n">
        <v>334.1860867908304</v>
      </c>
      <c r="AB38" t="n">
        <v>457.2481471968379</v>
      </c>
      <c r="AC38" t="n">
        <v>413.6090257801762</v>
      </c>
      <c r="AD38" t="n">
        <v>334186.0867908304</v>
      </c>
      <c r="AE38" t="n">
        <v>457248.1471968379</v>
      </c>
      <c r="AF38" t="n">
        <v>1.4236957385024e-06</v>
      </c>
      <c r="AG38" t="n">
        <v>11</v>
      </c>
      <c r="AH38" t="n">
        <v>413609.0257801762</v>
      </c>
    </row>
    <row r="39">
      <c r="A39" t="n">
        <v>37</v>
      </c>
      <c r="B39" t="n">
        <v>110</v>
      </c>
      <c r="C39" t="inlineStr">
        <is>
          <t xml:space="preserve">CONCLUIDO	</t>
        </is>
      </c>
      <c r="D39" t="n">
        <v>6.2153</v>
      </c>
      <c r="E39" t="n">
        <v>16.09</v>
      </c>
      <c r="F39" t="n">
        <v>12.97</v>
      </c>
      <c r="G39" t="n">
        <v>64.84999999999999</v>
      </c>
      <c r="H39" t="n">
        <v>0.8</v>
      </c>
      <c r="I39" t="n">
        <v>12</v>
      </c>
      <c r="J39" t="n">
        <v>228.69</v>
      </c>
      <c r="K39" t="n">
        <v>56.13</v>
      </c>
      <c r="L39" t="n">
        <v>10.25</v>
      </c>
      <c r="M39" t="n">
        <v>10</v>
      </c>
      <c r="N39" t="n">
        <v>52.31</v>
      </c>
      <c r="O39" t="n">
        <v>28438.91</v>
      </c>
      <c r="P39" t="n">
        <v>155.79</v>
      </c>
      <c r="Q39" t="n">
        <v>988.12</v>
      </c>
      <c r="R39" t="n">
        <v>44.39</v>
      </c>
      <c r="S39" t="n">
        <v>35.43</v>
      </c>
      <c r="T39" t="n">
        <v>3445.61</v>
      </c>
      <c r="U39" t="n">
        <v>0.8</v>
      </c>
      <c r="V39" t="n">
        <v>0.88</v>
      </c>
      <c r="W39" t="n">
        <v>2.98</v>
      </c>
      <c r="X39" t="n">
        <v>0.22</v>
      </c>
      <c r="Y39" t="n">
        <v>1</v>
      </c>
      <c r="Z39" t="n">
        <v>10</v>
      </c>
      <c r="AA39" t="n">
        <v>331.1342067537594</v>
      </c>
      <c r="AB39" t="n">
        <v>453.0724302906726</v>
      </c>
      <c r="AC39" t="n">
        <v>409.8318334348798</v>
      </c>
      <c r="AD39" t="n">
        <v>331134.2067537594</v>
      </c>
      <c r="AE39" t="n">
        <v>453072.4302906726</v>
      </c>
      <c r="AF39" t="n">
        <v>1.429052991523574e-06</v>
      </c>
      <c r="AG39" t="n">
        <v>11</v>
      </c>
      <c r="AH39" t="n">
        <v>409831.8334348798</v>
      </c>
    </row>
    <row r="40">
      <c r="A40" t="n">
        <v>38</v>
      </c>
      <c r="B40" t="n">
        <v>110</v>
      </c>
      <c r="C40" t="inlineStr">
        <is>
          <t xml:space="preserve">CONCLUIDO	</t>
        </is>
      </c>
      <c r="D40" t="n">
        <v>6.2135</v>
      </c>
      <c r="E40" t="n">
        <v>16.09</v>
      </c>
      <c r="F40" t="n">
        <v>12.97</v>
      </c>
      <c r="G40" t="n">
        <v>64.87</v>
      </c>
      <c r="H40" t="n">
        <v>0.8100000000000001</v>
      </c>
      <c r="I40" t="n">
        <v>12</v>
      </c>
      <c r="J40" t="n">
        <v>229.11</v>
      </c>
      <c r="K40" t="n">
        <v>56.13</v>
      </c>
      <c r="L40" t="n">
        <v>10.5</v>
      </c>
      <c r="M40" t="n">
        <v>10</v>
      </c>
      <c r="N40" t="n">
        <v>52.48</v>
      </c>
      <c r="O40" t="n">
        <v>28491.06</v>
      </c>
      <c r="P40" t="n">
        <v>155.33</v>
      </c>
      <c r="Q40" t="n">
        <v>988.13</v>
      </c>
      <c r="R40" t="n">
        <v>44.46</v>
      </c>
      <c r="S40" t="n">
        <v>35.43</v>
      </c>
      <c r="T40" t="n">
        <v>3482.84</v>
      </c>
      <c r="U40" t="n">
        <v>0.8</v>
      </c>
      <c r="V40" t="n">
        <v>0.88</v>
      </c>
      <c r="W40" t="n">
        <v>2.99</v>
      </c>
      <c r="X40" t="n">
        <v>0.22</v>
      </c>
      <c r="Y40" t="n">
        <v>1</v>
      </c>
      <c r="Z40" t="n">
        <v>10</v>
      </c>
      <c r="AA40" t="n">
        <v>330.7870683961789</v>
      </c>
      <c r="AB40" t="n">
        <v>452.5974602751675</v>
      </c>
      <c r="AC40" t="n">
        <v>409.4021938910299</v>
      </c>
      <c r="AD40" t="n">
        <v>330787.0683961789</v>
      </c>
      <c r="AE40" t="n">
        <v>452597.4602751675</v>
      </c>
      <c r="AF40" t="n">
        <v>1.428639126483312e-06</v>
      </c>
      <c r="AG40" t="n">
        <v>11</v>
      </c>
      <c r="AH40" t="n">
        <v>409402.1938910299</v>
      </c>
    </row>
    <row r="41">
      <c r="A41" t="n">
        <v>39</v>
      </c>
      <c r="B41" t="n">
        <v>110</v>
      </c>
      <c r="C41" t="inlineStr">
        <is>
          <t xml:space="preserve">CONCLUIDO	</t>
        </is>
      </c>
      <c r="D41" t="n">
        <v>6.2158</v>
      </c>
      <c r="E41" t="n">
        <v>16.09</v>
      </c>
      <c r="F41" t="n">
        <v>12.97</v>
      </c>
      <c r="G41" t="n">
        <v>64.84</v>
      </c>
      <c r="H41" t="n">
        <v>0.83</v>
      </c>
      <c r="I41" t="n">
        <v>12</v>
      </c>
      <c r="J41" t="n">
        <v>229.53</v>
      </c>
      <c r="K41" t="n">
        <v>56.13</v>
      </c>
      <c r="L41" t="n">
        <v>10.75</v>
      </c>
      <c r="M41" t="n">
        <v>10</v>
      </c>
      <c r="N41" t="n">
        <v>52.66</v>
      </c>
      <c r="O41" t="n">
        <v>28543.27</v>
      </c>
      <c r="P41" t="n">
        <v>154.03</v>
      </c>
      <c r="Q41" t="n">
        <v>988.16</v>
      </c>
      <c r="R41" t="n">
        <v>44.46</v>
      </c>
      <c r="S41" t="n">
        <v>35.43</v>
      </c>
      <c r="T41" t="n">
        <v>3482.28</v>
      </c>
      <c r="U41" t="n">
        <v>0.8</v>
      </c>
      <c r="V41" t="n">
        <v>0.88</v>
      </c>
      <c r="W41" t="n">
        <v>2.98</v>
      </c>
      <c r="X41" t="n">
        <v>0.21</v>
      </c>
      <c r="Y41" t="n">
        <v>1</v>
      </c>
      <c r="Z41" t="n">
        <v>10</v>
      </c>
      <c r="AA41" t="n">
        <v>329.5778411551493</v>
      </c>
      <c r="AB41" t="n">
        <v>450.9429422166501</v>
      </c>
      <c r="AC41" t="n">
        <v>407.9055807138866</v>
      </c>
      <c r="AD41" t="n">
        <v>329577.8411551493</v>
      </c>
      <c r="AE41" t="n">
        <v>450942.9422166501</v>
      </c>
      <c r="AF41" t="n">
        <v>1.429167954034758e-06</v>
      </c>
      <c r="AG41" t="n">
        <v>11</v>
      </c>
      <c r="AH41" t="n">
        <v>407905.5807138867</v>
      </c>
    </row>
    <row r="42">
      <c r="A42" t="n">
        <v>40</v>
      </c>
      <c r="B42" t="n">
        <v>110</v>
      </c>
      <c r="C42" t="inlineStr">
        <is>
          <t xml:space="preserve">CONCLUIDO	</t>
        </is>
      </c>
      <c r="D42" t="n">
        <v>6.2366</v>
      </c>
      <c r="E42" t="n">
        <v>16.03</v>
      </c>
      <c r="F42" t="n">
        <v>12.96</v>
      </c>
      <c r="G42" t="n">
        <v>70.68000000000001</v>
      </c>
      <c r="H42" t="n">
        <v>0.85</v>
      </c>
      <c r="I42" t="n">
        <v>11</v>
      </c>
      <c r="J42" t="n">
        <v>229.96</v>
      </c>
      <c r="K42" t="n">
        <v>56.13</v>
      </c>
      <c r="L42" t="n">
        <v>11</v>
      </c>
      <c r="M42" t="n">
        <v>9</v>
      </c>
      <c r="N42" t="n">
        <v>52.83</v>
      </c>
      <c r="O42" t="n">
        <v>28595.54</v>
      </c>
      <c r="P42" t="n">
        <v>152.79</v>
      </c>
      <c r="Q42" t="n">
        <v>988.1</v>
      </c>
      <c r="R42" t="n">
        <v>43.98</v>
      </c>
      <c r="S42" t="n">
        <v>35.43</v>
      </c>
      <c r="T42" t="n">
        <v>3247.3</v>
      </c>
      <c r="U42" t="n">
        <v>0.8100000000000001</v>
      </c>
      <c r="V42" t="n">
        <v>0.88</v>
      </c>
      <c r="W42" t="n">
        <v>2.98</v>
      </c>
      <c r="X42" t="n">
        <v>0.2</v>
      </c>
      <c r="Y42" t="n">
        <v>1</v>
      </c>
      <c r="Z42" t="n">
        <v>10</v>
      </c>
      <c r="AA42" t="n">
        <v>327.8162360364389</v>
      </c>
      <c r="AB42" t="n">
        <v>448.5326363766975</v>
      </c>
      <c r="AC42" t="n">
        <v>405.7253110804136</v>
      </c>
      <c r="AD42" t="n">
        <v>327816.2360364388</v>
      </c>
      <c r="AE42" t="n">
        <v>448532.6363766975</v>
      </c>
      <c r="AF42" t="n">
        <v>1.433950394500011e-06</v>
      </c>
      <c r="AG42" t="n">
        <v>11</v>
      </c>
      <c r="AH42" t="n">
        <v>405725.3110804136</v>
      </c>
    </row>
    <row r="43">
      <c r="A43" t="n">
        <v>41</v>
      </c>
      <c r="B43" t="n">
        <v>110</v>
      </c>
      <c r="C43" t="inlineStr">
        <is>
          <t xml:space="preserve">CONCLUIDO	</t>
        </is>
      </c>
      <c r="D43" t="n">
        <v>6.2392</v>
      </c>
      <c r="E43" t="n">
        <v>16.03</v>
      </c>
      <c r="F43" t="n">
        <v>12.95</v>
      </c>
      <c r="G43" t="n">
        <v>70.64</v>
      </c>
      <c r="H43" t="n">
        <v>0.87</v>
      </c>
      <c r="I43" t="n">
        <v>11</v>
      </c>
      <c r="J43" t="n">
        <v>230.38</v>
      </c>
      <c r="K43" t="n">
        <v>56.13</v>
      </c>
      <c r="L43" t="n">
        <v>11.25</v>
      </c>
      <c r="M43" t="n">
        <v>7</v>
      </c>
      <c r="N43" t="n">
        <v>53</v>
      </c>
      <c r="O43" t="n">
        <v>28647.87</v>
      </c>
      <c r="P43" t="n">
        <v>152.05</v>
      </c>
      <c r="Q43" t="n">
        <v>988.08</v>
      </c>
      <c r="R43" t="n">
        <v>43.85</v>
      </c>
      <c r="S43" t="n">
        <v>35.43</v>
      </c>
      <c r="T43" t="n">
        <v>3183.48</v>
      </c>
      <c r="U43" t="n">
        <v>0.8100000000000001</v>
      </c>
      <c r="V43" t="n">
        <v>0.88</v>
      </c>
      <c r="W43" t="n">
        <v>2.98</v>
      </c>
      <c r="X43" t="n">
        <v>0.2</v>
      </c>
      <c r="Y43" t="n">
        <v>1</v>
      </c>
      <c r="Z43" t="n">
        <v>10</v>
      </c>
      <c r="AA43" t="n">
        <v>327.0489675987049</v>
      </c>
      <c r="AB43" t="n">
        <v>447.4828258506953</v>
      </c>
      <c r="AC43" t="n">
        <v>404.7756929975948</v>
      </c>
      <c r="AD43" t="n">
        <v>327048.9675987049</v>
      </c>
      <c r="AE43" t="n">
        <v>447482.8258506954</v>
      </c>
      <c r="AF43" t="n">
        <v>1.434548199558168e-06</v>
      </c>
      <c r="AG43" t="n">
        <v>11</v>
      </c>
      <c r="AH43" t="n">
        <v>404775.6929975948</v>
      </c>
    </row>
    <row r="44">
      <c r="A44" t="n">
        <v>42</v>
      </c>
      <c r="B44" t="n">
        <v>110</v>
      </c>
      <c r="C44" t="inlineStr">
        <is>
          <t xml:space="preserve">CONCLUIDO	</t>
        </is>
      </c>
      <c r="D44" t="n">
        <v>6.2347</v>
      </c>
      <c r="E44" t="n">
        <v>16.04</v>
      </c>
      <c r="F44" t="n">
        <v>12.96</v>
      </c>
      <c r="G44" t="n">
        <v>70.7</v>
      </c>
      <c r="H44" t="n">
        <v>0.89</v>
      </c>
      <c r="I44" t="n">
        <v>11</v>
      </c>
      <c r="J44" t="n">
        <v>230.81</v>
      </c>
      <c r="K44" t="n">
        <v>56.13</v>
      </c>
      <c r="L44" t="n">
        <v>11.5</v>
      </c>
      <c r="M44" t="n">
        <v>6</v>
      </c>
      <c r="N44" t="n">
        <v>53.18</v>
      </c>
      <c r="O44" t="n">
        <v>28700.26</v>
      </c>
      <c r="P44" t="n">
        <v>151.9</v>
      </c>
      <c r="Q44" t="n">
        <v>988.08</v>
      </c>
      <c r="R44" t="n">
        <v>44.12</v>
      </c>
      <c r="S44" t="n">
        <v>35.43</v>
      </c>
      <c r="T44" t="n">
        <v>3316.64</v>
      </c>
      <c r="U44" t="n">
        <v>0.8</v>
      </c>
      <c r="V44" t="n">
        <v>0.88</v>
      </c>
      <c r="W44" t="n">
        <v>2.99</v>
      </c>
      <c r="X44" t="n">
        <v>0.21</v>
      </c>
      <c r="Y44" t="n">
        <v>1</v>
      </c>
      <c r="Z44" t="n">
        <v>10</v>
      </c>
      <c r="AA44" t="n">
        <v>327.0970276589737</v>
      </c>
      <c r="AB44" t="n">
        <v>447.5485837454153</v>
      </c>
      <c r="AC44" t="n">
        <v>404.8351750511346</v>
      </c>
      <c r="AD44" t="n">
        <v>327097.0276589737</v>
      </c>
      <c r="AE44" t="n">
        <v>447548.5837454153</v>
      </c>
      <c r="AF44" t="n">
        <v>1.433513536957512e-06</v>
      </c>
      <c r="AG44" t="n">
        <v>11</v>
      </c>
      <c r="AH44" t="n">
        <v>404835.1750511345</v>
      </c>
    </row>
    <row r="45">
      <c r="A45" t="n">
        <v>43</v>
      </c>
      <c r="B45" t="n">
        <v>110</v>
      </c>
      <c r="C45" t="inlineStr">
        <is>
          <t xml:space="preserve">CONCLUIDO	</t>
        </is>
      </c>
      <c r="D45" t="n">
        <v>6.237</v>
      </c>
      <c r="E45" t="n">
        <v>16.03</v>
      </c>
      <c r="F45" t="n">
        <v>12.96</v>
      </c>
      <c r="G45" t="n">
        <v>70.67</v>
      </c>
      <c r="H45" t="n">
        <v>0.9</v>
      </c>
      <c r="I45" t="n">
        <v>11</v>
      </c>
      <c r="J45" t="n">
        <v>231.23</v>
      </c>
      <c r="K45" t="n">
        <v>56.13</v>
      </c>
      <c r="L45" t="n">
        <v>11.75</v>
      </c>
      <c r="M45" t="n">
        <v>4</v>
      </c>
      <c r="N45" t="n">
        <v>53.36</v>
      </c>
      <c r="O45" t="n">
        <v>28752.71</v>
      </c>
      <c r="P45" t="n">
        <v>150.57</v>
      </c>
      <c r="Q45" t="n">
        <v>988.08</v>
      </c>
      <c r="R45" t="n">
        <v>44.04</v>
      </c>
      <c r="S45" t="n">
        <v>35.43</v>
      </c>
      <c r="T45" t="n">
        <v>3275.3</v>
      </c>
      <c r="U45" t="n">
        <v>0.8</v>
      </c>
      <c r="V45" t="n">
        <v>0.88</v>
      </c>
      <c r="W45" t="n">
        <v>2.98</v>
      </c>
      <c r="X45" t="n">
        <v>0.2</v>
      </c>
      <c r="Y45" t="n">
        <v>1</v>
      </c>
      <c r="Z45" t="n">
        <v>10</v>
      </c>
      <c r="AA45" t="n">
        <v>325.8670955845622</v>
      </c>
      <c r="AB45" t="n">
        <v>445.8657364204319</v>
      </c>
      <c r="AC45" t="n">
        <v>403.3129363129564</v>
      </c>
      <c r="AD45" t="n">
        <v>325867.0955845622</v>
      </c>
      <c r="AE45" t="n">
        <v>445865.7364204319</v>
      </c>
      <c r="AF45" t="n">
        <v>1.434042364508958e-06</v>
      </c>
      <c r="AG45" t="n">
        <v>11</v>
      </c>
      <c r="AH45" t="n">
        <v>403312.9363129564</v>
      </c>
    </row>
    <row r="46">
      <c r="A46" t="n">
        <v>44</v>
      </c>
      <c r="B46" t="n">
        <v>110</v>
      </c>
      <c r="C46" t="inlineStr">
        <is>
          <t xml:space="preserve">CONCLUIDO	</t>
        </is>
      </c>
      <c r="D46" t="n">
        <v>6.2361</v>
      </c>
      <c r="E46" t="n">
        <v>16.04</v>
      </c>
      <c r="F46" t="n">
        <v>12.96</v>
      </c>
      <c r="G46" t="n">
        <v>70.68000000000001</v>
      </c>
      <c r="H46" t="n">
        <v>0.92</v>
      </c>
      <c r="I46" t="n">
        <v>11</v>
      </c>
      <c r="J46" t="n">
        <v>231.66</v>
      </c>
      <c r="K46" t="n">
        <v>56.13</v>
      </c>
      <c r="L46" t="n">
        <v>12</v>
      </c>
      <c r="M46" t="n">
        <v>2</v>
      </c>
      <c r="N46" t="n">
        <v>53.53</v>
      </c>
      <c r="O46" t="n">
        <v>28805.23</v>
      </c>
      <c r="P46" t="n">
        <v>149.68</v>
      </c>
      <c r="Q46" t="n">
        <v>988.1</v>
      </c>
      <c r="R46" t="n">
        <v>43.9</v>
      </c>
      <c r="S46" t="n">
        <v>35.43</v>
      </c>
      <c r="T46" t="n">
        <v>3205.7</v>
      </c>
      <c r="U46" t="n">
        <v>0.8100000000000001</v>
      </c>
      <c r="V46" t="n">
        <v>0.88</v>
      </c>
      <c r="W46" t="n">
        <v>2.99</v>
      </c>
      <c r="X46" t="n">
        <v>0.2</v>
      </c>
      <c r="Y46" t="n">
        <v>1</v>
      </c>
      <c r="Z46" t="n">
        <v>10</v>
      </c>
      <c r="AA46" t="n">
        <v>325.1174435349384</v>
      </c>
      <c r="AB46" t="n">
        <v>444.8400294138224</v>
      </c>
      <c r="AC46" t="n">
        <v>402.3851213434689</v>
      </c>
      <c r="AD46" t="n">
        <v>325117.4435349384</v>
      </c>
      <c r="AE46" t="n">
        <v>444840.0294138225</v>
      </c>
      <c r="AF46" t="n">
        <v>1.433835431988827e-06</v>
      </c>
      <c r="AG46" t="n">
        <v>11</v>
      </c>
      <c r="AH46" t="n">
        <v>402385.121343469</v>
      </c>
    </row>
    <row r="47">
      <c r="A47" t="n">
        <v>45</v>
      </c>
      <c r="B47" t="n">
        <v>110</v>
      </c>
      <c r="C47" t="inlineStr">
        <is>
          <t xml:space="preserve">CONCLUIDO	</t>
        </is>
      </c>
      <c r="D47" t="n">
        <v>6.2366</v>
      </c>
      <c r="E47" t="n">
        <v>16.03</v>
      </c>
      <c r="F47" t="n">
        <v>12.96</v>
      </c>
      <c r="G47" t="n">
        <v>70.68000000000001</v>
      </c>
      <c r="H47" t="n">
        <v>0.9399999999999999</v>
      </c>
      <c r="I47" t="n">
        <v>11</v>
      </c>
      <c r="J47" t="n">
        <v>232.08</v>
      </c>
      <c r="K47" t="n">
        <v>56.13</v>
      </c>
      <c r="L47" t="n">
        <v>12.25</v>
      </c>
      <c r="M47" t="n">
        <v>1</v>
      </c>
      <c r="N47" t="n">
        <v>53.71</v>
      </c>
      <c r="O47" t="n">
        <v>28857.81</v>
      </c>
      <c r="P47" t="n">
        <v>149.75</v>
      </c>
      <c r="Q47" t="n">
        <v>988.1799999999999</v>
      </c>
      <c r="R47" t="n">
        <v>43.81</v>
      </c>
      <c r="S47" t="n">
        <v>35.43</v>
      </c>
      <c r="T47" t="n">
        <v>3161.72</v>
      </c>
      <c r="U47" t="n">
        <v>0.8100000000000001</v>
      </c>
      <c r="V47" t="n">
        <v>0.88</v>
      </c>
      <c r="W47" t="n">
        <v>2.99</v>
      </c>
      <c r="X47" t="n">
        <v>0.2</v>
      </c>
      <c r="Y47" t="n">
        <v>1</v>
      </c>
      <c r="Z47" t="n">
        <v>10</v>
      </c>
      <c r="AA47" t="n">
        <v>325.163580095132</v>
      </c>
      <c r="AB47" t="n">
        <v>444.9031554908807</v>
      </c>
      <c r="AC47" t="n">
        <v>402.4422227563308</v>
      </c>
      <c r="AD47" t="n">
        <v>325163.5800951321</v>
      </c>
      <c r="AE47" t="n">
        <v>444903.1554908807</v>
      </c>
      <c r="AF47" t="n">
        <v>1.433950394500011e-06</v>
      </c>
      <c r="AG47" t="n">
        <v>11</v>
      </c>
      <c r="AH47" t="n">
        <v>402442.2227563308</v>
      </c>
    </row>
    <row r="48">
      <c r="A48" t="n">
        <v>46</v>
      </c>
      <c r="B48" t="n">
        <v>110</v>
      </c>
      <c r="C48" t="inlineStr">
        <is>
          <t xml:space="preserve">CONCLUIDO	</t>
        </is>
      </c>
      <c r="D48" t="n">
        <v>6.2383</v>
      </c>
      <c r="E48" t="n">
        <v>16.03</v>
      </c>
      <c r="F48" t="n">
        <v>12.95</v>
      </c>
      <c r="G48" t="n">
        <v>70.65000000000001</v>
      </c>
      <c r="H48" t="n">
        <v>0.96</v>
      </c>
      <c r="I48" t="n">
        <v>11</v>
      </c>
      <c r="J48" t="n">
        <v>232.51</v>
      </c>
      <c r="K48" t="n">
        <v>56.13</v>
      </c>
      <c r="L48" t="n">
        <v>12.5</v>
      </c>
      <c r="M48" t="n">
        <v>1</v>
      </c>
      <c r="N48" t="n">
        <v>53.88</v>
      </c>
      <c r="O48" t="n">
        <v>28910.45</v>
      </c>
      <c r="P48" t="n">
        <v>149.63</v>
      </c>
      <c r="Q48" t="n">
        <v>988.1799999999999</v>
      </c>
      <c r="R48" t="n">
        <v>43.75</v>
      </c>
      <c r="S48" t="n">
        <v>35.43</v>
      </c>
      <c r="T48" t="n">
        <v>3133.1</v>
      </c>
      <c r="U48" t="n">
        <v>0.8100000000000001</v>
      </c>
      <c r="V48" t="n">
        <v>0.88</v>
      </c>
      <c r="W48" t="n">
        <v>2.99</v>
      </c>
      <c r="X48" t="n">
        <v>0.2</v>
      </c>
      <c r="Y48" t="n">
        <v>1</v>
      </c>
      <c r="Z48" t="n">
        <v>10</v>
      </c>
      <c r="AA48" t="n">
        <v>324.9650604334047</v>
      </c>
      <c r="AB48" t="n">
        <v>444.6315321316361</v>
      </c>
      <c r="AC48" t="n">
        <v>402.1965227492667</v>
      </c>
      <c r="AD48" t="n">
        <v>324965.0604334048</v>
      </c>
      <c r="AE48" t="n">
        <v>444631.5321316361</v>
      </c>
      <c r="AF48" t="n">
        <v>1.434341267038037e-06</v>
      </c>
      <c r="AG48" t="n">
        <v>11</v>
      </c>
      <c r="AH48" t="n">
        <v>402196.5227492667</v>
      </c>
    </row>
    <row r="49">
      <c r="A49" t="n">
        <v>47</v>
      </c>
      <c r="B49" t="n">
        <v>110</v>
      </c>
      <c r="C49" t="inlineStr">
        <is>
          <t xml:space="preserve">CONCLUIDO	</t>
        </is>
      </c>
      <c r="D49" t="n">
        <v>6.2623</v>
      </c>
      <c r="E49" t="n">
        <v>15.97</v>
      </c>
      <c r="F49" t="n">
        <v>12.93</v>
      </c>
      <c r="G49" t="n">
        <v>77.59999999999999</v>
      </c>
      <c r="H49" t="n">
        <v>0.97</v>
      </c>
      <c r="I49" t="n">
        <v>10</v>
      </c>
      <c r="J49" t="n">
        <v>232.94</v>
      </c>
      <c r="K49" t="n">
        <v>56.13</v>
      </c>
      <c r="L49" t="n">
        <v>12.75</v>
      </c>
      <c r="M49" t="n">
        <v>0</v>
      </c>
      <c r="N49" t="n">
        <v>54.06</v>
      </c>
      <c r="O49" t="n">
        <v>28963.15</v>
      </c>
      <c r="P49" t="n">
        <v>149.35</v>
      </c>
      <c r="Q49" t="n">
        <v>988.1799999999999</v>
      </c>
      <c r="R49" t="n">
        <v>43.14</v>
      </c>
      <c r="S49" t="n">
        <v>35.43</v>
      </c>
      <c r="T49" t="n">
        <v>2830.81</v>
      </c>
      <c r="U49" t="n">
        <v>0.82</v>
      </c>
      <c r="V49" t="n">
        <v>0.88</v>
      </c>
      <c r="W49" t="n">
        <v>2.99</v>
      </c>
      <c r="X49" t="n">
        <v>0.18</v>
      </c>
      <c r="Y49" t="n">
        <v>1</v>
      </c>
      <c r="Z49" t="n">
        <v>10</v>
      </c>
      <c r="AA49" t="n">
        <v>323.9222119552339</v>
      </c>
      <c r="AB49" t="n">
        <v>443.204660836575</v>
      </c>
      <c r="AC49" t="n">
        <v>400.9058300479797</v>
      </c>
      <c r="AD49" t="n">
        <v>323922.2119552339</v>
      </c>
      <c r="AE49" t="n">
        <v>443204.660836575</v>
      </c>
      <c r="AF49" t="n">
        <v>1.439859467574868e-06</v>
      </c>
      <c r="AG49" t="n">
        <v>11</v>
      </c>
      <c r="AH49" t="n">
        <v>400905.8300479797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2024-09-24T15:27:06Z</dcterms:created>
  <dcterms:modified xmlns:dcterms="http://purl.org/dc/terms/" xmlns:xsi="http://www.w3.org/2001/XMLSchema-instance" xsi:type="dcterms:W3CDTF">2024-09-24T15:27:06Z</dcterms:modified>
</cp:coreProperties>
</file>