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4 Drones/vel20/field_64ha_100ha_18%_6m_0_LM/"/>
    </mc:Choice>
  </mc:AlternateContent>
  <xr:revisionPtr revIDLastSave="270" documentId="11_A8EDF04686D747BDB4C113EE6586F5536B135D85" xr6:coauthVersionLast="47" xr6:coauthVersionMax="47" xr10:uidLastSave="{D61AC361-52FC-4DC2-86D3-990F6DF08A3D}"/>
  <bookViews>
    <workbookView xWindow="234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<sst xmlns="http://schemas.openxmlformats.org/spreadsheetml/2006/main" count="799" uniqueCount="71">
  <si>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</si>
  <si>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</si>
  <si>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</si>
  <si>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</si>
  <si>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</si>
  <si>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</si>
  <si>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</si>
  <si>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</si>
  <si>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</si>
  <si>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</si>
  <si>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</si>
  <si>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</si>
  <si>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</si>
  <si>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</si>
  <si>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</si>
  <si>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</si>
  <si>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</si>
  <si>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</si>
  <si>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</si>
  <si>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</si>
  <si>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</si>
  <si>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</si>
  <si>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</si>
  <si>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</si>
  <si>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</si>
  <si>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</si>
  <si>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</si>
  <si>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</si>
  <si>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</si>
  <si>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</si>
  <si>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</si>
  <si>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</si>
  <si>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</si>
  <si>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</si>
  <si>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</si>
  <si>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</si>
  <si>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</si>
  <si>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</si>
  <si>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</si>
  <si>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</si>
  <si>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</si>
  <si>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field_64ha_100ha_18%_6m_0_LM\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</si>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</sst>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3D-46CD-BCA7-753F45C6F95F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83D-46CD-BCA7-753F45C6F95F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83D-46CD-BCA7-753F45C6F95F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83D-46CD-BCA7-753F45C6F95F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83D-46CD-BCA7-753F45C6F95F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83D-46CD-BCA7-753F45C6F95F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83D-46CD-BCA7-753F45C6F95F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83D-46CD-BCA7-753F45C6F95F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83D-46CD-BCA7-753F45C6F95F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83D-46CD-BCA7-753F45C6F95F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83D-46CD-BCA7-753F45C6F95F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83D-46CD-BCA7-753F45C6F95F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83D-46CD-BCA7-753F45C6F95F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83D-46CD-BCA7-753F45C6F95F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83D-46CD-BCA7-753F45C6F95F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83D-46CD-BCA7-753F45C6F95F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83D-46CD-BCA7-753F45C6F95F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83D-46CD-BCA7-753F45C6F95F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83D-46CD-BCA7-753F45C6F95F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83D-46CD-BCA7-753F45C6F95F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83D-46CD-BCA7-753F45C6F95F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83D-46CD-BCA7-753F45C6F95F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83D-46CD-BCA7-753F45C6F95F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83D-46CD-BCA7-753F45C6F95F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83D-46CD-BCA7-753F45C6F95F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83D-46CD-BCA7-753F45C6F95F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83D-46CD-BCA7-753F45C6F95F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83D-46CD-BCA7-753F45C6F95F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83D-46CD-BCA7-753F45C6F95F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83D-46CD-BCA7-753F45C6F95F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83D-46CD-BCA7-753F45C6F95F}"/>
              </c:ext>
            </c:extLst>
          </c:dPt>
          <c:xVal>
            <c:numRef>
              <c:f>gráficos!$A$7:$A$37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xVal>
          <c:yVal>
            <c:numRef>
              <c:f>gráficos!$B$7:$B$37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83D-46CD-BCA7-753F45C6F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6F579-FF6F-409C-8832-EB8A337D81E6}">
  <sheetPr codeName="Planilha23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42</v>
      </c>
      <c r="C1" t="s">
        <v>1</v>
      </c>
      <c r="D1" t="s">
        <v>43</v>
      </c>
      <c r="E1" t="s">
        <v>44</v>
      </c>
      <c r="F1" t="s">
        <v>5</v>
      </c>
      <c r="G1" t="s">
        <v>45</v>
      </c>
      <c r="H1" t="s">
        <v>49</v>
      </c>
      <c r="I1" t="s">
        <v>28</v>
      </c>
      <c r="J1" t="s">
        <v>50</v>
      </c>
      <c r="K1" t="s">
        <v>47</v>
      </c>
      <c r="L1" t="s">
        <v>46</v>
      </c>
      <c r="M1" t="s">
        <v>48</v>
      </c>
      <c r="N1" t="s">
        <v>51</v>
      </c>
      <c r="P1" t="s">
        <v>41</v>
      </c>
    </row>
    <row r="2" spans="1:20" x14ac:dyDescent="0.25">
      <c r="A2" t="s">
        <v>52</v>
      </c>
      <c r="B2">
        <v>2.0253999999999999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651</v>
      </c>
      <c r="F2">
        <f>_xlfn.XLOOKUP(B2,RESULTADOS_0!D:D,RESULTADOS_0!F:F,0,0,1)</f>
        <v>40.49</v>
      </c>
      <c r="G2">
        <f>_xlfn.XLOOKUP(B2,RESULTADOS_0!D:D,RESULTADOS_0!M:M,0,0,1)</f>
        <v>0</v>
      </c>
      <c r="H2">
        <f>_xlfn.XLOOKUP(B2,RESULTADOS_0!D:D,RESULTADOS_0!AF:AF,0,0,1)</f>
        <v>2.4696672716759842E-6</v>
      </c>
      <c r="I2">
        <f>_xlfn.XLOOKUP(B2,RESULTADOS_0!D:D,RESULTADOS_0!AC:AC,0,0,1)</f>
        <v>265.14421320660881</v>
      </c>
      <c r="J2">
        <f>_xlfn.XLOOKUP(B2,RESULTADOS_0!D:D,RESULTADOS_0!G:G,0,0,1)</f>
        <v>3.73</v>
      </c>
      <c r="K2">
        <v>1.2962559999999999</v>
      </c>
      <c r="L2">
        <v>64</v>
      </c>
      <c r="M2">
        <v>18</v>
      </c>
      <c r="N2">
        <f>_xlfn.XLOOKUP(B2,RESULTADOS_0!D:D,RESULTADOS_0!AH:AH,0,0,1)</f>
        <v>265144.21320660878</v>
      </c>
      <c r="T2">
        <v>20</v>
      </c>
    </row>
    <row r="3" spans="1:20" x14ac:dyDescent="0.25">
      <c r="A3" t="s">
        <v>53</v>
      </c>
      <c r="B3">
        <v>2.5808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436</v>
      </c>
      <c r="F3">
        <f>_xlfn.XLOOKUP(B3,RESULTADOS_1!D:D,RESULTADOS_1!F:F,0,0,1)</f>
        <v>32.200000000000003</v>
      </c>
      <c r="G3">
        <f>_xlfn.XLOOKUP(B3,RESULTADOS_1!D:D,RESULTADOS_1!M:M,0,0,1)</f>
        <v>0</v>
      </c>
      <c r="H3">
        <f>_xlfn.XLOOKUP(B3,RESULTADOS_1!D:D,RESULTADOS_1!AF:AF,0,0,1)</f>
        <v>3.0390017934248282E-6</v>
      </c>
      <c r="I3">
        <f>_xlfn.XLOOKUP(B3,RESULTADOS_1!D:D,RESULTADOS_1!AC:AC,0,0,1)</f>
        <v>213.8775479374184</v>
      </c>
      <c r="J3">
        <f>_xlfn.XLOOKUP(B3,RESULTADOS_1!D:D,RESULTADOS_1!G:G,0,0,1)</f>
        <v>4.43</v>
      </c>
      <c r="K3">
        <v>1.6517120000000001</v>
      </c>
      <c r="N3">
        <f>_xlfn.XLOOKUP(B3,RESULTADOS_1!D:D,RESULTADOS_1!AH:AH,0,0,1)</f>
        <v>213877.54793741839</v>
      </c>
    </row>
    <row r="4" spans="1:20" x14ac:dyDescent="0.25">
      <c r="A4" t="s">
        <v>54</v>
      </c>
      <c r="B4">
        <v>2.9649999999999999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327</v>
      </c>
      <c r="F4">
        <f>_xlfn.XLOOKUP(B4,RESULTADOS_2!D:D,RESULTADOS_2!F:F,0,0,1)</f>
        <v>27.98</v>
      </c>
      <c r="G4">
        <f>_xlfn.XLOOKUP(B4,RESULTADOS_2!D:D,RESULTADOS_2!M:M,0,0,1)</f>
        <v>0</v>
      </c>
      <c r="H4">
        <f>_xlfn.XLOOKUP(B4,RESULTADOS_2!D:D,RESULTADOS_2!AF:AF,0,0,1)</f>
        <v>3.3964490816632969E-6</v>
      </c>
      <c r="I4">
        <f>_xlfn.XLOOKUP(B4,RESULTADOS_2!D:D,RESULTADOS_2!AC:AC,0,0,1)</f>
        <v>188.62151266949661</v>
      </c>
      <c r="J4">
        <f>_xlfn.XLOOKUP(B4,RESULTADOS_2!D:D,RESULTADOS_2!G:G,0,0,1)</f>
        <v>5.13</v>
      </c>
      <c r="K4">
        <v>1.8976</v>
      </c>
      <c r="N4">
        <f>_xlfn.XLOOKUP(B4,RESULTADOS_2!D:D,RESULTADOS_2!AH:AH,0,0,1)</f>
        <v>188621.51266949659</v>
      </c>
    </row>
    <row r="5" spans="1:20" x14ac:dyDescent="0.25">
      <c r="A5" t="s">
        <v>55</v>
      </c>
      <c r="B5">
        <v>3.2339000000000002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262</v>
      </c>
      <c r="F5">
        <f>_xlfn.XLOOKUP(B5,RESULTADOS_3!D:D,RESULTADOS_3!F:F,0,0,1)</f>
        <v>25.49</v>
      </c>
      <c r="G5">
        <f>_xlfn.XLOOKUP(B5,RESULTADOS_3!D:D,RESULTADOS_3!M:M,0,0,1)</f>
        <v>0</v>
      </c>
      <c r="H5">
        <f>_xlfn.XLOOKUP(B5,RESULTADOS_3!D:D,RESULTADOS_3!AF:AF,0,0,1)</f>
        <v>3.6198394148825229E-6</v>
      </c>
      <c r="I5">
        <f>_xlfn.XLOOKUP(B5,RESULTADOS_3!D:D,RESULTADOS_3!AC:AC,0,0,1)</f>
        <v>182.47706978170339</v>
      </c>
      <c r="J5">
        <f>_xlfn.XLOOKUP(B5,RESULTADOS_3!D:D,RESULTADOS_3!G:G,0,0,1)</f>
        <v>5.84</v>
      </c>
      <c r="K5">
        <v>2.069696</v>
      </c>
      <c r="N5">
        <f>_xlfn.XLOOKUP(B5,RESULTADOS_3!D:D,RESULTADOS_3!AH:AH,0,0,1)</f>
        <v>182477.06978170341</v>
      </c>
    </row>
    <row r="6" spans="1:20" x14ac:dyDescent="0.25">
      <c r="A6" t="s">
        <v>56</v>
      </c>
      <c r="B6">
        <v>3.4377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219</v>
      </c>
      <c r="F6">
        <f>_xlfn.XLOOKUP(B6,RESULTADOS_4!D:D,RESULTADOS_4!F:F,0,0,1)</f>
        <v>23.84</v>
      </c>
      <c r="G6">
        <f>_xlfn.XLOOKUP(B6,RESULTADOS_4!D:D,RESULTADOS_4!M:M,0,0,1)</f>
        <v>0</v>
      </c>
      <c r="H6">
        <f>_xlfn.XLOOKUP(B6,RESULTADOS_4!D:D,RESULTADOS_4!AF:AF,0,0,1)</f>
        <v>3.771563351523843E-6</v>
      </c>
      <c r="I6">
        <f>_xlfn.XLOOKUP(B6,RESULTADOS_4!D:D,RESULTADOS_4!AC:AC,0,0,1)</f>
        <v>166.73142468543341</v>
      </c>
      <c r="J6">
        <f>_xlfn.XLOOKUP(B6,RESULTADOS_4!D:D,RESULTADOS_4!G:G,0,0,1)</f>
        <v>6.53</v>
      </c>
      <c r="K6">
        <v>2.2001279999999999</v>
      </c>
      <c r="N6">
        <f>_xlfn.XLOOKUP(B6,RESULTADOS_4!D:D,RESULTADOS_4!AH:AH,0,0,1)</f>
        <v>166731.42468543339</v>
      </c>
    </row>
    <row r="7" spans="1:20" x14ac:dyDescent="0.25">
      <c r="A7" t="s">
        <v>57</v>
      </c>
      <c r="B7">
        <v>3.6049000000000002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188</v>
      </c>
      <c r="F7">
        <f>_xlfn.XLOOKUP(B7,RESULTADOS_5!D:D,RESULTADOS_5!F:F,0,0,1)</f>
        <v>22.61</v>
      </c>
      <c r="G7">
        <f>_xlfn.XLOOKUP(B7,RESULTADOS_5!D:D,RESULTADOS_5!M:M,0,0,1)</f>
        <v>0</v>
      </c>
      <c r="H7">
        <f>_xlfn.XLOOKUP(B7,RESULTADOS_5!D:D,RESULTADOS_5!AF:AF,0,0,1)</f>
        <v>3.8852078074049137E-6</v>
      </c>
      <c r="I7">
        <f>_xlfn.XLOOKUP(B7,RESULTADOS_5!D:D,RESULTADOS_5!AC:AC,0,0,1)</f>
        <v>164.79385646179199</v>
      </c>
      <c r="J7">
        <f>_xlfn.XLOOKUP(B7,RESULTADOS_5!D:D,RESULTADOS_5!G:G,0,0,1)</f>
        <v>7.22</v>
      </c>
      <c r="K7">
        <v>2.3071360000000003</v>
      </c>
      <c r="N7">
        <f>_xlfn.XLOOKUP(B7,RESULTADOS_5!D:D,RESULTADOS_5!AH:AH,0,0,1)</f>
        <v>164793.85646179199</v>
      </c>
    </row>
    <row r="8" spans="1:20" x14ac:dyDescent="0.25">
      <c r="A8" t="s">
        <v>58</v>
      </c>
      <c r="B8">
        <v>3.7317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165</v>
      </c>
      <c r="F8">
        <f>_xlfn.XLOOKUP(B8,RESULTADOS_6!D:D,RESULTADOS_6!F:F,0,0,1)</f>
        <v>21.74</v>
      </c>
      <c r="G8">
        <f>_xlfn.XLOOKUP(B8,RESULTADOS_6!D:D,RESULTADOS_6!M:M,0,0,1)</f>
        <v>0</v>
      </c>
      <c r="H8">
        <f>_xlfn.XLOOKUP(B8,RESULTADOS_6!D:D,RESULTADOS_6!AF:AF,0,0,1)</f>
        <v>3.9577557573360501E-6</v>
      </c>
      <c r="I8">
        <f>_xlfn.XLOOKUP(B8,RESULTADOS_6!D:D,RESULTADOS_6!AC:AC,0,0,1)</f>
        <v>164.39263644191129</v>
      </c>
      <c r="J8">
        <f>_xlfn.XLOOKUP(B8,RESULTADOS_6!D:D,RESULTADOS_6!G:G,0,0,1)</f>
        <v>7.91</v>
      </c>
      <c r="K8">
        <v>2.3882880000000002</v>
      </c>
      <c r="N8">
        <f>_xlfn.XLOOKUP(B8,RESULTADOS_6!D:D,RESULTADOS_6!AH:AH,0,0,1)</f>
        <v>164392.63644191131</v>
      </c>
    </row>
    <row r="9" spans="1:20" x14ac:dyDescent="0.25">
      <c r="A9" t="s">
        <v>59</v>
      </c>
      <c r="B9">
        <v>3.8477000000000001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146</v>
      </c>
      <c r="F9">
        <f>_xlfn.XLOOKUP(B9,RESULTADOS_7!D:D,RESULTADOS_7!F:F,0,0,1)</f>
        <v>21</v>
      </c>
      <c r="G9">
        <f>_xlfn.XLOOKUP(B9,RESULTADOS_7!D:D,RESULTADOS_7!M:M,0,0,1)</f>
        <v>0</v>
      </c>
      <c r="H9">
        <f>_xlfn.XLOOKUP(B9,RESULTADOS_7!D:D,RESULTADOS_7!AF:AF,0,0,1)</f>
        <v>4.0213019361995611E-6</v>
      </c>
      <c r="I9">
        <f>_xlfn.XLOOKUP(B9,RESULTADOS_7!D:D,RESULTADOS_7!AC:AC,0,0,1)</f>
        <v>164.10549621064209</v>
      </c>
      <c r="J9">
        <f>_xlfn.XLOOKUP(B9,RESULTADOS_7!D:D,RESULTADOS_7!G:G,0,0,1)</f>
        <v>8.6300000000000008</v>
      </c>
      <c r="K9">
        <v>2.4625280000000003</v>
      </c>
      <c r="N9">
        <f>_xlfn.XLOOKUP(B9,RESULTADOS_7!D:D,RESULTADOS_7!AH:AH,0,0,1)</f>
        <v>164105.4962106421</v>
      </c>
    </row>
    <row r="10" spans="1:20" x14ac:dyDescent="0.25">
      <c r="A10" t="s">
        <v>60</v>
      </c>
      <c r="B10">
        <v>3.93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132</v>
      </c>
      <c r="F10">
        <f>_xlfn.XLOOKUP(B10,RESULTADOS_8!D:D,RESULTADOS_8!F:F,0,0,1)</f>
        <v>20.48</v>
      </c>
      <c r="G10">
        <f>_xlfn.XLOOKUP(B10,RESULTADOS_8!D:D,RESULTADOS_8!M:M,0,0,1)</f>
        <v>0</v>
      </c>
      <c r="H10">
        <f>_xlfn.XLOOKUP(B10,RESULTADOS_8!D:D,RESULTADOS_8!AF:AF,0,0,1)</f>
        <v>4.052051440606256E-6</v>
      </c>
      <c r="I10">
        <f>_xlfn.XLOOKUP(B10,RESULTADOS_8!D:D,RESULTADOS_8!AC:AC,0,0,1)</f>
        <v>165.05820749533231</v>
      </c>
      <c r="J10">
        <f>_xlfn.XLOOKUP(B10,RESULTADOS_8!D:D,RESULTADOS_8!G:G,0,0,1)</f>
        <v>9.31</v>
      </c>
      <c r="K10">
        <v>2.5152000000000001</v>
      </c>
      <c r="N10">
        <f>_xlfn.XLOOKUP(B10,RESULTADOS_8!D:D,RESULTADOS_8!AH:AH,0,0,1)</f>
        <v>165058.20749533229</v>
      </c>
    </row>
    <row r="11" spans="1:20" x14ac:dyDescent="0.25">
      <c r="A11" t="s">
        <v>61</v>
      </c>
      <c r="B11">
        <v>4.0102000000000002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120</v>
      </c>
      <c r="F11">
        <f>_xlfn.XLOOKUP(B11,RESULTADOS_9!D:D,RESULTADOS_9!F:F,0,0,1)</f>
        <v>19.989999999999998</v>
      </c>
      <c r="G11">
        <f>_xlfn.XLOOKUP(B11,RESULTADOS_9!D:D,RESULTADOS_9!M:M,0,0,1)</f>
        <v>0</v>
      </c>
      <c r="H11">
        <f>_xlfn.XLOOKUP(B11,RESULTADOS_9!D:D,RESULTADOS_9!AF:AF,0,0,1)</f>
        <v>4.0829941985081156E-6</v>
      </c>
      <c r="I11">
        <f>_xlfn.XLOOKUP(B11,RESULTADOS_9!D:D,RESULTADOS_9!AC:AC,0,0,1)</f>
        <v>166.38006498755561</v>
      </c>
      <c r="J11">
        <f>_xlfn.XLOOKUP(B11,RESULTADOS_9!D:D,RESULTADOS_9!G:G,0,0,1)</f>
        <v>9.99</v>
      </c>
      <c r="K11">
        <v>2.5665279999999999</v>
      </c>
      <c r="N11">
        <f>_xlfn.XLOOKUP(B11,RESULTADOS_9!D:D,RESULTADOS_9!AH:AH,0,0,1)</f>
        <v>166380.06498755561</v>
      </c>
    </row>
    <row r="12" spans="1:20" x14ac:dyDescent="0.25">
      <c r="A12" t="s">
        <v>62</v>
      </c>
      <c r="B12">
        <v>4.0712999999999999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110</v>
      </c>
      <c r="F12">
        <f>_xlfn.XLOOKUP(B12,RESULTADOS_10!D:D,RESULTADOS_10!F:F,0,0,1)</f>
        <v>19.62</v>
      </c>
      <c r="G12">
        <f>_xlfn.XLOOKUP(B12,RESULTADOS_10!D:D,RESULTADOS_10!M:M,0,0,1)</f>
        <v>0</v>
      </c>
      <c r="H12">
        <f>_xlfn.XLOOKUP(B12,RESULTADOS_10!D:D,RESULTADOS_10!AF:AF,0,0,1)</f>
        <v>4.0966437246433017E-6</v>
      </c>
      <c r="I12">
        <f>_xlfn.XLOOKUP(B12,RESULTADOS_10!D:D,RESULTADOS_10!AC:AC,0,0,1)</f>
        <v>153.654465357319</v>
      </c>
      <c r="J12">
        <f>_xlfn.XLOOKUP(B12,RESULTADOS_10!D:D,RESULTADOS_10!G:G,0,0,1)</f>
        <v>10.7</v>
      </c>
      <c r="K12">
        <v>2.6056319999999999</v>
      </c>
      <c r="N12">
        <f>_xlfn.XLOOKUP(B12,RESULTADOS_10!D:D,RESULTADOS_10!AH:AH,0,0,1)</f>
        <v>153654.46535731899</v>
      </c>
    </row>
    <row r="13" spans="1:20" x14ac:dyDescent="0.25">
      <c r="A13" t="s">
        <v>63</v>
      </c>
      <c r="B13">
        <v>4.1228999999999996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102</v>
      </c>
      <c r="F13">
        <f>_xlfn.XLOOKUP(B13,RESULTADOS_11!D:D,RESULTADOS_11!F:F,0,0,1)</f>
        <v>19.3</v>
      </c>
      <c r="G13">
        <f>_xlfn.XLOOKUP(B13,RESULTADOS_11!D:D,RESULTADOS_11!M:M,0,0,1)</f>
        <v>0</v>
      </c>
      <c r="H13">
        <f>_xlfn.XLOOKUP(B13,RESULTADOS_11!D:D,RESULTADOS_11!AF:AF,0,0,1)</f>
        <v>4.1028363374475484E-6</v>
      </c>
      <c r="I13">
        <f>_xlfn.XLOOKUP(B13,RESULTADOS_11!D:D,RESULTADOS_11!AC:AC,0,0,1)</f>
        <v>155.0685607966644</v>
      </c>
      <c r="J13">
        <f>_xlfn.XLOOKUP(B13,RESULTADOS_11!D:D,RESULTADOS_11!G:G,0,0,1)</f>
        <v>11.35</v>
      </c>
      <c r="K13">
        <v>2.6386559999999997</v>
      </c>
      <c r="N13">
        <f>_xlfn.XLOOKUP(B13,RESULTADOS_11!D:D,RESULTADOS_11!AH:AH,0,0,1)</f>
        <v>155068.56079666439</v>
      </c>
    </row>
    <row r="14" spans="1:20" x14ac:dyDescent="0.25">
      <c r="A14" t="s">
        <v>64</v>
      </c>
      <c r="B14">
        <v>4.1641000000000004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95</v>
      </c>
      <c r="F14">
        <f>_xlfn.XLOOKUP(B14,RESULTADOS_12!D:D,RESULTADOS_12!F:F,0,0,1)</f>
        <v>19.04</v>
      </c>
      <c r="G14">
        <f>_xlfn.XLOOKUP(B14,RESULTADOS_12!D:D,RESULTADOS_12!M:M,0,0,1)</f>
        <v>0</v>
      </c>
      <c r="H14">
        <f>_xlfn.XLOOKUP(B14,RESULTADOS_12!D:D,RESULTADOS_12!AF:AF,0,0,1)</f>
        <v>4.1006653632951116E-6</v>
      </c>
      <c r="I14">
        <f>_xlfn.XLOOKUP(B14,RESULTADOS_12!D:D,RESULTADOS_12!AC:AC,0,0,1)</f>
        <v>156.62335922942111</v>
      </c>
      <c r="J14">
        <f>_xlfn.XLOOKUP(B14,RESULTADOS_12!D:D,RESULTADOS_12!G:G,0,0,1)</f>
        <v>12.03</v>
      </c>
      <c r="K14">
        <v>2.6650240000000003</v>
      </c>
      <c r="N14">
        <f>_xlfn.XLOOKUP(B14,RESULTADOS_12!D:D,RESULTADOS_12!AH:AH,0,0,1)</f>
        <v>156623.3592294211</v>
      </c>
    </row>
    <row r="15" spans="1:20" x14ac:dyDescent="0.25">
      <c r="A15" t="s">
        <v>65</v>
      </c>
      <c r="B15">
        <v>4.2007000000000003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89</v>
      </c>
      <c r="F15">
        <f>_xlfn.XLOOKUP(B15,RESULTADOS_13!D:D,RESULTADOS_13!F:F,0,0,1)</f>
        <v>18.809999999999999</v>
      </c>
      <c r="G15">
        <f>_xlfn.XLOOKUP(B15,RESULTADOS_13!D:D,RESULTADOS_13!M:M,0,0,1)</f>
        <v>0</v>
      </c>
      <c r="H15">
        <f>_xlfn.XLOOKUP(B15,RESULTADOS_13!D:D,RESULTADOS_13!AF:AF,0,0,1)</f>
        <v>4.0958197475051514E-6</v>
      </c>
      <c r="I15">
        <f>_xlfn.XLOOKUP(B15,RESULTADOS_13!D:D,RESULTADOS_13!AC:AC,0,0,1)</f>
        <v>158.284882007324</v>
      </c>
      <c r="J15">
        <f>_xlfn.XLOOKUP(B15,RESULTADOS_13!D:D,RESULTADOS_13!G:G,0,0,1)</f>
        <v>12.68</v>
      </c>
      <c r="K15">
        <v>2.6884480000000002</v>
      </c>
      <c r="N15">
        <f>_xlfn.XLOOKUP(B15,RESULTADOS_13!D:D,RESULTADOS_13!AH:AH,0,0,1)</f>
        <v>158284.88200732399</v>
      </c>
    </row>
    <row r="16" spans="1:20" x14ac:dyDescent="0.25">
      <c r="A16" t="s">
        <v>66</v>
      </c>
      <c r="B16">
        <v>4.2427999999999999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83</v>
      </c>
      <c r="F16">
        <f>_xlfn.XLOOKUP(B16,RESULTADOS_14!D:D,RESULTADOS_14!F:F,0,0,1)</f>
        <v>18.57</v>
      </c>
      <c r="G16">
        <f>_xlfn.XLOOKUP(B16,RESULTADOS_14!D:D,RESULTADOS_14!M:M,0,0,1)</f>
        <v>0</v>
      </c>
      <c r="H16">
        <f>_xlfn.XLOOKUP(B16,RESULTADOS_14!D:D,RESULTADOS_14!AF:AF,0,0,1)</f>
        <v>4.0979446769377739E-6</v>
      </c>
      <c r="I16">
        <f>_xlfn.XLOOKUP(B16,RESULTADOS_14!D:D,RESULTADOS_14!AC:AC,0,0,1)</f>
        <v>159.41410480701131</v>
      </c>
      <c r="J16">
        <f>_xlfn.XLOOKUP(B16,RESULTADOS_14!D:D,RESULTADOS_14!G:G,0,0,1)</f>
        <v>13.42</v>
      </c>
      <c r="K16">
        <v>2.715392</v>
      </c>
      <c r="N16">
        <f>_xlfn.XLOOKUP(B16,RESULTADOS_14!D:D,RESULTADOS_14!AH:AH,0,0,1)</f>
        <v>159414.10480701129</v>
      </c>
    </row>
    <row r="17" spans="1:14" x14ac:dyDescent="0.25">
      <c r="A17" t="s">
        <v>67</v>
      </c>
      <c r="B17">
        <v>4.2725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78</v>
      </c>
      <c r="F17">
        <f>_xlfn.XLOOKUP(B17,RESULTADOS_15!D:D,RESULTADOS_15!F:F,0,0,1)</f>
        <v>18.39</v>
      </c>
      <c r="G17">
        <f>_xlfn.XLOOKUP(B17,RESULTADOS_15!D:D,RESULTADOS_15!M:M,0,0,1)</f>
        <v>0</v>
      </c>
      <c r="H17">
        <f>_xlfn.XLOOKUP(B17,RESULTADOS_15!D:D,RESULTADOS_15!AF:AF,0,0,1)</f>
        <v>4.0895614487410917E-6</v>
      </c>
      <c r="I17">
        <f>_xlfn.XLOOKUP(B17,RESULTADOS_15!D:D,RESULTADOS_15!AC:AC,0,0,1)</f>
        <v>161.20523474287299</v>
      </c>
      <c r="J17">
        <f>_xlfn.XLOOKUP(B17,RESULTADOS_15!D:D,RESULTADOS_15!G:G,0,0,1)</f>
        <v>14.15</v>
      </c>
      <c r="K17">
        <v>2.7343999999999999</v>
      </c>
      <c r="N17">
        <f>_xlfn.XLOOKUP(B17,RESULTADOS_15!D:D,RESULTADOS_15!AH:AH,0,0,1)</f>
        <v>161205.234742873</v>
      </c>
    </row>
    <row r="18" spans="1:14" x14ac:dyDescent="0.25">
      <c r="A18" t="s">
        <v>68</v>
      </c>
      <c r="B18">
        <v>4.2907000000000002</v>
      </c>
      <c r="C18">
        <f>_xlfn.XLOOKUP(B18,RESULTADOS_16!D:D,RESULTADOS_16!B:B,0,0,1)</f>
        <v>90</v>
      </c>
      <c r="D18">
        <f>_xlfn.XLOOKUP(B18,RESULTADOS_16!D:D,RESULTADOS_16!L:L,0,0,1)</f>
        <v>2</v>
      </c>
      <c r="E18">
        <f>_xlfn.XLOOKUP(B18,RESULTADOS_16!D:D,RESULTADOS_16!I:I,0,0,1)</f>
        <v>74</v>
      </c>
      <c r="F18">
        <f>_xlfn.XLOOKUP(B18,RESULTADOS_16!D:D,RESULTADOS_16!F:F,0,0,1)</f>
        <v>18.25</v>
      </c>
      <c r="G18">
        <f>_xlfn.XLOOKUP(B18,RESULTADOS_16!D:D,RESULTADOS_16!M:M,0,0,1)</f>
        <v>0</v>
      </c>
      <c r="H18">
        <f>_xlfn.XLOOKUP(B18,RESULTADOS_16!D:D,RESULTADOS_16!AF:AF,0,0,1)</f>
        <v>4.0716689759087454E-6</v>
      </c>
      <c r="I18">
        <f>_xlfn.XLOOKUP(B18,RESULTADOS_16!D:D,RESULTADOS_16!AC:AC,0,0,1)</f>
        <v>163.4263085718857</v>
      </c>
      <c r="J18">
        <f>_xlfn.XLOOKUP(B18,RESULTADOS_16!D:D,RESULTADOS_16!G:G,0,0,1)</f>
        <v>14.8</v>
      </c>
      <c r="K18">
        <v>2.746048</v>
      </c>
      <c r="N18">
        <f>_xlfn.XLOOKUP(B18,RESULTADOS_16!D:D,RESULTADOS_16!AH:AH,0,0,1)</f>
        <v>163426.30857188569</v>
      </c>
    </row>
    <row r="19" spans="1:14" x14ac:dyDescent="0.25">
      <c r="A19" t="s">
        <v>69</v>
      </c>
      <c r="B19">
        <v>4.3106999999999998</v>
      </c>
      <c r="C19">
        <f>_xlfn.XLOOKUP(B19,RESULTADOS_17!D:D,RESULTADOS_17!B:B,0,0,1)</f>
        <v>95</v>
      </c>
      <c r="D19">
        <f>_xlfn.XLOOKUP(B19,RESULTADOS_17!D:D,RESULTADOS_17!L:L,0,0,1)</f>
        <v>2</v>
      </c>
      <c r="E19">
        <f>_xlfn.XLOOKUP(B19,RESULTADOS_17!D:D,RESULTADOS_17!I:I,0,0,1)</f>
        <v>71</v>
      </c>
      <c r="F19">
        <f>_xlfn.XLOOKUP(B19,RESULTADOS_17!D:D,RESULTADOS_17!F:F,0,0,1)</f>
        <v>18.09</v>
      </c>
      <c r="G19">
        <f>_xlfn.XLOOKUP(B19,RESULTADOS_17!D:D,RESULTADOS_17!M:M,0,0,1)</f>
        <v>9</v>
      </c>
      <c r="H19">
        <f>_xlfn.XLOOKUP(B19,RESULTADOS_17!D:D,RESULTADOS_17!AF:AF,0,0,1)</f>
        <v>4.0569034434209719E-6</v>
      </c>
      <c r="I19">
        <f>_xlfn.XLOOKUP(B19,RESULTADOS_17!D:D,RESULTADOS_17!AC:AC,0,0,1)</f>
        <v>165.41865762758451</v>
      </c>
      <c r="J19">
        <f>_xlfn.XLOOKUP(B19,RESULTADOS_17!D:D,RESULTADOS_17!G:G,0,0,1)</f>
        <v>15.28</v>
      </c>
      <c r="K19">
        <v>2.758848</v>
      </c>
      <c r="N19">
        <f>_xlfn.XLOOKUP(B19,RESULTADOS_17!D:D,RESULTADOS_17!AH:AH,0,0,1)</f>
        <v>165418.6576275845</v>
      </c>
    </row>
    <row r="20" spans="1:14" x14ac:dyDescent="0.25">
      <c r="A20" t="s">
        <v>70</v>
      </c>
      <c r="B20">
        <v>4.3490000000000002</v>
      </c>
      <c r="C20">
        <f>_xlfn.XLOOKUP(B20,RESULTADOS_18!D:D,RESULTADOS_18!B:B,0,0,1)</f>
        <v>100</v>
      </c>
      <c r="D20">
        <f>_xlfn.XLOOKUP(B20,RESULTADOS_18!D:D,RESULTADOS_18!L:L,0,0,1)</f>
        <v>3</v>
      </c>
      <c r="E20">
        <f>_xlfn.XLOOKUP(B20,RESULTADOS_18!D:D,RESULTADOS_18!I:I,0,0,1)</f>
        <v>67</v>
      </c>
      <c r="F20">
        <f>_xlfn.XLOOKUP(B20,RESULTADOS_18!D:D,RESULTADOS_18!F:F,0,0,1)</f>
        <v>17.87</v>
      </c>
      <c r="G20">
        <f>_xlfn.XLOOKUP(B20,RESULTADOS_18!D:D,RESULTADOS_18!M:M,0,0,1)</f>
        <v>0</v>
      </c>
      <c r="H20">
        <f>_xlfn.XLOOKUP(B20,RESULTADOS_18!D:D,RESULTADOS_18!AF:AF,0,0,1)</f>
        <v>4.0604888014141278E-6</v>
      </c>
      <c r="I20">
        <f>_xlfn.XLOOKUP(B20,RESULTADOS_18!D:D,RESULTADOS_18!AC:AC,0,0,1)</f>
        <v>166.69545011053719</v>
      </c>
      <c r="J20">
        <f>_xlfn.XLOOKUP(B20,RESULTADOS_18!D:D,RESULTADOS_18!G:G,0,0,1)</f>
        <v>16</v>
      </c>
      <c r="K20">
        <v>2.7833600000000001</v>
      </c>
      <c r="N20">
        <f>_xlfn.XLOOKUP(B20,RESULTADOS_18!D:D,RESULTADOS_18!AH:AH,0,0,1)</f>
        <v>166695.4501105372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3.9853000000000001</v>
      </c>
      <c r="E2">
        <v>25.09</v>
      </c>
      <c r="F2">
        <v>19.920000000000002</v>
      </c>
      <c r="G2">
        <v>10.039999999999999</v>
      </c>
      <c r="H2">
        <v>0.14000000000000001</v>
      </c>
      <c r="I2">
        <v>119</v>
      </c>
      <c r="J2">
        <v>124.63</v>
      </c>
      <c r="K2">
        <v>45</v>
      </c>
      <c r="L2">
        <v>1</v>
      </c>
      <c r="M2">
        <v>72</v>
      </c>
      <c r="N2">
        <v>18.64</v>
      </c>
      <c r="O2">
        <v>15605.44</v>
      </c>
      <c r="P2">
        <v>159.91</v>
      </c>
      <c r="Q2">
        <v>6532.28</v>
      </c>
      <c r="R2">
        <v>256.31</v>
      </c>
      <c r="S2">
        <v>107.99</v>
      </c>
      <c r="T2">
        <v>73963.61</v>
      </c>
      <c r="U2">
        <v>0.42</v>
      </c>
      <c r="V2">
        <v>0.77</v>
      </c>
      <c r="W2">
        <v>0.47</v>
      </c>
      <c r="X2">
        <v>4.5</v>
      </c>
      <c r="Y2">
        <v>2</v>
      </c>
      <c r="Z2">
        <v>10</v>
      </c>
      <c r="AA2">
        <v>139.051064973866</v>
      </c>
      <c r="AB2">
        <v>190.25580159719459</v>
      </c>
      <c r="AC2">
        <v>172.0980549185067</v>
      </c>
      <c r="AD2">
        <v>139051.06497386601</v>
      </c>
      <c r="AE2">
        <v>190255.80159719469</v>
      </c>
      <c r="AF2">
        <v>4.0101083771328454E-6</v>
      </c>
      <c r="AG2">
        <v>5</v>
      </c>
      <c r="AH2">
        <v>172098.05491850671</v>
      </c>
    </row>
    <row r="3" spans="1:34" x14ac:dyDescent="0.25">
      <c r="A3">
        <v>1</v>
      </c>
      <c r="B3">
        <v>60</v>
      </c>
      <c r="C3" t="s">
        <v>34</v>
      </c>
      <c r="D3">
        <v>4.0712999999999999</v>
      </c>
      <c r="E3">
        <v>24.56</v>
      </c>
      <c r="F3">
        <v>19.62</v>
      </c>
      <c r="G3">
        <v>10.7</v>
      </c>
      <c r="H3">
        <v>0.28000000000000003</v>
      </c>
      <c r="I3">
        <v>110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155.54</v>
      </c>
      <c r="Q3">
        <v>6533.29</v>
      </c>
      <c r="R3">
        <v>243.42</v>
      </c>
      <c r="S3">
        <v>107.99</v>
      </c>
      <c r="T3">
        <v>67565.960000000006</v>
      </c>
      <c r="U3">
        <v>0.44</v>
      </c>
      <c r="V3">
        <v>0.78</v>
      </c>
      <c r="W3">
        <v>0.54</v>
      </c>
      <c r="X3">
        <v>4.2</v>
      </c>
      <c r="Y3">
        <v>2</v>
      </c>
      <c r="Z3">
        <v>10</v>
      </c>
      <c r="AA3">
        <v>124.1490907961887</v>
      </c>
      <c r="AB3">
        <v>169.866263098605</v>
      </c>
      <c r="AC3">
        <v>153.654465357319</v>
      </c>
      <c r="AD3">
        <v>124149.0907961887</v>
      </c>
      <c r="AE3">
        <v>169866.26309860501</v>
      </c>
      <c r="AF3">
        <v>4.0966437246433017E-6</v>
      </c>
      <c r="AG3">
        <v>4</v>
      </c>
      <c r="AH3">
        <v>153654.46535731899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3.3443999999999998</v>
      </c>
      <c r="E2">
        <v>29.9</v>
      </c>
      <c r="F2">
        <v>22.03</v>
      </c>
      <c r="G2">
        <v>7.69</v>
      </c>
      <c r="H2">
        <v>0.11</v>
      </c>
      <c r="I2">
        <v>172</v>
      </c>
      <c r="J2">
        <v>159.12</v>
      </c>
      <c r="K2">
        <v>50.28</v>
      </c>
      <c r="L2">
        <v>1</v>
      </c>
      <c r="M2">
        <v>170</v>
      </c>
      <c r="N2">
        <v>27.84</v>
      </c>
      <c r="O2">
        <v>19859.16</v>
      </c>
      <c r="P2">
        <v>235.67</v>
      </c>
      <c r="Q2">
        <v>6532.24</v>
      </c>
      <c r="R2">
        <v>329.7</v>
      </c>
      <c r="S2">
        <v>107.99</v>
      </c>
      <c r="T2">
        <v>110393.44</v>
      </c>
      <c r="U2">
        <v>0.33</v>
      </c>
      <c r="V2">
        <v>0.7</v>
      </c>
      <c r="W2">
        <v>0.49</v>
      </c>
      <c r="X2">
        <v>6.62</v>
      </c>
      <c r="Y2">
        <v>2</v>
      </c>
      <c r="Z2">
        <v>10</v>
      </c>
      <c r="AA2">
        <v>195.45153215965249</v>
      </c>
      <c r="AB2">
        <v>267.4254090137519</v>
      </c>
      <c r="AC2">
        <v>241.9027033114765</v>
      </c>
      <c r="AD2">
        <v>195451.5321596525</v>
      </c>
      <c r="AE2">
        <v>267425.40901375189</v>
      </c>
      <c r="AF2">
        <v>3.2302173511715601E-6</v>
      </c>
      <c r="AG2">
        <v>5</v>
      </c>
      <c r="AH2">
        <v>241902.70331147651</v>
      </c>
    </row>
    <row r="3" spans="1:34" x14ac:dyDescent="0.25">
      <c r="A3">
        <v>1</v>
      </c>
      <c r="B3">
        <v>80</v>
      </c>
      <c r="C3" t="s">
        <v>34</v>
      </c>
      <c r="D3">
        <v>4.2427999999999999</v>
      </c>
      <c r="E3">
        <v>23.57</v>
      </c>
      <c r="F3">
        <v>18.57</v>
      </c>
      <c r="G3">
        <v>13.42</v>
      </c>
      <c r="H3">
        <v>0.22</v>
      </c>
      <c r="I3">
        <v>83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20034.400000000001</v>
      </c>
      <c r="P3">
        <v>168.76</v>
      </c>
      <c r="Q3">
        <v>6531.98</v>
      </c>
      <c r="R3">
        <v>209.74</v>
      </c>
      <c r="S3">
        <v>107.99</v>
      </c>
      <c r="T3">
        <v>50860.27</v>
      </c>
      <c r="U3">
        <v>0.51</v>
      </c>
      <c r="V3">
        <v>0.83</v>
      </c>
      <c r="W3">
        <v>0.46</v>
      </c>
      <c r="X3">
        <v>3.16</v>
      </c>
      <c r="Y3">
        <v>2</v>
      </c>
      <c r="Z3">
        <v>10</v>
      </c>
      <c r="AA3">
        <v>128.80274013420399</v>
      </c>
      <c r="AB3">
        <v>176.23359142739341</v>
      </c>
      <c r="AC3">
        <v>159.41410480701131</v>
      </c>
      <c r="AD3">
        <v>128802.740134204</v>
      </c>
      <c r="AE3">
        <v>176233.5914273934</v>
      </c>
      <c r="AF3">
        <v>4.0979446769377739E-6</v>
      </c>
      <c r="AG3">
        <v>4</v>
      </c>
      <c r="AH3">
        <v>159414.10480701129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3.6049000000000002</v>
      </c>
      <c r="E2">
        <v>27.74</v>
      </c>
      <c r="F2">
        <v>22.61</v>
      </c>
      <c r="G2">
        <v>7.22</v>
      </c>
      <c r="H2">
        <v>0.22</v>
      </c>
      <c r="I2">
        <v>188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138.91</v>
      </c>
      <c r="Q2">
        <v>6533.79</v>
      </c>
      <c r="R2">
        <v>339.67</v>
      </c>
      <c r="S2">
        <v>107.99</v>
      </c>
      <c r="T2">
        <v>115301.68</v>
      </c>
      <c r="U2">
        <v>0.32</v>
      </c>
      <c r="V2">
        <v>0.68</v>
      </c>
      <c r="W2">
        <v>0.77</v>
      </c>
      <c r="X2">
        <v>7.19</v>
      </c>
      <c r="Y2">
        <v>2</v>
      </c>
      <c r="Z2">
        <v>10</v>
      </c>
      <c r="AA2">
        <v>133.1494493241853</v>
      </c>
      <c r="AB2">
        <v>182.18095070439841</v>
      </c>
      <c r="AC2">
        <v>164.79385646179199</v>
      </c>
      <c r="AD2">
        <v>133149.44932418529</v>
      </c>
      <c r="AE2">
        <v>182180.95070439839</v>
      </c>
      <c r="AF2">
        <v>3.8852078074049137E-6</v>
      </c>
      <c r="AG2">
        <v>5</v>
      </c>
      <c r="AH2">
        <v>164793.85646179199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3.93</v>
      </c>
      <c r="E2">
        <v>25.45</v>
      </c>
      <c r="F2">
        <v>20.48</v>
      </c>
      <c r="G2">
        <v>9.31</v>
      </c>
      <c r="H2">
        <v>0.16</v>
      </c>
      <c r="I2">
        <v>132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147.82</v>
      </c>
      <c r="Q2">
        <v>6532.48</v>
      </c>
      <c r="R2">
        <v>271.22000000000003</v>
      </c>
      <c r="S2">
        <v>107.99</v>
      </c>
      <c r="T2">
        <v>81355.039999999994</v>
      </c>
      <c r="U2">
        <v>0.4</v>
      </c>
      <c r="V2">
        <v>0.75</v>
      </c>
      <c r="W2">
        <v>0.6</v>
      </c>
      <c r="X2">
        <v>5.0599999999999996</v>
      </c>
      <c r="Y2">
        <v>2</v>
      </c>
      <c r="Z2">
        <v>10</v>
      </c>
      <c r="AA2">
        <v>133.36303856409941</v>
      </c>
      <c r="AB2">
        <v>182.4731929253409</v>
      </c>
      <c r="AC2">
        <v>165.05820749533231</v>
      </c>
      <c r="AD2">
        <v>133363.03856409929</v>
      </c>
      <c r="AE2">
        <v>182473.1929253409</v>
      </c>
      <c r="AF2">
        <v>4.052051440606256E-6</v>
      </c>
      <c r="AG2">
        <v>5</v>
      </c>
      <c r="AH2">
        <v>165058.20749533229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3.2339000000000002</v>
      </c>
      <c r="E2">
        <v>30.92</v>
      </c>
      <c r="F2">
        <v>25.49</v>
      </c>
      <c r="G2">
        <v>5.84</v>
      </c>
      <c r="H2">
        <v>0.28000000000000003</v>
      </c>
      <c r="I2">
        <v>262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133.32</v>
      </c>
      <c r="Q2">
        <v>6537.4</v>
      </c>
      <c r="R2">
        <v>432.31</v>
      </c>
      <c r="S2">
        <v>107.99</v>
      </c>
      <c r="T2">
        <v>161251.29999999999</v>
      </c>
      <c r="U2">
        <v>0.25</v>
      </c>
      <c r="V2">
        <v>0.6</v>
      </c>
      <c r="W2">
        <v>0.99</v>
      </c>
      <c r="X2">
        <v>10.06</v>
      </c>
      <c r="Y2">
        <v>2</v>
      </c>
      <c r="Z2">
        <v>10</v>
      </c>
      <c r="AA2">
        <v>147.4370578939517</v>
      </c>
      <c r="AB2">
        <v>201.729887074347</v>
      </c>
      <c r="AC2">
        <v>182.47706978170339</v>
      </c>
      <c r="AD2">
        <v>147437.05789395171</v>
      </c>
      <c r="AE2">
        <v>201729.887074347</v>
      </c>
      <c r="AF2">
        <v>3.6198394148825229E-6</v>
      </c>
      <c r="AG2">
        <v>6</v>
      </c>
      <c r="AH2">
        <v>182477.06978170341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3.1962000000000002</v>
      </c>
      <c r="E2">
        <v>31.29</v>
      </c>
      <c r="F2">
        <v>22.61</v>
      </c>
      <c r="G2">
        <v>7.29</v>
      </c>
      <c r="H2">
        <v>0.11</v>
      </c>
      <c r="I2">
        <v>186</v>
      </c>
      <c r="J2">
        <v>167.88</v>
      </c>
      <c r="K2">
        <v>51.39</v>
      </c>
      <c r="L2">
        <v>1</v>
      </c>
      <c r="M2">
        <v>184</v>
      </c>
      <c r="N2">
        <v>30.49</v>
      </c>
      <c r="O2">
        <v>20939.59</v>
      </c>
      <c r="P2">
        <v>254.9</v>
      </c>
      <c r="Q2">
        <v>6533.3</v>
      </c>
      <c r="R2">
        <v>348.82</v>
      </c>
      <c r="S2">
        <v>107.99</v>
      </c>
      <c r="T2">
        <v>119887.12</v>
      </c>
      <c r="U2">
        <v>0.31</v>
      </c>
      <c r="V2">
        <v>0.68</v>
      </c>
      <c r="W2">
        <v>0.52</v>
      </c>
      <c r="X2">
        <v>7.19</v>
      </c>
      <c r="Y2">
        <v>2</v>
      </c>
      <c r="Z2">
        <v>10</v>
      </c>
      <c r="AA2">
        <v>224.5191875430499</v>
      </c>
      <c r="AB2">
        <v>307.19705748374639</v>
      </c>
      <c r="AC2">
        <v>277.87860147136661</v>
      </c>
      <c r="AD2">
        <v>224519.18754304989</v>
      </c>
      <c r="AE2">
        <v>307197.05748374638</v>
      </c>
      <c r="AF2">
        <v>3.0593461211155721E-6</v>
      </c>
      <c r="AG2">
        <v>6</v>
      </c>
      <c r="AH2">
        <v>277878.60147136659</v>
      </c>
    </row>
    <row r="3" spans="1:34" x14ac:dyDescent="0.25">
      <c r="A3">
        <v>1</v>
      </c>
      <c r="B3">
        <v>85</v>
      </c>
      <c r="C3" t="s">
        <v>34</v>
      </c>
      <c r="D3">
        <v>4.2725</v>
      </c>
      <c r="E3">
        <v>23.41</v>
      </c>
      <c r="F3">
        <v>18.39</v>
      </c>
      <c r="G3">
        <v>14.15</v>
      </c>
      <c r="H3">
        <v>0.21</v>
      </c>
      <c r="I3">
        <v>78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172.43</v>
      </c>
      <c r="Q3">
        <v>6531.59</v>
      </c>
      <c r="R3">
        <v>203.72</v>
      </c>
      <c r="S3">
        <v>107.99</v>
      </c>
      <c r="T3">
        <v>47873.15</v>
      </c>
      <c r="U3">
        <v>0.53</v>
      </c>
      <c r="V3">
        <v>0.83</v>
      </c>
      <c r="W3">
        <v>0.45</v>
      </c>
      <c r="X3">
        <v>2.98</v>
      </c>
      <c r="Y3">
        <v>2</v>
      </c>
      <c r="Z3">
        <v>10</v>
      </c>
      <c r="AA3">
        <v>130.24992979132179</v>
      </c>
      <c r="AB3">
        <v>178.21370016176269</v>
      </c>
      <c r="AC3">
        <v>161.20523474287299</v>
      </c>
      <c r="AD3">
        <v>130249.9297913218</v>
      </c>
      <c r="AE3">
        <v>178213.70016176271</v>
      </c>
      <c r="AF3">
        <v>4.0895614487410917E-6</v>
      </c>
      <c r="AG3">
        <v>4</v>
      </c>
      <c r="AH3">
        <v>161205.234742873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2.9649999999999999</v>
      </c>
      <c r="E2">
        <v>33.729999999999997</v>
      </c>
      <c r="F2">
        <v>27.98</v>
      </c>
      <c r="G2">
        <v>5.13</v>
      </c>
      <c r="H2">
        <v>0.34</v>
      </c>
      <c r="I2">
        <v>327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130.31</v>
      </c>
      <c r="Q2">
        <v>6538.26</v>
      </c>
      <c r="R2">
        <v>512.39</v>
      </c>
      <c r="S2">
        <v>107.99</v>
      </c>
      <c r="T2">
        <v>200964.42</v>
      </c>
      <c r="U2">
        <v>0.21</v>
      </c>
      <c r="V2">
        <v>0.55000000000000004</v>
      </c>
      <c r="W2">
        <v>1.18</v>
      </c>
      <c r="X2">
        <v>12.56</v>
      </c>
      <c r="Y2">
        <v>2</v>
      </c>
      <c r="Z2">
        <v>10</v>
      </c>
      <c r="AA2">
        <v>152.4016191007785</v>
      </c>
      <c r="AB2">
        <v>208.52261873850671</v>
      </c>
      <c r="AC2">
        <v>188.62151266949661</v>
      </c>
      <c r="AD2">
        <v>152401.61910077851</v>
      </c>
      <c r="AE2">
        <v>208522.61873850669</v>
      </c>
      <c r="AF2">
        <v>3.3964490816632969E-6</v>
      </c>
      <c r="AG2">
        <v>6</v>
      </c>
      <c r="AH2">
        <v>188621.51266949659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3.8531</v>
      </c>
      <c r="E2">
        <v>25.95</v>
      </c>
      <c r="F2">
        <v>20.260000000000002</v>
      </c>
      <c r="G2">
        <v>9.42</v>
      </c>
      <c r="H2">
        <v>0.13</v>
      </c>
      <c r="I2">
        <v>129</v>
      </c>
      <c r="J2">
        <v>133.21</v>
      </c>
      <c r="K2">
        <v>46.47</v>
      </c>
      <c r="L2">
        <v>1</v>
      </c>
      <c r="M2">
        <v>117</v>
      </c>
      <c r="N2">
        <v>20.75</v>
      </c>
      <c r="O2">
        <v>16663.419999999998</v>
      </c>
      <c r="P2">
        <v>176.47</v>
      </c>
      <c r="Q2">
        <v>6531.65</v>
      </c>
      <c r="R2">
        <v>269.37</v>
      </c>
      <c r="S2">
        <v>107.99</v>
      </c>
      <c r="T2">
        <v>80443.259999999995</v>
      </c>
      <c r="U2">
        <v>0.4</v>
      </c>
      <c r="V2">
        <v>0.76</v>
      </c>
      <c r="W2">
        <v>0.44</v>
      </c>
      <c r="X2">
        <v>4.84</v>
      </c>
      <c r="Y2">
        <v>2</v>
      </c>
      <c r="Z2">
        <v>10</v>
      </c>
      <c r="AA2">
        <v>149.71274677267471</v>
      </c>
      <c r="AB2">
        <v>204.84358499452199</v>
      </c>
      <c r="AC2">
        <v>185.29360074248029</v>
      </c>
      <c r="AD2">
        <v>149712.7467726747</v>
      </c>
      <c r="AE2">
        <v>204843.58499452201</v>
      </c>
      <c r="AF2">
        <v>3.8343492909891462E-6</v>
      </c>
      <c r="AG2">
        <v>5</v>
      </c>
      <c r="AH2">
        <v>185293.60074248031</v>
      </c>
    </row>
    <row r="3" spans="1:34" x14ac:dyDescent="0.25">
      <c r="A3">
        <v>1</v>
      </c>
      <c r="B3">
        <v>65</v>
      </c>
      <c r="C3" t="s">
        <v>34</v>
      </c>
      <c r="D3">
        <v>4.1228999999999996</v>
      </c>
      <c r="E3">
        <v>24.25</v>
      </c>
      <c r="F3">
        <v>19.3</v>
      </c>
      <c r="G3">
        <v>11.35</v>
      </c>
      <c r="H3">
        <v>0.26</v>
      </c>
      <c r="I3">
        <v>102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159.1</v>
      </c>
      <c r="Q3">
        <v>6531.92</v>
      </c>
      <c r="R3">
        <v>233.28</v>
      </c>
      <c r="S3">
        <v>107.99</v>
      </c>
      <c r="T3">
        <v>62536.63</v>
      </c>
      <c r="U3">
        <v>0.46</v>
      </c>
      <c r="V3">
        <v>0.8</v>
      </c>
      <c r="W3">
        <v>0.51</v>
      </c>
      <c r="X3">
        <v>3.88</v>
      </c>
      <c r="Y3">
        <v>2</v>
      </c>
      <c r="Z3">
        <v>10</v>
      </c>
      <c r="AA3">
        <v>125.2916457013489</v>
      </c>
      <c r="AB3">
        <v>171.4295571258094</v>
      </c>
      <c r="AC3">
        <v>155.0685607966644</v>
      </c>
      <c r="AD3">
        <v>125291.6457013489</v>
      </c>
      <c r="AE3">
        <v>171429.5571258094</v>
      </c>
      <c r="AF3">
        <v>4.1028363374475484E-6</v>
      </c>
      <c r="AG3">
        <v>4</v>
      </c>
      <c r="AH3">
        <v>155068.56079666439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3.5146000000000002</v>
      </c>
      <c r="E2">
        <v>28.45</v>
      </c>
      <c r="F2">
        <v>21.38</v>
      </c>
      <c r="G2">
        <v>8.17</v>
      </c>
      <c r="H2">
        <v>0.12</v>
      </c>
      <c r="I2">
        <v>157</v>
      </c>
      <c r="J2">
        <v>150.44</v>
      </c>
      <c r="K2">
        <v>49.1</v>
      </c>
      <c r="L2">
        <v>1</v>
      </c>
      <c r="M2">
        <v>155</v>
      </c>
      <c r="N2">
        <v>25.34</v>
      </c>
      <c r="O2">
        <v>18787.759999999998</v>
      </c>
      <c r="P2">
        <v>215.33</v>
      </c>
      <c r="Q2">
        <v>6532.87</v>
      </c>
      <c r="R2">
        <v>307.73</v>
      </c>
      <c r="S2">
        <v>107.99</v>
      </c>
      <c r="T2">
        <v>99487.41</v>
      </c>
      <c r="U2">
        <v>0.35</v>
      </c>
      <c r="V2">
        <v>0.72</v>
      </c>
      <c r="W2">
        <v>0.46</v>
      </c>
      <c r="X2">
        <v>5.96</v>
      </c>
      <c r="Y2">
        <v>2</v>
      </c>
      <c r="Z2">
        <v>10</v>
      </c>
      <c r="AA2">
        <v>178.44955527155179</v>
      </c>
      <c r="AB2">
        <v>244.16255416118159</v>
      </c>
      <c r="AC2">
        <v>220.86002267640629</v>
      </c>
      <c r="AD2">
        <v>178449.5552715518</v>
      </c>
      <c r="AE2">
        <v>244162.55416118159</v>
      </c>
      <c r="AF2">
        <v>3.4268498308809499E-6</v>
      </c>
      <c r="AG2">
        <v>5</v>
      </c>
      <c r="AH2">
        <v>220860.02267640631</v>
      </c>
    </row>
    <row r="3" spans="1:34" x14ac:dyDescent="0.25">
      <c r="A3">
        <v>1</v>
      </c>
      <c r="B3">
        <v>75</v>
      </c>
      <c r="C3" t="s">
        <v>34</v>
      </c>
      <c r="D3">
        <v>4.2007000000000003</v>
      </c>
      <c r="E3">
        <v>23.81</v>
      </c>
      <c r="F3">
        <v>18.809999999999999</v>
      </c>
      <c r="G3">
        <v>12.68</v>
      </c>
      <c r="H3">
        <v>0.23</v>
      </c>
      <c r="I3">
        <v>89</v>
      </c>
      <c r="J3">
        <v>151.83000000000001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165.98</v>
      </c>
      <c r="Q3">
        <v>6531.76</v>
      </c>
      <c r="R3">
        <v>217.62</v>
      </c>
      <c r="S3">
        <v>107.99</v>
      </c>
      <c r="T3">
        <v>54772.37</v>
      </c>
      <c r="U3">
        <v>0.5</v>
      </c>
      <c r="V3">
        <v>0.82</v>
      </c>
      <c r="W3">
        <v>0.48</v>
      </c>
      <c r="X3">
        <v>3.4</v>
      </c>
      <c r="Y3">
        <v>2</v>
      </c>
      <c r="Z3">
        <v>10</v>
      </c>
      <c r="AA3">
        <v>127.8903554302418</v>
      </c>
      <c r="AB3">
        <v>174.98522642386069</v>
      </c>
      <c r="AC3">
        <v>158.284882007324</v>
      </c>
      <c r="AD3">
        <v>127890.35543024181</v>
      </c>
      <c r="AE3">
        <v>174985.2264238607</v>
      </c>
      <c r="AF3">
        <v>4.0958197475051514E-6</v>
      </c>
      <c r="AG3">
        <v>4</v>
      </c>
      <c r="AH3">
        <v>158284.88200732399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2.9163000000000001</v>
      </c>
      <c r="E2">
        <v>34.29</v>
      </c>
      <c r="F2">
        <v>23.82</v>
      </c>
      <c r="G2">
        <v>6.65</v>
      </c>
      <c r="H2">
        <v>0.1</v>
      </c>
      <c r="I2">
        <v>215</v>
      </c>
      <c r="J2">
        <v>185.69</v>
      </c>
      <c r="K2">
        <v>53.44</v>
      </c>
      <c r="L2">
        <v>1</v>
      </c>
      <c r="M2">
        <v>213</v>
      </c>
      <c r="N2">
        <v>36.26</v>
      </c>
      <c r="O2">
        <v>23136.14</v>
      </c>
      <c r="P2">
        <v>294.26</v>
      </c>
      <c r="Q2">
        <v>6532.76</v>
      </c>
      <c r="R2">
        <v>389.55</v>
      </c>
      <c r="S2">
        <v>107.99</v>
      </c>
      <c r="T2">
        <v>140106.01999999999</v>
      </c>
      <c r="U2">
        <v>0.28000000000000003</v>
      </c>
      <c r="V2">
        <v>0.64</v>
      </c>
      <c r="W2">
        <v>0.56000000000000005</v>
      </c>
      <c r="X2">
        <v>8.4</v>
      </c>
      <c r="Y2">
        <v>2</v>
      </c>
      <c r="Z2">
        <v>10</v>
      </c>
      <c r="AA2">
        <v>263.47060502795313</v>
      </c>
      <c r="AB2">
        <v>360.49210530199468</v>
      </c>
      <c r="AC2">
        <v>326.08724472581912</v>
      </c>
      <c r="AD2">
        <v>263470.6050279531</v>
      </c>
      <c r="AE2">
        <v>360492.10530199471</v>
      </c>
      <c r="AF2">
        <v>2.744600067749688E-6</v>
      </c>
      <c r="AG2">
        <v>6</v>
      </c>
      <c r="AH2">
        <v>326087.24472581898</v>
      </c>
    </row>
    <row r="3" spans="1:34" x14ac:dyDescent="0.25">
      <c r="A3">
        <v>1</v>
      </c>
      <c r="B3">
        <v>95</v>
      </c>
      <c r="C3" t="s">
        <v>34</v>
      </c>
      <c r="D3">
        <v>4.3106999999999998</v>
      </c>
      <c r="E3">
        <v>23.2</v>
      </c>
      <c r="F3">
        <v>18.09</v>
      </c>
      <c r="G3">
        <v>15.28</v>
      </c>
      <c r="H3">
        <v>0.19</v>
      </c>
      <c r="I3">
        <v>71</v>
      </c>
      <c r="J3">
        <v>187.21</v>
      </c>
      <c r="K3">
        <v>53.44</v>
      </c>
      <c r="L3">
        <v>2</v>
      </c>
      <c r="M3">
        <v>9</v>
      </c>
      <c r="N3">
        <v>36.770000000000003</v>
      </c>
      <c r="O3">
        <v>23322.880000000001</v>
      </c>
      <c r="P3">
        <v>180.4</v>
      </c>
      <c r="Q3">
        <v>6530.46</v>
      </c>
      <c r="R3">
        <v>194.41</v>
      </c>
      <c r="S3">
        <v>107.99</v>
      </c>
      <c r="T3">
        <v>43255.839999999997</v>
      </c>
      <c r="U3">
        <v>0.56000000000000005</v>
      </c>
      <c r="V3">
        <v>0.85</v>
      </c>
      <c r="W3">
        <v>0.42</v>
      </c>
      <c r="X3">
        <v>2.67</v>
      </c>
      <c r="Y3">
        <v>2</v>
      </c>
      <c r="Z3">
        <v>10</v>
      </c>
      <c r="AA3">
        <v>133.65427355094079</v>
      </c>
      <c r="AB3">
        <v>182.87167348271811</v>
      </c>
      <c r="AC3">
        <v>165.41865762758451</v>
      </c>
      <c r="AD3">
        <v>133654.27355094091</v>
      </c>
      <c r="AE3">
        <v>182871.67348271809</v>
      </c>
      <c r="AF3">
        <v>4.0569034434209719E-6</v>
      </c>
      <c r="AG3">
        <v>4</v>
      </c>
      <c r="AH3">
        <v>165418.6576275845</v>
      </c>
    </row>
    <row r="4" spans="1:34" x14ac:dyDescent="0.25">
      <c r="A4">
        <v>2</v>
      </c>
      <c r="B4">
        <v>95</v>
      </c>
      <c r="C4" t="s">
        <v>34</v>
      </c>
      <c r="D4">
        <v>4.2984</v>
      </c>
      <c r="E4">
        <v>23.26</v>
      </c>
      <c r="F4">
        <v>18.190000000000001</v>
      </c>
      <c r="G4">
        <v>15.59</v>
      </c>
      <c r="H4">
        <v>0.28000000000000003</v>
      </c>
      <c r="I4">
        <v>70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182.46</v>
      </c>
      <c r="Q4">
        <v>6530.95</v>
      </c>
      <c r="R4">
        <v>197.66</v>
      </c>
      <c r="S4">
        <v>107.99</v>
      </c>
      <c r="T4">
        <v>44883.96</v>
      </c>
      <c r="U4">
        <v>0.55000000000000004</v>
      </c>
      <c r="V4">
        <v>0.84</v>
      </c>
      <c r="W4">
        <v>0.43</v>
      </c>
      <c r="X4">
        <v>2.78</v>
      </c>
      <c r="Y4">
        <v>2</v>
      </c>
      <c r="Z4">
        <v>10</v>
      </c>
      <c r="AA4">
        <v>134.69232105684321</v>
      </c>
      <c r="AB4">
        <v>184.29197587571679</v>
      </c>
      <c r="AC4">
        <v>166.70340835360281</v>
      </c>
      <c r="AD4">
        <v>134692.32105684321</v>
      </c>
      <c r="AE4">
        <v>184291.9758757168</v>
      </c>
      <c r="AF4">
        <v>4.0453276176028738E-6</v>
      </c>
      <c r="AG4">
        <v>4</v>
      </c>
      <c r="AH4">
        <v>166703.40835360269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41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2.7763</v>
      </c>
      <c r="E2">
        <v>36.020000000000003</v>
      </c>
      <c r="F2">
        <v>24.52</v>
      </c>
      <c r="G2">
        <v>6.37</v>
      </c>
      <c r="H2">
        <v>0.09</v>
      </c>
      <c r="I2">
        <v>231</v>
      </c>
      <c r="J2">
        <v>194.77</v>
      </c>
      <c r="K2">
        <v>54.38</v>
      </c>
      <c r="L2">
        <v>1</v>
      </c>
      <c r="M2">
        <v>229</v>
      </c>
      <c r="N2">
        <v>39.4</v>
      </c>
      <c r="O2">
        <v>24256.19</v>
      </c>
      <c r="P2">
        <v>315.64999999999998</v>
      </c>
      <c r="Q2">
        <v>6533.5</v>
      </c>
      <c r="R2">
        <v>413.26</v>
      </c>
      <c r="S2">
        <v>107.99</v>
      </c>
      <c r="T2">
        <v>151877.67000000001</v>
      </c>
      <c r="U2">
        <v>0.26</v>
      </c>
      <c r="V2">
        <v>0.63</v>
      </c>
      <c r="W2">
        <v>0.59</v>
      </c>
      <c r="X2">
        <v>9.1</v>
      </c>
      <c r="Y2">
        <v>2</v>
      </c>
      <c r="Z2">
        <v>10</v>
      </c>
      <c r="AA2">
        <v>286.85933270157182</v>
      </c>
      <c r="AB2">
        <v>392.49359434288118</v>
      </c>
      <c r="AC2">
        <v>355.03455656701522</v>
      </c>
      <c r="AD2">
        <v>286859.33270157181</v>
      </c>
      <c r="AE2">
        <v>392493.59434288117</v>
      </c>
      <c r="AF2">
        <v>2.592121190932638E-6</v>
      </c>
      <c r="AG2">
        <v>6</v>
      </c>
      <c r="AH2">
        <v>355034.55656701518</v>
      </c>
    </row>
    <row r="3" spans="1:34" x14ac:dyDescent="0.25">
      <c r="A3">
        <v>1</v>
      </c>
      <c r="B3">
        <v>100</v>
      </c>
      <c r="C3" t="s">
        <v>34</v>
      </c>
      <c r="D3">
        <v>4.3342999999999998</v>
      </c>
      <c r="E3">
        <v>23.07</v>
      </c>
      <c r="F3">
        <v>17.87</v>
      </c>
      <c r="G3">
        <v>15.54</v>
      </c>
      <c r="H3">
        <v>0.18</v>
      </c>
      <c r="I3">
        <v>69</v>
      </c>
      <c r="J3">
        <v>196.32</v>
      </c>
      <c r="K3">
        <v>54.38</v>
      </c>
      <c r="L3">
        <v>2</v>
      </c>
      <c r="M3">
        <v>37</v>
      </c>
      <c r="N3">
        <v>39.950000000000003</v>
      </c>
      <c r="O3">
        <v>24447.22</v>
      </c>
      <c r="P3">
        <v>184.66</v>
      </c>
      <c r="Q3">
        <v>6531.3</v>
      </c>
      <c r="R3">
        <v>189.65</v>
      </c>
      <c r="S3">
        <v>107.99</v>
      </c>
      <c r="T3">
        <v>40886.33</v>
      </c>
      <c r="U3">
        <v>0.56999999999999995</v>
      </c>
      <c r="V3">
        <v>0.86</v>
      </c>
      <c r="W3">
        <v>0.34</v>
      </c>
      <c r="X3">
        <v>2.46</v>
      </c>
      <c r="Y3">
        <v>2</v>
      </c>
      <c r="Z3">
        <v>10</v>
      </c>
      <c r="AA3">
        <v>135.1720115894957</v>
      </c>
      <c r="AB3">
        <v>184.94830962494439</v>
      </c>
      <c r="AC3">
        <v>167.29710253097451</v>
      </c>
      <c r="AD3">
        <v>135172.0115894957</v>
      </c>
      <c r="AE3">
        <v>184948.30962494429</v>
      </c>
      <c r="AF3">
        <v>4.0467639944744202E-6</v>
      </c>
      <c r="AG3">
        <v>4</v>
      </c>
      <c r="AH3">
        <v>167297.10253097449</v>
      </c>
    </row>
    <row r="4" spans="1:34" x14ac:dyDescent="0.25">
      <c r="A4">
        <v>2</v>
      </c>
      <c r="B4">
        <v>100</v>
      </c>
      <c r="C4" t="s">
        <v>34</v>
      </c>
      <c r="D4">
        <v>4.3490000000000002</v>
      </c>
      <c r="E4">
        <v>22.99</v>
      </c>
      <c r="F4">
        <v>17.87</v>
      </c>
      <c r="G4">
        <v>16</v>
      </c>
      <c r="H4">
        <v>0.27</v>
      </c>
      <c r="I4">
        <v>67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184.02</v>
      </c>
      <c r="Q4">
        <v>6531.12</v>
      </c>
      <c r="R4">
        <v>187.4</v>
      </c>
      <c r="S4">
        <v>107.99</v>
      </c>
      <c r="T4">
        <v>39771.589999999997</v>
      </c>
      <c r="U4">
        <v>0.57999999999999996</v>
      </c>
      <c r="V4">
        <v>0.86</v>
      </c>
      <c r="W4">
        <v>0.4</v>
      </c>
      <c r="X4">
        <v>2.46</v>
      </c>
      <c r="Y4">
        <v>2</v>
      </c>
      <c r="Z4">
        <v>10</v>
      </c>
      <c r="AA4">
        <v>134.68589098897209</v>
      </c>
      <c r="AB4">
        <v>184.2831779731811</v>
      </c>
      <c r="AC4">
        <v>166.69545011053719</v>
      </c>
      <c r="AD4">
        <v>134685.89098897221</v>
      </c>
      <c r="AE4">
        <v>184283.1779731811</v>
      </c>
      <c r="AF4">
        <v>4.0604888014141278E-6</v>
      </c>
      <c r="AG4">
        <v>4</v>
      </c>
      <c r="AH4">
        <v>166695.4501105372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4.0010000000000003</v>
      </c>
      <c r="E2">
        <v>24.99</v>
      </c>
      <c r="F2">
        <v>20.02</v>
      </c>
      <c r="G2">
        <v>9.93</v>
      </c>
      <c r="H2">
        <v>0.15</v>
      </c>
      <c r="I2">
        <v>121</v>
      </c>
      <c r="J2">
        <v>116.05</v>
      </c>
      <c r="K2">
        <v>43.4</v>
      </c>
      <c r="L2">
        <v>1</v>
      </c>
      <c r="M2">
        <v>14</v>
      </c>
      <c r="N2">
        <v>16.649999999999999</v>
      </c>
      <c r="O2">
        <v>14546.17</v>
      </c>
      <c r="P2">
        <v>151.26</v>
      </c>
      <c r="Q2">
        <v>6532.26</v>
      </c>
      <c r="R2">
        <v>256.95</v>
      </c>
      <c r="S2">
        <v>107.99</v>
      </c>
      <c r="T2">
        <v>74276.62</v>
      </c>
      <c r="U2">
        <v>0.42</v>
      </c>
      <c r="V2">
        <v>0.77</v>
      </c>
      <c r="W2">
        <v>0.56000000000000005</v>
      </c>
      <c r="X2">
        <v>4.5999999999999996</v>
      </c>
      <c r="Y2">
        <v>2</v>
      </c>
      <c r="Z2">
        <v>10</v>
      </c>
      <c r="AA2">
        <v>134.3127943800186</v>
      </c>
      <c r="AB2">
        <v>183.77269073295039</v>
      </c>
      <c r="AC2">
        <v>166.23368305604049</v>
      </c>
      <c r="AD2">
        <v>134312.7943800186</v>
      </c>
      <c r="AE2">
        <v>183772.6907329504</v>
      </c>
      <c r="AF2">
        <v>4.0736271977035986E-6</v>
      </c>
      <c r="AG2">
        <v>5</v>
      </c>
      <c r="AH2">
        <v>166233.68305604061</v>
      </c>
    </row>
    <row r="3" spans="1:34" x14ac:dyDescent="0.25">
      <c r="A3">
        <v>1</v>
      </c>
      <c r="B3">
        <v>55</v>
      </c>
      <c r="C3" t="s">
        <v>34</v>
      </c>
      <c r="D3">
        <v>4.0102000000000002</v>
      </c>
      <c r="E3">
        <v>24.94</v>
      </c>
      <c r="F3">
        <v>19.989999999999998</v>
      </c>
      <c r="G3">
        <v>9.99</v>
      </c>
      <c r="H3">
        <v>0.3</v>
      </c>
      <c r="I3">
        <v>120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152.24</v>
      </c>
      <c r="Q3">
        <v>6532.25</v>
      </c>
      <c r="R3">
        <v>255.12</v>
      </c>
      <c r="S3">
        <v>107.99</v>
      </c>
      <c r="T3">
        <v>73362.58</v>
      </c>
      <c r="U3">
        <v>0.42</v>
      </c>
      <c r="V3">
        <v>0.77</v>
      </c>
      <c r="W3">
        <v>0.56999999999999995</v>
      </c>
      <c r="X3">
        <v>4.57</v>
      </c>
      <c r="Y3">
        <v>2</v>
      </c>
      <c r="Z3">
        <v>10</v>
      </c>
      <c r="AA3">
        <v>134.4310674394076</v>
      </c>
      <c r="AB3">
        <v>183.93451715064541</v>
      </c>
      <c r="AC3">
        <v>166.38006498755561</v>
      </c>
      <c r="AD3">
        <v>134431.0674394076</v>
      </c>
      <c r="AE3">
        <v>183934.51715064541</v>
      </c>
      <c r="AF3">
        <v>4.0829941985081156E-6</v>
      </c>
      <c r="AG3">
        <v>5</v>
      </c>
      <c r="AH3">
        <v>166380.06498755561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3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2.7763</v>
      </c>
      <c r="E2">
        <v>36.020000000000003</v>
      </c>
      <c r="F2">
        <v>24.52</v>
      </c>
      <c r="G2">
        <v>6.37</v>
      </c>
      <c r="H2">
        <v>0.09</v>
      </c>
      <c r="I2">
        <v>231</v>
      </c>
      <c r="J2">
        <v>194.77</v>
      </c>
      <c r="K2">
        <v>54.38</v>
      </c>
      <c r="L2">
        <v>1</v>
      </c>
      <c r="M2">
        <v>229</v>
      </c>
      <c r="N2">
        <v>39.4</v>
      </c>
      <c r="O2">
        <v>24256.19</v>
      </c>
      <c r="P2">
        <v>315.64999999999998</v>
      </c>
      <c r="Q2">
        <v>6533.5</v>
      </c>
      <c r="R2">
        <v>413.26</v>
      </c>
      <c r="S2">
        <v>107.99</v>
      </c>
      <c r="T2">
        <v>151877.67000000001</v>
      </c>
      <c r="U2">
        <v>0.26</v>
      </c>
      <c r="V2">
        <v>0.63</v>
      </c>
      <c r="W2">
        <v>0.59</v>
      </c>
      <c r="X2">
        <v>9.1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4.3342999999999998</v>
      </c>
      <c r="E3">
        <v>23.07</v>
      </c>
      <c r="F3">
        <v>17.87</v>
      </c>
      <c r="G3">
        <v>15.54</v>
      </c>
      <c r="H3">
        <v>0.18</v>
      </c>
      <c r="I3">
        <v>69</v>
      </c>
      <c r="J3">
        <v>196.32</v>
      </c>
      <c r="K3">
        <v>54.38</v>
      </c>
      <c r="L3">
        <v>2</v>
      </c>
      <c r="M3">
        <v>37</v>
      </c>
      <c r="N3">
        <v>39.950000000000003</v>
      </c>
      <c r="O3">
        <v>24447.22</v>
      </c>
      <c r="P3">
        <v>184.66</v>
      </c>
      <c r="Q3">
        <v>6531.3</v>
      </c>
      <c r="R3">
        <v>189.65</v>
      </c>
      <c r="S3">
        <v>107.99</v>
      </c>
      <c r="T3">
        <v>40886.33</v>
      </c>
      <c r="U3">
        <v>0.56999999999999995</v>
      </c>
      <c r="V3">
        <v>0.86</v>
      </c>
      <c r="W3">
        <v>0.34</v>
      </c>
      <c r="X3">
        <v>2.46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4.3490000000000002</v>
      </c>
      <c r="E4">
        <v>22.99</v>
      </c>
      <c r="F4">
        <v>17.87</v>
      </c>
      <c r="G4">
        <v>16</v>
      </c>
      <c r="H4">
        <v>0.27</v>
      </c>
      <c r="I4">
        <v>67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184.02</v>
      </c>
      <c r="Q4">
        <v>6531.12</v>
      </c>
      <c r="R4">
        <v>187.4</v>
      </c>
      <c r="S4">
        <v>107.99</v>
      </c>
      <c r="T4">
        <v>39771.589999999997</v>
      </c>
      <c r="U4">
        <v>0.57999999999999996</v>
      </c>
      <c r="V4">
        <v>0.86</v>
      </c>
      <c r="W4">
        <v>0.4</v>
      </c>
      <c r="X4">
        <v>2.46</v>
      </c>
      <c r="Y4">
        <v>2</v>
      </c>
      <c r="Z4">
        <v>10</v>
      </c>
    </row>
    <row r="5" spans="1:26" x14ac:dyDescent="0.25">
      <c r="A5">
        <v>0</v>
      </c>
      <c r="B5">
        <v>40</v>
      </c>
      <c r="C5" t="s">
        <v>34</v>
      </c>
      <c r="D5">
        <v>3.7317</v>
      </c>
      <c r="E5">
        <v>26.8</v>
      </c>
      <c r="F5">
        <v>21.74</v>
      </c>
      <c r="G5">
        <v>7.91</v>
      </c>
      <c r="H5">
        <v>0.2</v>
      </c>
      <c r="I5">
        <v>165</v>
      </c>
      <c r="J5">
        <v>89.87</v>
      </c>
      <c r="K5">
        <v>37.549999999999997</v>
      </c>
      <c r="L5">
        <v>1</v>
      </c>
      <c r="M5">
        <v>0</v>
      </c>
      <c r="N5">
        <v>11.32</v>
      </c>
      <c r="O5">
        <v>11317.98</v>
      </c>
      <c r="P5">
        <v>141.85</v>
      </c>
      <c r="Q5">
        <v>6535.7</v>
      </c>
      <c r="R5">
        <v>311.83999999999997</v>
      </c>
      <c r="S5">
        <v>107.99</v>
      </c>
      <c r="T5">
        <v>101501.47</v>
      </c>
      <c r="U5">
        <v>0.35</v>
      </c>
      <c r="V5">
        <v>0.71</v>
      </c>
      <c r="W5">
        <v>0.7</v>
      </c>
      <c r="X5">
        <v>6.32</v>
      </c>
      <c r="Y5">
        <v>2</v>
      </c>
      <c r="Z5">
        <v>10</v>
      </c>
    </row>
    <row r="6" spans="1:26" x14ac:dyDescent="0.25">
      <c r="A6">
        <v>0</v>
      </c>
      <c r="B6">
        <v>30</v>
      </c>
      <c r="C6" t="s">
        <v>34</v>
      </c>
      <c r="D6">
        <v>3.4377</v>
      </c>
      <c r="E6">
        <v>29.09</v>
      </c>
      <c r="F6">
        <v>23.84</v>
      </c>
      <c r="G6">
        <v>6.53</v>
      </c>
      <c r="H6">
        <v>0.24</v>
      </c>
      <c r="I6">
        <v>219</v>
      </c>
      <c r="J6">
        <v>71.52</v>
      </c>
      <c r="K6">
        <v>32.270000000000003</v>
      </c>
      <c r="L6">
        <v>1</v>
      </c>
      <c r="M6">
        <v>0</v>
      </c>
      <c r="N6">
        <v>8.25</v>
      </c>
      <c r="O6">
        <v>9054.6</v>
      </c>
      <c r="P6">
        <v>136.31</v>
      </c>
      <c r="Q6">
        <v>6536.46</v>
      </c>
      <c r="R6">
        <v>378.87</v>
      </c>
      <c r="S6">
        <v>107.99</v>
      </c>
      <c r="T6">
        <v>134745.43</v>
      </c>
      <c r="U6">
        <v>0.28999999999999998</v>
      </c>
      <c r="V6">
        <v>0.64</v>
      </c>
      <c r="W6">
        <v>0.87</v>
      </c>
      <c r="X6">
        <v>8.41</v>
      </c>
      <c r="Y6">
        <v>2</v>
      </c>
      <c r="Z6">
        <v>10</v>
      </c>
    </row>
    <row r="7" spans="1:26" x14ac:dyDescent="0.25">
      <c r="A7">
        <v>0</v>
      </c>
      <c r="B7">
        <v>15</v>
      </c>
      <c r="C7" t="s">
        <v>34</v>
      </c>
      <c r="D7">
        <v>2.5808</v>
      </c>
      <c r="E7">
        <v>38.75</v>
      </c>
      <c r="F7">
        <v>32.200000000000003</v>
      </c>
      <c r="G7">
        <v>4.43</v>
      </c>
      <c r="H7">
        <v>0.43</v>
      </c>
      <c r="I7">
        <v>436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126.49</v>
      </c>
      <c r="Q7">
        <v>6540.98</v>
      </c>
      <c r="R7">
        <v>648.46</v>
      </c>
      <c r="S7">
        <v>107.99</v>
      </c>
      <c r="T7">
        <v>268455.21999999997</v>
      </c>
      <c r="U7">
        <v>0.17</v>
      </c>
      <c r="V7">
        <v>0.48</v>
      </c>
      <c r="W7">
        <v>1.5</v>
      </c>
      <c r="X7">
        <v>16.77</v>
      </c>
      <c r="Y7">
        <v>2</v>
      </c>
      <c r="Z7">
        <v>10</v>
      </c>
    </row>
    <row r="8" spans="1:26" x14ac:dyDescent="0.25">
      <c r="A8">
        <v>0</v>
      </c>
      <c r="B8">
        <v>70</v>
      </c>
      <c r="C8" t="s">
        <v>34</v>
      </c>
      <c r="D8">
        <v>3.6770999999999998</v>
      </c>
      <c r="E8">
        <v>27.2</v>
      </c>
      <c r="F8">
        <v>20.84</v>
      </c>
      <c r="G8">
        <v>8.74</v>
      </c>
      <c r="H8">
        <v>0.12</v>
      </c>
      <c r="I8">
        <v>143</v>
      </c>
      <c r="J8">
        <v>141.81</v>
      </c>
      <c r="K8">
        <v>47.83</v>
      </c>
      <c r="L8">
        <v>1</v>
      </c>
      <c r="M8">
        <v>141</v>
      </c>
      <c r="N8">
        <v>22.98</v>
      </c>
      <c r="O8">
        <v>17723.39</v>
      </c>
      <c r="P8">
        <v>196.45</v>
      </c>
      <c r="Q8">
        <v>6532.61</v>
      </c>
      <c r="R8">
        <v>289.27999999999997</v>
      </c>
      <c r="S8">
        <v>107.99</v>
      </c>
      <c r="T8">
        <v>90327.72</v>
      </c>
      <c r="U8">
        <v>0.37</v>
      </c>
      <c r="V8">
        <v>0.74</v>
      </c>
      <c r="W8">
        <v>0.45</v>
      </c>
      <c r="X8">
        <v>5.42</v>
      </c>
      <c r="Y8">
        <v>2</v>
      </c>
      <c r="Z8">
        <v>10</v>
      </c>
    </row>
    <row r="9" spans="1:26" x14ac:dyDescent="0.25">
      <c r="A9">
        <v>1</v>
      </c>
      <c r="B9">
        <v>70</v>
      </c>
      <c r="C9" t="s">
        <v>34</v>
      </c>
      <c r="D9">
        <v>4.1641000000000004</v>
      </c>
      <c r="E9">
        <v>24.02</v>
      </c>
      <c r="F9">
        <v>19.04</v>
      </c>
      <c r="G9">
        <v>12.03</v>
      </c>
      <c r="H9">
        <v>0.25</v>
      </c>
      <c r="I9">
        <v>95</v>
      </c>
      <c r="J9">
        <v>143.16999999999999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162.47</v>
      </c>
      <c r="Q9">
        <v>6531.88</v>
      </c>
      <c r="R9">
        <v>224.89</v>
      </c>
      <c r="S9">
        <v>107.99</v>
      </c>
      <c r="T9">
        <v>58373.8</v>
      </c>
      <c r="U9">
        <v>0.48</v>
      </c>
      <c r="V9">
        <v>0.81</v>
      </c>
      <c r="W9">
        <v>0.5</v>
      </c>
      <c r="X9">
        <v>3.63</v>
      </c>
      <c r="Y9">
        <v>2</v>
      </c>
      <c r="Z9">
        <v>10</v>
      </c>
    </row>
    <row r="10" spans="1:26" x14ac:dyDescent="0.25">
      <c r="A10">
        <v>0</v>
      </c>
      <c r="B10">
        <v>90</v>
      </c>
      <c r="C10" t="s">
        <v>34</v>
      </c>
      <c r="D10">
        <v>3.048</v>
      </c>
      <c r="E10">
        <v>32.81</v>
      </c>
      <c r="F10">
        <v>23.24</v>
      </c>
      <c r="G10">
        <v>6.94</v>
      </c>
      <c r="H10">
        <v>0.1</v>
      </c>
      <c r="I10">
        <v>201</v>
      </c>
      <c r="J10">
        <v>176.73</v>
      </c>
      <c r="K10">
        <v>52.44</v>
      </c>
      <c r="L10">
        <v>1</v>
      </c>
      <c r="M10">
        <v>199</v>
      </c>
      <c r="N10">
        <v>33.29</v>
      </c>
      <c r="O10">
        <v>22031.19</v>
      </c>
      <c r="P10">
        <v>274.8</v>
      </c>
      <c r="Q10">
        <v>6533.06</v>
      </c>
      <c r="R10">
        <v>370.61</v>
      </c>
      <c r="S10">
        <v>107.99</v>
      </c>
      <c r="T10">
        <v>130706.82</v>
      </c>
      <c r="U10">
        <v>0.28999999999999998</v>
      </c>
      <c r="V10">
        <v>0.66</v>
      </c>
      <c r="W10">
        <v>0.53</v>
      </c>
      <c r="X10">
        <v>7.82</v>
      </c>
      <c r="Y10">
        <v>2</v>
      </c>
      <c r="Z10">
        <v>10</v>
      </c>
    </row>
    <row r="11" spans="1:26" x14ac:dyDescent="0.25">
      <c r="A11">
        <v>1</v>
      </c>
      <c r="B11">
        <v>90</v>
      </c>
      <c r="C11" t="s">
        <v>34</v>
      </c>
      <c r="D11">
        <v>4.2907000000000002</v>
      </c>
      <c r="E11">
        <v>23.31</v>
      </c>
      <c r="F11">
        <v>18.25</v>
      </c>
      <c r="G11">
        <v>14.8</v>
      </c>
      <c r="H11">
        <v>0.2</v>
      </c>
      <c r="I11">
        <v>74</v>
      </c>
      <c r="J11">
        <v>178.21</v>
      </c>
      <c r="K11">
        <v>52.44</v>
      </c>
      <c r="L11">
        <v>2</v>
      </c>
      <c r="M11">
        <v>0</v>
      </c>
      <c r="N11">
        <v>33.770000000000003</v>
      </c>
      <c r="O11">
        <v>22213.89</v>
      </c>
      <c r="P11">
        <v>176.52</v>
      </c>
      <c r="Q11">
        <v>6530.73</v>
      </c>
      <c r="R11">
        <v>199.75</v>
      </c>
      <c r="S11">
        <v>107.99</v>
      </c>
      <c r="T11">
        <v>45909.46</v>
      </c>
      <c r="U11">
        <v>0.54</v>
      </c>
      <c r="V11">
        <v>0.84</v>
      </c>
      <c r="W11">
        <v>0.43</v>
      </c>
      <c r="X11">
        <v>2.84</v>
      </c>
      <c r="Y11">
        <v>2</v>
      </c>
      <c r="Z11">
        <v>10</v>
      </c>
    </row>
    <row r="12" spans="1:26" x14ac:dyDescent="0.25">
      <c r="A12">
        <v>0</v>
      </c>
      <c r="B12">
        <v>10</v>
      </c>
      <c r="C12" t="s">
        <v>34</v>
      </c>
      <c r="D12">
        <v>2.0253999999999999</v>
      </c>
      <c r="E12">
        <v>49.37</v>
      </c>
      <c r="F12">
        <v>40.49</v>
      </c>
      <c r="G12">
        <v>3.73</v>
      </c>
      <c r="H12">
        <v>0.64</v>
      </c>
      <c r="I12">
        <v>651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116.96</v>
      </c>
      <c r="Q12">
        <v>6544.08</v>
      </c>
      <c r="R12">
        <v>915.26</v>
      </c>
      <c r="S12">
        <v>107.99</v>
      </c>
      <c r="T12">
        <v>400780.61</v>
      </c>
      <c r="U12">
        <v>0.12</v>
      </c>
      <c r="V12">
        <v>0.38</v>
      </c>
      <c r="W12">
        <v>2.13</v>
      </c>
      <c r="X12">
        <v>25.05</v>
      </c>
      <c r="Y12">
        <v>2</v>
      </c>
      <c r="Z12">
        <v>10</v>
      </c>
    </row>
    <row r="13" spans="1:26" x14ac:dyDescent="0.25">
      <c r="A13">
        <v>0</v>
      </c>
      <c r="B13">
        <v>45</v>
      </c>
      <c r="C13" t="s">
        <v>34</v>
      </c>
      <c r="D13">
        <v>3.8477000000000001</v>
      </c>
      <c r="E13">
        <v>25.99</v>
      </c>
      <c r="F13">
        <v>21</v>
      </c>
      <c r="G13">
        <v>8.6300000000000008</v>
      </c>
      <c r="H13">
        <v>0.18</v>
      </c>
      <c r="I13">
        <v>146</v>
      </c>
      <c r="J13">
        <v>98.71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144.51</v>
      </c>
      <c r="Q13">
        <v>6532.93</v>
      </c>
      <c r="R13">
        <v>288.08</v>
      </c>
      <c r="S13">
        <v>107.99</v>
      </c>
      <c r="T13">
        <v>89714.22</v>
      </c>
      <c r="U13">
        <v>0.37</v>
      </c>
      <c r="V13">
        <v>0.73</v>
      </c>
      <c r="W13">
        <v>0.65</v>
      </c>
      <c r="X13">
        <v>5.58</v>
      </c>
      <c r="Y13">
        <v>2</v>
      </c>
      <c r="Z13">
        <v>10</v>
      </c>
    </row>
    <row r="14" spans="1:26" x14ac:dyDescent="0.25">
      <c r="A14">
        <v>0</v>
      </c>
      <c r="B14">
        <v>60</v>
      </c>
      <c r="C14" t="s">
        <v>34</v>
      </c>
      <c r="D14">
        <v>3.9853000000000001</v>
      </c>
      <c r="E14">
        <v>25.09</v>
      </c>
      <c r="F14">
        <v>19.920000000000002</v>
      </c>
      <c r="G14">
        <v>10.039999999999999</v>
      </c>
      <c r="H14">
        <v>0.14000000000000001</v>
      </c>
      <c r="I14">
        <v>119</v>
      </c>
      <c r="J14">
        <v>124.63</v>
      </c>
      <c r="K14">
        <v>45</v>
      </c>
      <c r="L14">
        <v>1</v>
      </c>
      <c r="M14">
        <v>72</v>
      </c>
      <c r="N14">
        <v>18.64</v>
      </c>
      <c r="O14">
        <v>15605.44</v>
      </c>
      <c r="P14">
        <v>159.91</v>
      </c>
      <c r="Q14">
        <v>6532.28</v>
      </c>
      <c r="R14">
        <v>256.31</v>
      </c>
      <c r="S14">
        <v>107.99</v>
      </c>
      <c r="T14">
        <v>73963.61</v>
      </c>
      <c r="U14">
        <v>0.42</v>
      </c>
      <c r="V14">
        <v>0.77</v>
      </c>
      <c r="W14">
        <v>0.47</v>
      </c>
      <c r="X14">
        <v>4.5</v>
      </c>
      <c r="Y14">
        <v>2</v>
      </c>
      <c r="Z14">
        <v>10</v>
      </c>
    </row>
    <row r="15" spans="1:26" x14ac:dyDescent="0.25">
      <c r="A15">
        <v>1</v>
      </c>
      <c r="B15">
        <v>60</v>
      </c>
      <c r="C15" t="s">
        <v>34</v>
      </c>
      <c r="D15">
        <v>4.0712999999999999</v>
      </c>
      <c r="E15">
        <v>24.56</v>
      </c>
      <c r="F15">
        <v>19.62</v>
      </c>
      <c r="G15">
        <v>10.7</v>
      </c>
      <c r="H15">
        <v>0.28000000000000003</v>
      </c>
      <c r="I15">
        <v>110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155.54</v>
      </c>
      <c r="Q15">
        <v>6533.29</v>
      </c>
      <c r="R15">
        <v>243.42</v>
      </c>
      <c r="S15">
        <v>107.99</v>
      </c>
      <c r="T15">
        <v>67565.960000000006</v>
      </c>
      <c r="U15">
        <v>0.44</v>
      </c>
      <c r="V15">
        <v>0.78</v>
      </c>
      <c r="W15">
        <v>0.54</v>
      </c>
      <c r="X15">
        <v>4.2</v>
      </c>
      <c r="Y15">
        <v>2</v>
      </c>
      <c r="Z15">
        <v>10</v>
      </c>
    </row>
    <row r="16" spans="1:26" x14ac:dyDescent="0.25">
      <c r="A16">
        <v>0</v>
      </c>
      <c r="B16">
        <v>80</v>
      </c>
      <c r="C16" t="s">
        <v>34</v>
      </c>
      <c r="D16">
        <v>3.3443999999999998</v>
      </c>
      <c r="E16">
        <v>29.9</v>
      </c>
      <c r="F16">
        <v>22.03</v>
      </c>
      <c r="G16">
        <v>7.69</v>
      </c>
      <c r="H16">
        <v>0.11</v>
      </c>
      <c r="I16">
        <v>172</v>
      </c>
      <c r="J16">
        <v>159.12</v>
      </c>
      <c r="K16">
        <v>50.28</v>
      </c>
      <c r="L16">
        <v>1</v>
      </c>
      <c r="M16">
        <v>170</v>
      </c>
      <c r="N16">
        <v>27.84</v>
      </c>
      <c r="O16">
        <v>19859.16</v>
      </c>
      <c r="P16">
        <v>235.67</v>
      </c>
      <c r="Q16">
        <v>6532.24</v>
      </c>
      <c r="R16">
        <v>329.7</v>
      </c>
      <c r="S16">
        <v>107.99</v>
      </c>
      <c r="T16">
        <v>110393.44</v>
      </c>
      <c r="U16">
        <v>0.33</v>
      </c>
      <c r="V16">
        <v>0.7</v>
      </c>
      <c r="W16">
        <v>0.49</v>
      </c>
      <c r="X16">
        <v>6.62</v>
      </c>
      <c r="Y16">
        <v>2</v>
      </c>
      <c r="Z16">
        <v>10</v>
      </c>
    </row>
    <row r="17" spans="1:26" x14ac:dyDescent="0.25">
      <c r="A17">
        <v>1</v>
      </c>
      <c r="B17">
        <v>80</v>
      </c>
      <c r="C17" t="s">
        <v>34</v>
      </c>
      <c r="D17">
        <v>4.2427999999999999</v>
      </c>
      <c r="E17">
        <v>23.57</v>
      </c>
      <c r="F17">
        <v>18.57</v>
      </c>
      <c r="G17">
        <v>13.42</v>
      </c>
      <c r="H17">
        <v>0.22</v>
      </c>
      <c r="I17">
        <v>83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20034.400000000001</v>
      </c>
      <c r="P17">
        <v>168.76</v>
      </c>
      <c r="Q17">
        <v>6531.98</v>
      </c>
      <c r="R17">
        <v>209.74</v>
      </c>
      <c r="S17">
        <v>107.99</v>
      </c>
      <c r="T17">
        <v>50860.27</v>
      </c>
      <c r="U17">
        <v>0.51</v>
      </c>
      <c r="V17">
        <v>0.83</v>
      </c>
      <c r="W17">
        <v>0.46</v>
      </c>
      <c r="X17">
        <v>3.16</v>
      </c>
      <c r="Y17">
        <v>2</v>
      </c>
      <c r="Z17">
        <v>10</v>
      </c>
    </row>
    <row r="18" spans="1:26" x14ac:dyDescent="0.25">
      <c r="A18">
        <v>0</v>
      </c>
      <c r="B18">
        <v>35</v>
      </c>
      <c r="C18" t="s">
        <v>34</v>
      </c>
      <c r="D18">
        <v>3.6049000000000002</v>
      </c>
      <c r="E18">
        <v>27.74</v>
      </c>
      <c r="F18">
        <v>22.61</v>
      </c>
      <c r="G18">
        <v>7.22</v>
      </c>
      <c r="H18">
        <v>0.22</v>
      </c>
      <c r="I18">
        <v>188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10204.209999999999</v>
      </c>
      <c r="P18">
        <v>138.91</v>
      </c>
      <c r="Q18">
        <v>6533.79</v>
      </c>
      <c r="R18">
        <v>339.67</v>
      </c>
      <c r="S18">
        <v>107.99</v>
      </c>
      <c r="T18">
        <v>115301.68</v>
      </c>
      <c r="U18">
        <v>0.32</v>
      </c>
      <c r="V18">
        <v>0.68</v>
      </c>
      <c r="W18">
        <v>0.77</v>
      </c>
      <c r="X18">
        <v>7.19</v>
      </c>
      <c r="Y18">
        <v>2</v>
      </c>
      <c r="Z18">
        <v>10</v>
      </c>
    </row>
    <row r="19" spans="1:26" x14ac:dyDescent="0.25">
      <c r="A19">
        <v>0</v>
      </c>
      <c r="B19">
        <v>50</v>
      </c>
      <c r="C19" t="s">
        <v>34</v>
      </c>
      <c r="D19">
        <v>3.93</v>
      </c>
      <c r="E19">
        <v>25.45</v>
      </c>
      <c r="F19">
        <v>20.48</v>
      </c>
      <c r="G19">
        <v>9.31</v>
      </c>
      <c r="H19">
        <v>0.16</v>
      </c>
      <c r="I19">
        <v>132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147.82</v>
      </c>
      <c r="Q19">
        <v>6532.48</v>
      </c>
      <c r="R19">
        <v>271.22000000000003</v>
      </c>
      <c r="S19">
        <v>107.99</v>
      </c>
      <c r="T19">
        <v>81355.039999999994</v>
      </c>
      <c r="U19">
        <v>0.4</v>
      </c>
      <c r="V19">
        <v>0.75</v>
      </c>
      <c r="W19">
        <v>0.6</v>
      </c>
      <c r="X19">
        <v>5.0599999999999996</v>
      </c>
      <c r="Y19">
        <v>2</v>
      </c>
      <c r="Z19">
        <v>10</v>
      </c>
    </row>
    <row r="20" spans="1:26" x14ac:dyDescent="0.25">
      <c r="A20">
        <v>0</v>
      </c>
      <c r="B20">
        <v>25</v>
      </c>
      <c r="C20" t="s">
        <v>34</v>
      </c>
      <c r="D20">
        <v>3.2339000000000002</v>
      </c>
      <c r="E20">
        <v>30.92</v>
      </c>
      <c r="F20">
        <v>25.49</v>
      </c>
      <c r="G20">
        <v>5.84</v>
      </c>
      <c r="H20">
        <v>0.28000000000000003</v>
      </c>
      <c r="I20">
        <v>262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133.32</v>
      </c>
      <c r="Q20">
        <v>6537.4</v>
      </c>
      <c r="R20">
        <v>432.31</v>
      </c>
      <c r="S20">
        <v>107.99</v>
      </c>
      <c r="T20">
        <v>161251.29999999999</v>
      </c>
      <c r="U20">
        <v>0.25</v>
      </c>
      <c r="V20">
        <v>0.6</v>
      </c>
      <c r="W20">
        <v>0.99</v>
      </c>
      <c r="X20">
        <v>10.06</v>
      </c>
      <c r="Y20">
        <v>2</v>
      </c>
      <c r="Z20">
        <v>10</v>
      </c>
    </row>
    <row r="21" spans="1:26" x14ac:dyDescent="0.25">
      <c r="A21">
        <v>0</v>
      </c>
      <c r="B21">
        <v>85</v>
      </c>
      <c r="C21" t="s">
        <v>34</v>
      </c>
      <c r="D21">
        <v>3.1962000000000002</v>
      </c>
      <c r="E21">
        <v>31.29</v>
      </c>
      <c r="F21">
        <v>22.61</v>
      </c>
      <c r="G21">
        <v>7.29</v>
      </c>
      <c r="H21">
        <v>0.11</v>
      </c>
      <c r="I21">
        <v>186</v>
      </c>
      <c r="J21">
        <v>167.88</v>
      </c>
      <c r="K21">
        <v>51.39</v>
      </c>
      <c r="L21">
        <v>1</v>
      </c>
      <c r="M21">
        <v>184</v>
      </c>
      <c r="N21">
        <v>30.49</v>
      </c>
      <c r="O21">
        <v>20939.59</v>
      </c>
      <c r="P21">
        <v>254.9</v>
      </c>
      <c r="Q21">
        <v>6533.3</v>
      </c>
      <c r="R21">
        <v>348.82</v>
      </c>
      <c r="S21">
        <v>107.99</v>
      </c>
      <c r="T21">
        <v>119887.12</v>
      </c>
      <c r="U21">
        <v>0.31</v>
      </c>
      <c r="V21">
        <v>0.68</v>
      </c>
      <c r="W21">
        <v>0.52</v>
      </c>
      <c r="X21">
        <v>7.19</v>
      </c>
      <c r="Y21">
        <v>2</v>
      </c>
      <c r="Z21">
        <v>10</v>
      </c>
    </row>
    <row r="22" spans="1:26" x14ac:dyDescent="0.25">
      <c r="A22">
        <v>1</v>
      </c>
      <c r="B22">
        <v>85</v>
      </c>
      <c r="C22" t="s">
        <v>34</v>
      </c>
      <c r="D22">
        <v>4.2725</v>
      </c>
      <c r="E22">
        <v>23.41</v>
      </c>
      <c r="F22">
        <v>18.39</v>
      </c>
      <c r="G22">
        <v>14.15</v>
      </c>
      <c r="H22">
        <v>0.21</v>
      </c>
      <c r="I22">
        <v>78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172.43</v>
      </c>
      <c r="Q22">
        <v>6531.59</v>
      </c>
      <c r="R22">
        <v>203.72</v>
      </c>
      <c r="S22">
        <v>107.99</v>
      </c>
      <c r="T22">
        <v>47873.15</v>
      </c>
      <c r="U22">
        <v>0.53</v>
      </c>
      <c r="V22">
        <v>0.83</v>
      </c>
      <c r="W22">
        <v>0.45</v>
      </c>
      <c r="X22">
        <v>2.98</v>
      </c>
      <c r="Y22">
        <v>2</v>
      </c>
      <c r="Z22">
        <v>10</v>
      </c>
    </row>
    <row r="23" spans="1:26" x14ac:dyDescent="0.25">
      <c r="A23">
        <v>0</v>
      </c>
      <c r="B23">
        <v>20</v>
      </c>
      <c r="C23" t="s">
        <v>34</v>
      </c>
      <c r="D23">
        <v>2.9649999999999999</v>
      </c>
      <c r="E23">
        <v>33.729999999999997</v>
      </c>
      <c r="F23">
        <v>27.98</v>
      </c>
      <c r="G23">
        <v>5.13</v>
      </c>
      <c r="H23">
        <v>0.34</v>
      </c>
      <c r="I23">
        <v>327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130.31</v>
      </c>
      <c r="Q23">
        <v>6538.26</v>
      </c>
      <c r="R23">
        <v>512.39</v>
      </c>
      <c r="S23">
        <v>107.99</v>
      </c>
      <c r="T23">
        <v>200964.42</v>
      </c>
      <c r="U23">
        <v>0.21</v>
      </c>
      <c r="V23">
        <v>0.55000000000000004</v>
      </c>
      <c r="W23">
        <v>1.18</v>
      </c>
      <c r="X23">
        <v>12.56</v>
      </c>
      <c r="Y23">
        <v>2</v>
      </c>
      <c r="Z23">
        <v>10</v>
      </c>
    </row>
    <row r="24" spans="1:26" x14ac:dyDescent="0.25">
      <c r="A24">
        <v>0</v>
      </c>
      <c r="B24">
        <v>65</v>
      </c>
      <c r="C24" t="s">
        <v>34</v>
      </c>
      <c r="D24">
        <v>3.8531</v>
      </c>
      <c r="E24">
        <v>25.95</v>
      </c>
      <c r="F24">
        <v>20.260000000000002</v>
      </c>
      <c r="G24">
        <v>9.42</v>
      </c>
      <c r="H24">
        <v>0.13</v>
      </c>
      <c r="I24">
        <v>129</v>
      </c>
      <c r="J24">
        <v>133.21</v>
      </c>
      <c r="K24">
        <v>46.47</v>
      </c>
      <c r="L24">
        <v>1</v>
      </c>
      <c r="M24">
        <v>117</v>
      </c>
      <c r="N24">
        <v>20.75</v>
      </c>
      <c r="O24">
        <v>16663.419999999998</v>
      </c>
      <c r="P24">
        <v>176.47</v>
      </c>
      <c r="Q24">
        <v>6531.65</v>
      </c>
      <c r="R24">
        <v>269.37</v>
      </c>
      <c r="S24">
        <v>107.99</v>
      </c>
      <c r="T24">
        <v>80443.259999999995</v>
      </c>
      <c r="U24">
        <v>0.4</v>
      </c>
      <c r="V24">
        <v>0.76</v>
      </c>
      <c r="W24">
        <v>0.44</v>
      </c>
      <c r="X24">
        <v>4.84</v>
      </c>
      <c r="Y24">
        <v>2</v>
      </c>
      <c r="Z24">
        <v>10</v>
      </c>
    </row>
    <row r="25" spans="1:26" x14ac:dyDescent="0.25">
      <c r="A25">
        <v>1</v>
      </c>
      <c r="B25">
        <v>65</v>
      </c>
      <c r="C25" t="s">
        <v>34</v>
      </c>
      <c r="D25">
        <v>4.1228999999999996</v>
      </c>
      <c r="E25">
        <v>24.25</v>
      </c>
      <c r="F25">
        <v>19.3</v>
      </c>
      <c r="G25">
        <v>11.35</v>
      </c>
      <c r="H25">
        <v>0.26</v>
      </c>
      <c r="I25">
        <v>102</v>
      </c>
      <c r="J25">
        <v>134.55000000000001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159.1</v>
      </c>
      <c r="Q25">
        <v>6531.92</v>
      </c>
      <c r="R25">
        <v>233.28</v>
      </c>
      <c r="S25">
        <v>107.99</v>
      </c>
      <c r="T25">
        <v>62536.63</v>
      </c>
      <c r="U25">
        <v>0.46</v>
      </c>
      <c r="V25">
        <v>0.8</v>
      </c>
      <c r="W25">
        <v>0.51</v>
      </c>
      <c r="X25">
        <v>3.88</v>
      </c>
      <c r="Y25">
        <v>2</v>
      </c>
      <c r="Z25">
        <v>10</v>
      </c>
    </row>
    <row r="26" spans="1:26" x14ac:dyDescent="0.25">
      <c r="A26">
        <v>0</v>
      </c>
      <c r="B26">
        <v>75</v>
      </c>
      <c r="C26" t="s">
        <v>34</v>
      </c>
      <c r="D26">
        <v>3.5146000000000002</v>
      </c>
      <c r="E26">
        <v>28.45</v>
      </c>
      <c r="F26">
        <v>21.38</v>
      </c>
      <c r="G26">
        <v>8.17</v>
      </c>
      <c r="H26">
        <v>0.12</v>
      </c>
      <c r="I26">
        <v>157</v>
      </c>
      <c r="J26">
        <v>150.44</v>
      </c>
      <c r="K26">
        <v>49.1</v>
      </c>
      <c r="L26">
        <v>1</v>
      </c>
      <c r="M26">
        <v>155</v>
      </c>
      <c r="N26">
        <v>25.34</v>
      </c>
      <c r="O26">
        <v>18787.759999999998</v>
      </c>
      <c r="P26">
        <v>215.33</v>
      </c>
      <c r="Q26">
        <v>6532.87</v>
      </c>
      <c r="R26">
        <v>307.73</v>
      </c>
      <c r="S26">
        <v>107.99</v>
      </c>
      <c r="T26">
        <v>99487.41</v>
      </c>
      <c r="U26">
        <v>0.35</v>
      </c>
      <c r="V26">
        <v>0.72</v>
      </c>
      <c r="W26">
        <v>0.46</v>
      </c>
      <c r="X26">
        <v>5.96</v>
      </c>
      <c r="Y26">
        <v>2</v>
      </c>
      <c r="Z26">
        <v>10</v>
      </c>
    </row>
    <row r="27" spans="1:26" x14ac:dyDescent="0.25">
      <c r="A27">
        <v>1</v>
      </c>
      <c r="B27">
        <v>75</v>
      </c>
      <c r="C27" t="s">
        <v>34</v>
      </c>
      <c r="D27">
        <v>4.2007000000000003</v>
      </c>
      <c r="E27">
        <v>23.81</v>
      </c>
      <c r="F27">
        <v>18.809999999999999</v>
      </c>
      <c r="G27">
        <v>12.68</v>
      </c>
      <c r="H27">
        <v>0.23</v>
      </c>
      <c r="I27">
        <v>89</v>
      </c>
      <c r="J27">
        <v>151.83000000000001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165.98</v>
      </c>
      <c r="Q27">
        <v>6531.76</v>
      </c>
      <c r="R27">
        <v>217.62</v>
      </c>
      <c r="S27">
        <v>107.99</v>
      </c>
      <c r="T27">
        <v>54772.37</v>
      </c>
      <c r="U27">
        <v>0.5</v>
      </c>
      <c r="V27">
        <v>0.82</v>
      </c>
      <c r="W27">
        <v>0.48</v>
      </c>
      <c r="X27">
        <v>3.4</v>
      </c>
      <c r="Y27">
        <v>2</v>
      </c>
      <c r="Z27">
        <v>10</v>
      </c>
    </row>
    <row r="28" spans="1:26" x14ac:dyDescent="0.25">
      <c r="A28">
        <v>0</v>
      </c>
      <c r="B28">
        <v>95</v>
      </c>
      <c r="C28" t="s">
        <v>34</v>
      </c>
      <c r="D28">
        <v>2.9163000000000001</v>
      </c>
      <c r="E28">
        <v>34.29</v>
      </c>
      <c r="F28">
        <v>23.82</v>
      </c>
      <c r="G28">
        <v>6.65</v>
      </c>
      <c r="H28">
        <v>0.1</v>
      </c>
      <c r="I28">
        <v>215</v>
      </c>
      <c r="J28">
        <v>185.69</v>
      </c>
      <c r="K28">
        <v>53.44</v>
      </c>
      <c r="L28">
        <v>1</v>
      </c>
      <c r="M28">
        <v>213</v>
      </c>
      <c r="N28">
        <v>36.26</v>
      </c>
      <c r="O28">
        <v>23136.14</v>
      </c>
      <c r="P28">
        <v>294.26</v>
      </c>
      <c r="Q28">
        <v>6532.76</v>
      </c>
      <c r="R28">
        <v>389.55</v>
      </c>
      <c r="S28">
        <v>107.99</v>
      </c>
      <c r="T28">
        <v>140106.01999999999</v>
      </c>
      <c r="U28">
        <v>0.28000000000000003</v>
      </c>
      <c r="V28">
        <v>0.64</v>
      </c>
      <c r="W28">
        <v>0.56000000000000005</v>
      </c>
      <c r="X28">
        <v>8.4</v>
      </c>
      <c r="Y28">
        <v>2</v>
      </c>
      <c r="Z28">
        <v>10</v>
      </c>
    </row>
    <row r="29" spans="1:26" x14ac:dyDescent="0.25">
      <c r="A29">
        <v>1</v>
      </c>
      <c r="B29">
        <v>95</v>
      </c>
      <c r="C29" t="s">
        <v>34</v>
      </c>
      <c r="D29">
        <v>4.3106999999999998</v>
      </c>
      <c r="E29">
        <v>23.2</v>
      </c>
      <c r="F29">
        <v>18.09</v>
      </c>
      <c r="G29">
        <v>15.28</v>
      </c>
      <c r="H29">
        <v>0.19</v>
      </c>
      <c r="I29">
        <v>71</v>
      </c>
      <c r="J29">
        <v>187.21</v>
      </c>
      <c r="K29">
        <v>53.44</v>
      </c>
      <c r="L29">
        <v>2</v>
      </c>
      <c r="M29">
        <v>9</v>
      </c>
      <c r="N29">
        <v>36.770000000000003</v>
      </c>
      <c r="O29">
        <v>23322.880000000001</v>
      </c>
      <c r="P29">
        <v>180.4</v>
      </c>
      <c r="Q29">
        <v>6530.46</v>
      </c>
      <c r="R29">
        <v>194.41</v>
      </c>
      <c r="S29">
        <v>107.99</v>
      </c>
      <c r="T29">
        <v>43255.839999999997</v>
      </c>
      <c r="U29">
        <v>0.56000000000000005</v>
      </c>
      <c r="V29">
        <v>0.85</v>
      </c>
      <c r="W29">
        <v>0.42</v>
      </c>
      <c r="X29">
        <v>2.67</v>
      </c>
      <c r="Y29">
        <v>2</v>
      </c>
      <c r="Z29">
        <v>10</v>
      </c>
    </row>
    <row r="30" spans="1:26" x14ac:dyDescent="0.25">
      <c r="A30">
        <v>2</v>
      </c>
      <c r="B30">
        <v>95</v>
      </c>
      <c r="C30" t="s">
        <v>34</v>
      </c>
      <c r="D30">
        <v>4.2984</v>
      </c>
      <c r="E30">
        <v>23.26</v>
      </c>
      <c r="F30">
        <v>18.190000000000001</v>
      </c>
      <c r="G30">
        <v>15.59</v>
      </c>
      <c r="H30">
        <v>0.28000000000000003</v>
      </c>
      <c r="I30">
        <v>70</v>
      </c>
      <c r="J30">
        <v>188.73</v>
      </c>
      <c r="K30">
        <v>53.44</v>
      </c>
      <c r="L30">
        <v>3</v>
      </c>
      <c r="M30">
        <v>0</v>
      </c>
      <c r="N30">
        <v>37.29</v>
      </c>
      <c r="O30">
        <v>23510.33</v>
      </c>
      <c r="P30">
        <v>182.46</v>
      </c>
      <c r="Q30">
        <v>6530.95</v>
      </c>
      <c r="R30">
        <v>197.66</v>
      </c>
      <c r="S30">
        <v>107.99</v>
      </c>
      <c r="T30">
        <v>44883.96</v>
      </c>
      <c r="U30">
        <v>0.55000000000000004</v>
      </c>
      <c r="V30">
        <v>0.84</v>
      </c>
      <c r="W30">
        <v>0.43</v>
      </c>
      <c r="X30">
        <v>2.78</v>
      </c>
      <c r="Y30">
        <v>2</v>
      </c>
      <c r="Z30">
        <v>10</v>
      </c>
    </row>
    <row r="31" spans="1:26" x14ac:dyDescent="0.25">
      <c r="A31">
        <v>0</v>
      </c>
      <c r="B31">
        <v>55</v>
      </c>
      <c r="C31" t="s">
        <v>34</v>
      </c>
      <c r="D31">
        <v>4.0010000000000003</v>
      </c>
      <c r="E31">
        <v>24.99</v>
      </c>
      <c r="F31">
        <v>20.02</v>
      </c>
      <c r="G31">
        <v>9.93</v>
      </c>
      <c r="H31">
        <v>0.15</v>
      </c>
      <c r="I31">
        <v>121</v>
      </c>
      <c r="J31">
        <v>116.05</v>
      </c>
      <c r="K31">
        <v>43.4</v>
      </c>
      <c r="L31">
        <v>1</v>
      </c>
      <c r="M31">
        <v>14</v>
      </c>
      <c r="N31">
        <v>16.649999999999999</v>
      </c>
      <c r="O31">
        <v>14546.17</v>
      </c>
      <c r="P31">
        <v>151.26</v>
      </c>
      <c r="Q31">
        <v>6532.26</v>
      </c>
      <c r="R31">
        <v>256.95</v>
      </c>
      <c r="S31">
        <v>107.99</v>
      </c>
      <c r="T31">
        <v>74276.62</v>
      </c>
      <c r="U31">
        <v>0.42</v>
      </c>
      <c r="V31">
        <v>0.77</v>
      </c>
      <c r="W31">
        <v>0.56000000000000005</v>
      </c>
      <c r="X31">
        <v>4.5999999999999996</v>
      </c>
      <c r="Y31">
        <v>2</v>
      </c>
      <c r="Z31">
        <v>10</v>
      </c>
    </row>
    <row r="32" spans="1:26" x14ac:dyDescent="0.25">
      <c r="A32">
        <v>1</v>
      </c>
      <c r="B32">
        <v>55</v>
      </c>
      <c r="C32" t="s">
        <v>34</v>
      </c>
      <c r="D32">
        <v>4.0102000000000002</v>
      </c>
      <c r="E32">
        <v>24.94</v>
      </c>
      <c r="F32">
        <v>19.989999999999998</v>
      </c>
      <c r="G32">
        <v>9.99</v>
      </c>
      <c r="H32">
        <v>0.3</v>
      </c>
      <c r="I32">
        <v>120</v>
      </c>
      <c r="J32">
        <v>117.34</v>
      </c>
      <c r="K32">
        <v>43.4</v>
      </c>
      <c r="L32">
        <v>2</v>
      </c>
      <c r="M32">
        <v>0</v>
      </c>
      <c r="N32">
        <v>16.940000000000001</v>
      </c>
      <c r="O32">
        <v>14705.49</v>
      </c>
      <c r="P32">
        <v>152.24</v>
      </c>
      <c r="Q32">
        <v>6532.25</v>
      </c>
      <c r="R32">
        <v>255.12</v>
      </c>
      <c r="S32">
        <v>107.99</v>
      </c>
      <c r="T32">
        <v>73362.58</v>
      </c>
      <c r="U32">
        <v>0.42</v>
      </c>
      <c r="V32">
        <v>0.77</v>
      </c>
      <c r="W32">
        <v>0.56999999999999995</v>
      </c>
      <c r="X32">
        <v>4.57</v>
      </c>
      <c r="Y32">
        <v>2</v>
      </c>
      <c r="Z3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37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INDEX(resultados!$A$2:$ZZ$32, 1, MATCH($B$1, resultados!$A$1:$ZZ$1, 0))</f>
        <v>#N/A</v>
      </c>
      <c r="B7" t="e">
        <f>INDEX(resultados!$A$2:$ZZ$32, 1, MATCH($B$2, resultados!$A$1:$ZZ$1, 0))</f>
        <v>#N/A</v>
      </c>
      <c r="C7" t="e">
        <f>INDEX(resultados!$A$2:$ZZ$32, 1, MATCH($B$3, resultados!$A$1:$ZZ$1, 0))</f>
        <v>#N/A</v>
      </c>
    </row>
    <row r="8" spans="1:3" x14ac:dyDescent="0.25">
      <c r="A8" t="e">
        <f>INDEX(resultados!$A$2:$ZZ$32, 2, MATCH($B$1, resultados!$A$1:$ZZ$1, 0))</f>
        <v>#N/A</v>
      </c>
      <c r="B8" t="e">
        <f>INDEX(resultados!$A$2:$ZZ$32, 2, MATCH($B$2, resultados!$A$1:$ZZ$1, 0))</f>
        <v>#N/A</v>
      </c>
      <c r="C8" t="e">
        <f>INDEX(resultados!$A$2:$ZZ$32, 2, MATCH($B$3, resultados!$A$1:$ZZ$1, 0))</f>
        <v>#N/A</v>
      </c>
    </row>
    <row r="9" spans="1:3" x14ac:dyDescent="0.25">
      <c r="A9" t="e">
        <f>INDEX(resultados!$A$2:$ZZ$32, 3, MATCH($B$1, resultados!$A$1:$ZZ$1, 0))</f>
        <v>#N/A</v>
      </c>
      <c r="B9" t="e">
        <f>INDEX(resultados!$A$2:$ZZ$32, 3, MATCH($B$2, resultados!$A$1:$ZZ$1, 0))</f>
        <v>#N/A</v>
      </c>
      <c r="C9" t="e">
        <f>INDEX(resultados!$A$2:$ZZ$32, 3, MATCH($B$3, resultados!$A$1:$ZZ$1, 0))</f>
        <v>#N/A</v>
      </c>
    </row>
    <row r="10" spans="1:3" x14ac:dyDescent="0.25">
      <c r="A10" t="e">
        <f>INDEX(resultados!$A$2:$ZZ$32, 4, MATCH($B$1, resultados!$A$1:$ZZ$1, 0))</f>
        <v>#N/A</v>
      </c>
      <c r="B10" t="e">
        <f>INDEX(resultados!$A$2:$ZZ$32, 4, MATCH($B$2, resultados!$A$1:$ZZ$1, 0))</f>
        <v>#N/A</v>
      </c>
      <c r="C10" t="e">
        <f>INDEX(resultados!$A$2:$ZZ$32, 4, MATCH($B$3, resultados!$A$1:$ZZ$1, 0))</f>
        <v>#N/A</v>
      </c>
    </row>
    <row r="11" spans="1:3" x14ac:dyDescent="0.25">
      <c r="A11" t="e">
        <f>INDEX(resultados!$A$2:$ZZ$32, 5, MATCH($B$1, resultados!$A$1:$ZZ$1, 0))</f>
        <v>#N/A</v>
      </c>
      <c r="B11" t="e">
        <f>INDEX(resultados!$A$2:$ZZ$32, 5, MATCH($B$2, resultados!$A$1:$ZZ$1, 0))</f>
        <v>#N/A</v>
      </c>
      <c r="C11" t="e">
        <f>INDEX(resultados!$A$2:$ZZ$32, 5, MATCH($B$3, resultados!$A$1:$ZZ$1, 0))</f>
        <v>#N/A</v>
      </c>
    </row>
    <row r="12" spans="1:3" x14ac:dyDescent="0.25">
      <c r="A12" t="e">
        <f>INDEX(resultados!$A$2:$ZZ$32, 6, MATCH($B$1, resultados!$A$1:$ZZ$1, 0))</f>
        <v>#N/A</v>
      </c>
      <c r="B12" t="e">
        <f>INDEX(resultados!$A$2:$ZZ$32, 6, MATCH($B$2, resultados!$A$1:$ZZ$1, 0))</f>
        <v>#N/A</v>
      </c>
      <c r="C12" t="e">
        <f>INDEX(resultados!$A$2:$ZZ$32, 6, MATCH($B$3, resultados!$A$1:$ZZ$1, 0))</f>
        <v>#N/A</v>
      </c>
    </row>
    <row r="13" spans="1:3" x14ac:dyDescent="0.25">
      <c r="A13" t="e">
        <f>INDEX(resultados!$A$2:$ZZ$32, 7, MATCH($B$1, resultados!$A$1:$ZZ$1, 0))</f>
        <v>#N/A</v>
      </c>
      <c r="B13" t="e">
        <f>INDEX(resultados!$A$2:$ZZ$32, 7, MATCH($B$2, resultados!$A$1:$ZZ$1, 0))</f>
        <v>#N/A</v>
      </c>
      <c r="C13" t="e">
        <f>INDEX(resultados!$A$2:$ZZ$32, 7, MATCH($B$3, resultados!$A$1:$ZZ$1, 0))</f>
        <v>#N/A</v>
      </c>
    </row>
    <row r="14" spans="1:3" x14ac:dyDescent="0.25">
      <c r="A14" t="e">
        <f>INDEX(resultados!$A$2:$ZZ$32, 8, MATCH($B$1, resultados!$A$1:$ZZ$1, 0))</f>
        <v>#N/A</v>
      </c>
      <c r="B14" t="e">
        <f>INDEX(resultados!$A$2:$ZZ$32, 8, MATCH($B$2, resultados!$A$1:$ZZ$1, 0))</f>
        <v>#N/A</v>
      </c>
      <c r="C14" t="e">
        <f>INDEX(resultados!$A$2:$ZZ$32, 8, MATCH($B$3, resultados!$A$1:$ZZ$1, 0))</f>
        <v>#N/A</v>
      </c>
    </row>
    <row r="15" spans="1:3" x14ac:dyDescent="0.25">
      <c r="A15" t="e">
        <f>INDEX(resultados!$A$2:$ZZ$32, 9, MATCH($B$1, resultados!$A$1:$ZZ$1, 0))</f>
        <v>#N/A</v>
      </c>
      <c r="B15" t="e">
        <f>INDEX(resultados!$A$2:$ZZ$32, 9, MATCH($B$2, resultados!$A$1:$ZZ$1, 0))</f>
        <v>#N/A</v>
      </c>
      <c r="C15" t="e">
        <f>INDEX(resultados!$A$2:$ZZ$32, 9, MATCH($B$3, resultados!$A$1:$ZZ$1, 0))</f>
        <v>#N/A</v>
      </c>
    </row>
    <row r="16" spans="1:3" x14ac:dyDescent="0.25">
      <c r="A16" t="e">
        <f>INDEX(resultados!$A$2:$ZZ$32, 10, MATCH($B$1, resultados!$A$1:$ZZ$1, 0))</f>
        <v>#N/A</v>
      </c>
      <c r="B16" t="e">
        <f>INDEX(resultados!$A$2:$ZZ$32, 10, MATCH($B$2, resultados!$A$1:$ZZ$1, 0))</f>
        <v>#N/A</v>
      </c>
      <c r="C16" t="e">
        <f>INDEX(resultados!$A$2:$ZZ$32, 10, MATCH($B$3, resultados!$A$1:$ZZ$1, 0))</f>
        <v>#N/A</v>
      </c>
    </row>
    <row r="17" spans="1:3" x14ac:dyDescent="0.25">
      <c r="A17" t="e">
        <f>INDEX(resultados!$A$2:$ZZ$32, 11, MATCH($B$1, resultados!$A$1:$ZZ$1, 0))</f>
        <v>#N/A</v>
      </c>
      <c r="B17" t="e">
        <f>INDEX(resultados!$A$2:$ZZ$32, 11, MATCH($B$2, resultados!$A$1:$ZZ$1, 0))</f>
        <v>#N/A</v>
      </c>
      <c r="C17" t="e">
        <f>INDEX(resultados!$A$2:$ZZ$32, 11, MATCH($B$3, resultados!$A$1:$ZZ$1, 0))</f>
        <v>#N/A</v>
      </c>
    </row>
    <row r="18" spans="1:3" x14ac:dyDescent="0.25">
      <c r="A18" t="e">
        <f>INDEX(resultados!$A$2:$ZZ$32, 12, MATCH($B$1, resultados!$A$1:$ZZ$1, 0))</f>
        <v>#N/A</v>
      </c>
      <c r="B18" t="e">
        <f>INDEX(resultados!$A$2:$ZZ$32, 12, MATCH($B$2, resultados!$A$1:$ZZ$1, 0))</f>
        <v>#N/A</v>
      </c>
      <c r="C18" t="e">
        <f>INDEX(resultados!$A$2:$ZZ$32, 12, MATCH($B$3, resultados!$A$1:$ZZ$1, 0))</f>
        <v>#N/A</v>
      </c>
    </row>
    <row r="19" spans="1:3" x14ac:dyDescent="0.25">
      <c r="A19" t="e">
        <f>INDEX(resultados!$A$2:$ZZ$32, 13, MATCH($B$1, resultados!$A$1:$ZZ$1, 0))</f>
        <v>#N/A</v>
      </c>
      <c r="B19" t="e">
        <f>INDEX(resultados!$A$2:$ZZ$32, 13, MATCH($B$2, resultados!$A$1:$ZZ$1, 0))</f>
        <v>#N/A</v>
      </c>
      <c r="C19" t="e">
        <f>INDEX(resultados!$A$2:$ZZ$32, 13, MATCH($B$3, resultados!$A$1:$ZZ$1, 0))</f>
        <v>#N/A</v>
      </c>
    </row>
    <row r="20" spans="1:3" x14ac:dyDescent="0.25">
      <c r="A20" t="e">
        <f>INDEX(resultados!$A$2:$ZZ$32, 14, MATCH($B$1, resultados!$A$1:$ZZ$1, 0))</f>
        <v>#N/A</v>
      </c>
      <c r="B20" t="e">
        <f>INDEX(resultados!$A$2:$ZZ$32, 14, MATCH($B$2, resultados!$A$1:$ZZ$1, 0))</f>
        <v>#N/A</v>
      </c>
      <c r="C20" t="e">
        <f>INDEX(resultados!$A$2:$ZZ$32, 14, MATCH($B$3, resultados!$A$1:$ZZ$1, 0))</f>
        <v>#N/A</v>
      </c>
    </row>
    <row r="21" spans="1:3" x14ac:dyDescent="0.25">
      <c r="A21" t="e">
        <f>INDEX(resultados!$A$2:$ZZ$32, 15, MATCH($B$1, resultados!$A$1:$ZZ$1, 0))</f>
        <v>#N/A</v>
      </c>
      <c r="B21" t="e">
        <f>INDEX(resultados!$A$2:$ZZ$32, 15, MATCH($B$2, resultados!$A$1:$ZZ$1, 0))</f>
        <v>#N/A</v>
      </c>
      <c r="C21" t="e">
        <f>INDEX(resultados!$A$2:$ZZ$32, 15, MATCH($B$3, resultados!$A$1:$ZZ$1, 0))</f>
        <v>#N/A</v>
      </c>
    </row>
    <row r="22" spans="1:3" x14ac:dyDescent="0.25">
      <c r="A22" t="e">
        <f>INDEX(resultados!$A$2:$ZZ$32, 16, MATCH($B$1, resultados!$A$1:$ZZ$1, 0))</f>
        <v>#N/A</v>
      </c>
      <c r="B22" t="e">
        <f>INDEX(resultados!$A$2:$ZZ$32, 16, MATCH($B$2, resultados!$A$1:$ZZ$1, 0))</f>
        <v>#N/A</v>
      </c>
      <c r="C22" t="e">
        <f>INDEX(resultados!$A$2:$ZZ$32, 16, MATCH($B$3, resultados!$A$1:$ZZ$1, 0))</f>
        <v>#N/A</v>
      </c>
    </row>
    <row r="23" spans="1:3" x14ac:dyDescent="0.25">
      <c r="A23" t="e">
        <f>INDEX(resultados!$A$2:$ZZ$32, 17, MATCH($B$1, resultados!$A$1:$ZZ$1, 0))</f>
        <v>#N/A</v>
      </c>
      <c r="B23" t="e">
        <f>INDEX(resultados!$A$2:$ZZ$32, 17, MATCH($B$2, resultados!$A$1:$ZZ$1, 0))</f>
        <v>#N/A</v>
      </c>
      <c r="C23" t="e">
        <f>INDEX(resultados!$A$2:$ZZ$32, 17, MATCH($B$3, resultados!$A$1:$ZZ$1, 0))</f>
        <v>#N/A</v>
      </c>
    </row>
    <row r="24" spans="1:3" x14ac:dyDescent="0.25">
      <c r="A24" t="e">
        <f>INDEX(resultados!$A$2:$ZZ$32, 18, MATCH($B$1, resultados!$A$1:$ZZ$1, 0))</f>
        <v>#N/A</v>
      </c>
      <c r="B24" t="e">
        <f>INDEX(resultados!$A$2:$ZZ$32, 18, MATCH($B$2, resultados!$A$1:$ZZ$1, 0))</f>
        <v>#N/A</v>
      </c>
      <c r="C24" t="e">
        <f>INDEX(resultados!$A$2:$ZZ$32, 18, MATCH($B$3, resultados!$A$1:$ZZ$1, 0))</f>
        <v>#N/A</v>
      </c>
    </row>
    <row r="25" spans="1:3" x14ac:dyDescent="0.25">
      <c r="A25" t="e">
        <f>INDEX(resultados!$A$2:$ZZ$32, 19, MATCH($B$1, resultados!$A$1:$ZZ$1, 0))</f>
        <v>#N/A</v>
      </c>
      <c r="B25" t="e">
        <f>INDEX(resultados!$A$2:$ZZ$32, 19, MATCH($B$2, resultados!$A$1:$ZZ$1, 0))</f>
        <v>#N/A</v>
      </c>
      <c r="C25" t="e">
        <f>INDEX(resultados!$A$2:$ZZ$32, 19, MATCH($B$3, resultados!$A$1:$ZZ$1, 0))</f>
        <v>#N/A</v>
      </c>
    </row>
    <row r="26" spans="1:3" x14ac:dyDescent="0.25">
      <c r="A26" t="e">
        <f>INDEX(resultados!$A$2:$ZZ$32, 20, MATCH($B$1, resultados!$A$1:$ZZ$1, 0))</f>
        <v>#N/A</v>
      </c>
      <c r="B26" t="e">
        <f>INDEX(resultados!$A$2:$ZZ$32, 20, MATCH($B$2, resultados!$A$1:$ZZ$1, 0))</f>
        <v>#N/A</v>
      </c>
      <c r="C26" t="e">
        <f>INDEX(resultados!$A$2:$ZZ$32, 20, MATCH($B$3, resultados!$A$1:$ZZ$1, 0))</f>
        <v>#N/A</v>
      </c>
    </row>
    <row r="27" spans="1:3" x14ac:dyDescent="0.25">
      <c r="A27" t="e">
        <f>INDEX(resultados!$A$2:$ZZ$32, 21, MATCH($B$1, resultados!$A$1:$ZZ$1, 0))</f>
        <v>#N/A</v>
      </c>
      <c r="B27" t="e">
        <f>INDEX(resultados!$A$2:$ZZ$32, 21, MATCH($B$2, resultados!$A$1:$ZZ$1, 0))</f>
        <v>#N/A</v>
      </c>
      <c r="C27" t="e">
        <f>INDEX(resultados!$A$2:$ZZ$32, 21, MATCH($B$3, resultados!$A$1:$ZZ$1, 0))</f>
        <v>#N/A</v>
      </c>
    </row>
    <row r="28" spans="1:3" x14ac:dyDescent="0.25">
      <c r="A28" t="e">
        <f>INDEX(resultados!$A$2:$ZZ$32, 22, MATCH($B$1, resultados!$A$1:$ZZ$1, 0))</f>
        <v>#N/A</v>
      </c>
      <c r="B28" t="e">
        <f>INDEX(resultados!$A$2:$ZZ$32, 22, MATCH($B$2, resultados!$A$1:$ZZ$1, 0))</f>
        <v>#N/A</v>
      </c>
      <c r="C28" t="e">
        <f>INDEX(resultados!$A$2:$ZZ$32, 22, MATCH($B$3, resultados!$A$1:$ZZ$1, 0))</f>
        <v>#N/A</v>
      </c>
    </row>
    <row r="29" spans="1:3" x14ac:dyDescent="0.25">
      <c r="A29" t="e">
        <f>INDEX(resultados!$A$2:$ZZ$32, 23, MATCH($B$1, resultados!$A$1:$ZZ$1, 0))</f>
        <v>#N/A</v>
      </c>
      <c r="B29" t="e">
        <f>INDEX(resultados!$A$2:$ZZ$32, 23, MATCH($B$2, resultados!$A$1:$ZZ$1, 0))</f>
        <v>#N/A</v>
      </c>
      <c r="C29" t="e">
        <f>INDEX(resultados!$A$2:$ZZ$32, 23, MATCH($B$3, resultados!$A$1:$ZZ$1, 0))</f>
        <v>#N/A</v>
      </c>
    </row>
    <row r="30" spans="1:3" x14ac:dyDescent="0.25">
      <c r="A30" t="e">
        <f>INDEX(resultados!$A$2:$ZZ$32, 24, MATCH($B$1, resultados!$A$1:$ZZ$1, 0))</f>
        <v>#N/A</v>
      </c>
      <c r="B30" t="e">
        <f>INDEX(resultados!$A$2:$ZZ$32, 24, MATCH($B$2, resultados!$A$1:$ZZ$1, 0))</f>
        <v>#N/A</v>
      </c>
      <c r="C30" t="e">
        <f>INDEX(resultados!$A$2:$ZZ$32, 24, MATCH($B$3, resultados!$A$1:$ZZ$1, 0))</f>
        <v>#N/A</v>
      </c>
    </row>
    <row r="31" spans="1:3" x14ac:dyDescent="0.25">
      <c r="A31" t="e">
        <f>INDEX(resultados!$A$2:$ZZ$32, 25, MATCH($B$1, resultados!$A$1:$ZZ$1, 0))</f>
        <v>#N/A</v>
      </c>
      <c r="B31" t="e">
        <f>INDEX(resultados!$A$2:$ZZ$32, 25, MATCH($B$2, resultados!$A$1:$ZZ$1, 0))</f>
        <v>#N/A</v>
      </c>
      <c r="C31" t="e">
        <f>INDEX(resultados!$A$2:$ZZ$32, 25, MATCH($B$3, resultados!$A$1:$ZZ$1, 0))</f>
        <v>#N/A</v>
      </c>
    </row>
    <row r="32" spans="1:3" x14ac:dyDescent="0.25">
      <c r="A32" t="e">
        <f>INDEX(resultados!$A$2:$ZZ$32, 26, MATCH($B$1, resultados!$A$1:$ZZ$1, 0))</f>
        <v>#N/A</v>
      </c>
      <c r="B32" t="e">
        <f>INDEX(resultados!$A$2:$ZZ$32, 26, MATCH($B$2, resultados!$A$1:$ZZ$1, 0))</f>
        <v>#N/A</v>
      </c>
      <c r="C32" t="e">
        <f>INDEX(resultados!$A$2:$ZZ$32, 26, MATCH($B$3, resultados!$A$1:$ZZ$1, 0))</f>
        <v>#N/A</v>
      </c>
    </row>
    <row r="33" spans="1:3" x14ac:dyDescent="0.25">
      <c r="A33" t="e">
        <f>INDEX(resultados!$A$2:$ZZ$32, 27, MATCH($B$1, resultados!$A$1:$ZZ$1, 0))</f>
        <v>#N/A</v>
      </c>
      <c r="B33" t="e">
        <f>INDEX(resultados!$A$2:$ZZ$32, 27, MATCH($B$2, resultados!$A$1:$ZZ$1, 0))</f>
        <v>#N/A</v>
      </c>
      <c r="C33" t="e">
        <f>INDEX(resultados!$A$2:$ZZ$32, 27, MATCH($B$3, resultados!$A$1:$ZZ$1, 0))</f>
        <v>#N/A</v>
      </c>
    </row>
    <row r="34" spans="1:3" x14ac:dyDescent="0.25">
      <c r="A34" t="e">
        <f>INDEX(resultados!$A$2:$ZZ$32, 28, MATCH($B$1, resultados!$A$1:$ZZ$1, 0))</f>
        <v>#N/A</v>
      </c>
      <c r="B34" t="e">
        <f>INDEX(resultados!$A$2:$ZZ$32, 28, MATCH($B$2, resultados!$A$1:$ZZ$1, 0))</f>
        <v>#N/A</v>
      </c>
      <c r="C34" t="e">
        <f>INDEX(resultados!$A$2:$ZZ$32, 28, MATCH($B$3, resultados!$A$1:$ZZ$1, 0))</f>
        <v>#N/A</v>
      </c>
    </row>
    <row r="35" spans="1:3" x14ac:dyDescent="0.25">
      <c r="A35" t="e">
        <f>INDEX(resultados!$A$2:$ZZ$32, 29, MATCH($B$1, resultados!$A$1:$ZZ$1, 0))</f>
        <v>#N/A</v>
      </c>
      <c r="B35" t="e">
        <f>INDEX(resultados!$A$2:$ZZ$32, 29, MATCH($B$2, resultados!$A$1:$ZZ$1, 0))</f>
        <v>#N/A</v>
      </c>
      <c r="C35" t="e">
        <f>INDEX(resultados!$A$2:$ZZ$32, 29, MATCH($B$3, resultados!$A$1:$ZZ$1, 0))</f>
        <v>#N/A</v>
      </c>
    </row>
    <row r="36" spans="1:3" x14ac:dyDescent="0.25">
      <c r="A36" t="e">
        <f>INDEX(resultados!$A$2:$ZZ$32, 30, MATCH($B$1, resultados!$A$1:$ZZ$1, 0))</f>
        <v>#N/A</v>
      </c>
      <c r="B36" t="e">
        <f>INDEX(resultados!$A$2:$ZZ$32, 30, MATCH($B$2, resultados!$A$1:$ZZ$1, 0))</f>
        <v>#N/A</v>
      </c>
      <c r="C36" t="e">
        <f>INDEX(resultados!$A$2:$ZZ$32, 30, MATCH($B$3, resultados!$A$1:$ZZ$1, 0))</f>
        <v>#N/A</v>
      </c>
    </row>
    <row r="37" spans="1:3" x14ac:dyDescent="0.25">
      <c r="A37" t="e">
        <f>INDEX(resultados!$A$2:$ZZ$32, 31, MATCH($B$1, resultados!$A$1:$ZZ$1, 0))</f>
        <v>#N/A</v>
      </c>
      <c r="B37" t="e">
        <f>INDEX(resultados!$A$2:$ZZ$32, 31, MATCH($B$2, resultados!$A$1:$ZZ$1, 0))</f>
        <v>#N/A</v>
      </c>
      <c r="C37" t="e">
        <f>INDEX(resultados!$A$2:$ZZ$32, 31,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3.7317</v>
      </c>
      <c r="E2">
        <v>26.8</v>
      </c>
      <c r="F2">
        <v>21.74</v>
      </c>
      <c r="G2">
        <v>7.91</v>
      </c>
      <c r="H2">
        <v>0.2</v>
      </c>
      <c r="I2">
        <v>165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141.85</v>
      </c>
      <c r="Q2">
        <v>6535.7</v>
      </c>
      <c r="R2">
        <v>311.83999999999997</v>
      </c>
      <c r="S2">
        <v>107.99</v>
      </c>
      <c r="T2">
        <v>101501.47</v>
      </c>
      <c r="U2">
        <v>0.35</v>
      </c>
      <c r="V2">
        <v>0.71</v>
      </c>
      <c r="W2">
        <v>0.7</v>
      </c>
      <c r="X2">
        <v>6.32</v>
      </c>
      <c r="Y2">
        <v>2</v>
      </c>
      <c r="Z2">
        <v>10</v>
      </c>
      <c r="AA2">
        <v>132.8252732544461</v>
      </c>
      <c r="AB2">
        <v>181.73739870414269</v>
      </c>
      <c r="AC2">
        <v>164.39263644191129</v>
      </c>
      <c r="AD2">
        <v>132825.2732544461</v>
      </c>
      <c r="AE2">
        <v>181737.39870414269</v>
      </c>
      <c r="AF2">
        <v>3.9577557573360501E-6</v>
      </c>
      <c r="AG2">
        <v>5</v>
      </c>
      <c r="AH2">
        <v>164392.63644191131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3.4377</v>
      </c>
      <c r="E2">
        <v>29.09</v>
      </c>
      <c r="F2">
        <v>23.84</v>
      </c>
      <c r="G2">
        <v>6.53</v>
      </c>
      <c r="H2">
        <v>0.24</v>
      </c>
      <c r="I2">
        <v>219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136.31</v>
      </c>
      <c r="Q2">
        <v>6536.46</v>
      </c>
      <c r="R2">
        <v>378.87</v>
      </c>
      <c r="S2">
        <v>107.99</v>
      </c>
      <c r="T2">
        <v>134745.43</v>
      </c>
      <c r="U2">
        <v>0.28999999999999998</v>
      </c>
      <c r="V2">
        <v>0.64</v>
      </c>
      <c r="W2">
        <v>0.87</v>
      </c>
      <c r="X2">
        <v>8.41</v>
      </c>
      <c r="Y2">
        <v>2</v>
      </c>
      <c r="Z2">
        <v>10</v>
      </c>
      <c r="AA2">
        <v>134.71495757519051</v>
      </c>
      <c r="AB2">
        <v>184.32294815877239</v>
      </c>
      <c r="AC2">
        <v>166.73142468543341</v>
      </c>
      <c r="AD2">
        <v>134714.95757519061</v>
      </c>
      <c r="AE2">
        <v>184322.9481587724</v>
      </c>
      <c r="AF2">
        <v>3.771563351523843E-6</v>
      </c>
      <c r="AG2">
        <v>5</v>
      </c>
      <c r="AH2">
        <v>166731.42468543339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2.5808</v>
      </c>
      <c r="E2">
        <v>38.75</v>
      </c>
      <c r="F2">
        <v>32.200000000000003</v>
      </c>
      <c r="G2">
        <v>4.43</v>
      </c>
      <c r="H2">
        <v>0.43</v>
      </c>
      <c r="I2">
        <v>436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126.49</v>
      </c>
      <c r="Q2">
        <v>6540.98</v>
      </c>
      <c r="R2">
        <v>648.46</v>
      </c>
      <c r="S2">
        <v>107.99</v>
      </c>
      <c r="T2">
        <v>268455.21999999997</v>
      </c>
      <c r="U2">
        <v>0.17</v>
      </c>
      <c r="V2">
        <v>0.48</v>
      </c>
      <c r="W2">
        <v>1.5</v>
      </c>
      <c r="X2">
        <v>16.77</v>
      </c>
      <c r="Y2">
        <v>2</v>
      </c>
      <c r="Z2">
        <v>10</v>
      </c>
      <c r="AA2">
        <v>172.80788460264651</v>
      </c>
      <c r="AB2">
        <v>236.4433714590453</v>
      </c>
      <c r="AC2">
        <v>213.8775479374184</v>
      </c>
      <c r="AD2">
        <v>172807.88460264649</v>
      </c>
      <c r="AE2">
        <v>236443.3714590453</v>
      </c>
      <c r="AF2">
        <v>3.0390017934248282E-6</v>
      </c>
      <c r="AG2">
        <v>7</v>
      </c>
      <c r="AH2">
        <v>213877.54793741839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3.6770999999999998</v>
      </c>
      <c r="E2">
        <v>27.2</v>
      </c>
      <c r="F2">
        <v>20.84</v>
      </c>
      <c r="G2">
        <v>8.74</v>
      </c>
      <c r="H2">
        <v>0.12</v>
      </c>
      <c r="I2">
        <v>143</v>
      </c>
      <c r="J2">
        <v>141.81</v>
      </c>
      <c r="K2">
        <v>47.83</v>
      </c>
      <c r="L2">
        <v>1</v>
      </c>
      <c r="M2">
        <v>141</v>
      </c>
      <c r="N2">
        <v>22.98</v>
      </c>
      <c r="O2">
        <v>17723.39</v>
      </c>
      <c r="P2">
        <v>196.45</v>
      </c>
      <c r="Q2">
        <v>6532.61</v>
      </c>
      <c r="R2">
        <v>289.27999999999997</v>
      </c>
      <c r="S2">
        <v>107.99</v>
      </c>
      <c r="T2">
        <v>90327.72</v>
      </c>
      <c r="U2">
        <v>0.37</v>
      </c>
      <c r="V2">
        <v>0.74</v>
      </c>
      <c r="W2">
        <v>0.45</v>
      </c>
      <c r="X2">
        <v>5.42</v>
      </c>
      <c r="Y2">
        <v>2</v>
      </c>
      <c r="Z2">
        <v>10</v>
      </c>
      <c r="AA2">
        <v>163.88281851036641</v>
      </c>
      <c r="AB2">
        <v>224.23170228546701</v>
      </c>
      <c r="AC2">
        <v>202.8313433305772</v>
      </c>
      <c r="AD2">
        <v>163882.8185103664</v>
      </c>
      <c r="AE2">
        <v>224231.70228546689</v>
      </c>
      <c r="AF2">
        <v>3.621084173620339E-6</v>
      </c>
      <c r="AG2">
        <v>5</v>
      </c>
      <c r="AH2">
        <v>202831.34333057719</v>
      </c>
    </row>
    <row r="3" spans="1:34" x14ac:dyDescent="0.25">
      <c r="A3">
        <v>1</v>
      </c>
      <c r="B3">
        <v>70</v>
      </c>
      <c r="C3" t="s">
        <v>34</v>
      </c>
      <c r="D3">
        <v>4.1641000000000004</v>
      </c>
      <c r="E3">
        <v>24.02</v>
      </c>
      <c r="F3">
        <v>19.04</v>
      </c>
      <c r="G3">
        <v>12.03</v>
      </c>
      <c r="H3">
        <v>0.25</v>
      </c>
      <c r="I3">
        <v>95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162.47</v>
      </c>
      <c r="Q3">
        <v>6531.88</v>
      </c>
      <c r="R3">
        <v>224.89</v>
      </c>
      <c r="S3">
        <v>107.99</v>
      </c>
      <c r="T3">
        <v>58373.8</v>
      </c>
      <c r="U3">
        <v>0.48</v>
      </c>
      <c r="V3">
        <v>0.81</v>
      </c>
      <c r="W3">
        <v>0.5</v>
      </c>
      <c r="X3">
        <v>3.63</v>
      </c>
      <c r="Y3">
        <v>2</v>
      </c>
      <c r="Z3">
        <v>10</v>
      </c>
      <c r="AA3">
        <v>126.5478852212952</v>
      </c>
      <c r="AB3">
        <v>173.1483994583752</v>
      </c>
      <c r="AC3">
        <v>156.62335922942111</v>
      </c>
      <c r="AD3">
        <v>126547.8852212952</v>
      </c>
      <c r="AE3">
        <v>173148.39945837521</v>
      </c>
      <c r="AF3">
        <v>4.1006653632951116E-6</v>
      </c>
      <c r="AG3">
        <v>4</v>
      </c>
      <c r="AH3">
        <v>156623.3592294211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3.048</v>
      </c>
      <c r="E2">
        <v>32.81</v>
      </c>
      <c r="F2">
        <v>23.24</v>
      </c>
      <c r="G2">
        <v>6.94</v>
      </c>
      <c r="H2">
        <v>0.1</v>
      </c>
      <c r="I2">
        <v>201</v>
      </c>
      <c r="J2">
        <v>176.73</v>
      </c>
      <c r="K2">
        <v>52.44</v>
      </c>
      <c r="L2">
        <v>1</v>
      </c>
      <c r="M2">
        <v>199</v>
      </c>
      <c r="N2">
        <v>33.29</v>
      </c>
      <c r="O2">
        <v>22031.19</v>
      </c>
      <c r="P2">
        <v>274.8</v>
      </c>
      <c r="Q2">
        <v>6533.06</v>
      </c>
      <c r="R2">
        <v>370.61</v>
      </c>
      <c r="S2">
        <v>107.99</v>
      </c>
      <c r="T2">
        <v>130706.82</v>
      </c>
      <c r="U2">
        <v>0.28999999999999998</v>
      </c>
      <c r="V2">
        <v>0.66</v>
      </c>
      <c r="W2">
        <v>0.53</v>
      </c>
      <c r="X2">
        <v>7.82</v>
      </c>
      <c r="Y2">
        <v>2</v>
      </c>
      <c r="Z2">
        <v>10</v>
      </c>
      <c r="AA2">
        <v>243.74047305556269</v>
      </c>
      <c r="AB2">
        <v>333.49646830522232</v>
      </c>
      <c r="AC2">
        <v>301.66803343550419</v>
      </c>
      <c r="AD2">
        <v>243740.4730555627</v>
      </c>
      <c r="AE2">
        <v>333496.46830522228</v>
      </c>
      <c r="AF2">
        <v>2.892406143186393E-6</v>
      </c>
      <c r="AG2">
        <v>6</v>
      </c>
      <c r="AH2">
        <v>301668.03343550419</v>
      </c>
    </row>
    <row r="3" spans="1:34" x14ac:dyDescent="0.25">
      <c r="A3">
        <v>1</v>
      </c>
      <c r="B3">
        <v>90</v>
      </c>
      <c r="C3" t="s">
        <v>34</v>
      </c>
      <c r="D3">
        <v>4.2907000000000002</v>
      </c>
      <c r="E3">
        <v>23.31</v>
      </c>
      <c r="F3">
        <v>18.25</v>
      </c>
      <c r="G3">
        <v>14.8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0</v>
      </c>
      <c r="N3">
        <v>33.770000000000003</v>
      </c>
      <c r="O3">
        <v>22213.89</v>
      </c>
      <c r="P3">
        <v>176.52</v>
      </c>
      <c r="Q3">
        <v>6530.73</v>
      </c>
      <c r="R3">
        <v>199.75</v>
      </c>
      <c r="S3">
        <v>107.99</v>
      </c>
      <c r="T3">
        <v>45909.46</v>
      </c>
      <c r="U3">
        <v>0.54</v>
      </c>
      <c r="V3">
        <v>0.84</v>
      </c>
      <c r="W3">
        <v>0.43</v>
      </c>
      <c r="X3">
        <v>2.84</v>
      </c>
      <c r="Y3">
        <v>2</v>
      </c>
      <c r="Z3">
        <v>10</v>
      </c>
      <c r="AA3">
        <v>132.04450371289249</v>
      </c>
      <c r="AB3">
        <v>180.66911537226841</v>
      </c>
      <c r="AC3">
        <v>163.4263085718857</v>
      </c>
      <c r="AD3">
        <v>132044.5037128925</v>
      </c>
      <c r="AE3">
        <v>180669.1153722684</v>
      </c>
      <c r="AF3">
        <v>4.0716689759087454E-6</v>
      </c>
      <c r="AG3">
        <v>4</v>
      </c>
      <c r="AH3">
        <v>163426.30857188569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2.0253999999999999</v>
      </c>
      <c r="E2">
        <v>49.37</v>
      </c>
      <c r="F2">
        <v>40.49</v>
      </c>
      <c r="G2">
        <v>3.73</v>
      </c>
      <c r="H2">
        <v>0.64</v>
      </c>
      <c r="I2">
        <v>651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116.96</v>
      </c>
      <c r="Q2">
        <v>6544.08</v>
      </c>
      <c r="R2">
        <v>915.26</v>
      </c>
      <c r="S2">
        <v>107.99</v>
      </c>
      <c r="T2">
        <v>400780.61</v>
      </c>
      <c r="U2">
        <v>0.12</v>
      </c>
      <c r="V2">
        <v>0.38</v>
      </c>
      <c r="W2">
        <v>2.13</v>
      </c>
      <c r="X2">
        <v>25.05</v>
      </c>
      <c r="Y2">
        <v>2</v>
      </c>
      <c r="Z2">
        <v>10</v>
      </c>
      <c r="AA2">
        <v>214.23010989575289</v>
      </c>
      <c r="AB2">
        <v>293.11908752465212</v>
      </c>
      <c r="AC2">
        <v>265.14421320660881</v>
      </c>
      <c r="AD2">
        <v>214230.10989575289</v>
      </c>
      <c r="AE2">
        <v>293119.08752465207</v>
      </c>
      <c r="AF2">
        <v>2.4696672716759842E-6</v>
      </c>
      <c r="AG2">
        <v>9</v>
      </c>
      <c r="AH2">
        <v>265144.21320660878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3.8477000000000001</v>
      </c>
      <c r="E2">
        <v>25.99</v>
      </c>
      <c r="F2">
        <v>21</v>
      </c>
      <c r="G2">
        <v>8.6300000000000008</v>
      </c>
      <c r="H2">
        <v>0.18</v>
      </c>
      <c r="I2">
        <v>146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144.51</v>
      </c>
      <c r="Q2">
        <v>6532.93</v>
      </c>
      <c r="R2">
        <v>288.08</v>
      </c>
      <c r="S2">
        <v>107.99</v>
      </c>
      <c r="T2">
        <v>89714.22</v>
      </c>
      <c r="U2">
        <v>0.37</v>
      </c>
      <c r="V2">
        <v>0.73</v>
      </c>
      <c r="W2">
        <v>0.65</v>
      </c>
      <c r="X2">
        <v>5.58</v>
      </c>
      <c r="Y2">
        <v>2</v>
      </c>
      <c r="Z2">
        <v>10</v>
      </c>
      <c r="AA2">
        <v>132.59327089408399</v>
      </c>
      <c r="AB2">
        <v>181.4199628394735</v>
      </c>
      <c r="AC2">
        <v>164.10549621064209</v>
      </c>
      <c r="AD2">
        <v>132593.27089408401</v>
      </c>
      <c r="AE2">
        <v>181419.9628394735</v>
      </c>
      <c r="AF2">
        <v>4.0213019361995611E-6</v>
      </c>
      <c r="AG2">
        <v>5</v>
      </c>
      <c r="AH2">
        <v>164105.4962106421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2024-09-25T23:03:21Z</dcterms:created>
  <dcterms:modified xsi:type="dcterms:W3CDTF">2024-09-27T20:00:56Z</dcterms:modified>
</cp:coreProperties>
</file>