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2%_12m_0_LM/"/>
    </mc:Choice>
  </mc:AlternateContent>
  <xr:revisionPtr revIDLastSave="270" documentId="11_530640F25C3A636C6F68ADCFE5B2079E463BBB40" xr6:coauthVersionLast="47" xr6:coauthVersionMax="47" xr10:uidLastSave="{30917C8E-0EDB-42FD-829F-BA1B014DBBB5}"/>
  <bookViews>
    <workbookView xWindow="312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<sst xmlns="http://schemas.openxmlformats.org/spreadsheetml/2006/main" count="895" uniqueCount="71">
  <si>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</si>
  <si>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</si>
  <si>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</si>
  <si>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</si>
  <si>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</si>
  <si>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</si>
  <si>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</si>
  <si>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</si>
  <si>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</si>
  <si>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</si>
  <si>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</si>
  <si>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</si>
  <si>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</si>
  <si>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</si>
  <si>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</si>
  <si>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</si>
  <si>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</si>
  <si>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</si>
  <si>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</si>
  <si>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</si>
  <si>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</si>
  <si>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</si>
  <si>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</si>
  <si>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</si>
  <si>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</si>
  <si>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</si>
  <si>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</si>
  <si>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</si>
  <si>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</si>
  <si>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</si>
  <si>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</si>
  <si>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</si>
  <si>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</si>
  <si>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</si>
  <si>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</si>
  <si>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</si>
  <si>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</si>
  <si>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</si>
  <si>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</si>
  <si>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</si>
  <si>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</si>
  <si>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field_64ha_100ha_2%_12m_0_LM\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</si>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</sst>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50-484C-B1C0-D09BB1BBDA8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50-484C-B1C0-D09BB1BBDA8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50-484C-B1C0-D09BB1BBDA8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50-484C-B1C0-D09BB1BBDA8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50-484C-B1C0-D09BB1BBDA8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50-484C-B1C0-D09BB1BBDA8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A50-484C-B1C0-D09BB1BBDA8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A50-484C-B1C0-D09BB1BBDA8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A50-484C-B1C0-D09BB1BBDA8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A50-484C-B1C0-D09BB1BBDA8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A50-484C-B1C0-D09BB1BBDA8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A50-484C-B1C0-D09BB1BBDA8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A50-484C-B1C0-D09BB1BBDA8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A50-484C-B1C0-D09BB1BBDA8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A50-484C-B1C0-D09BB1BBDA8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A50-484C-B1C0-D09BB1BBDA8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A50-484C-B1C0-D09BB1BBDA8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A50-484C-B1C0-D09BB1BBDA8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A50-484C-B1C0-D09BB1BBDA8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A50-484C-B1C0-D09BB1BBDA8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A50-484C-B1C0-D09BB1BBDA8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A50-484C-B1C0-D09BB1BBDA8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A50-484C-B1C0-D09BB1BBDA8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A50-484C-B1C0-D09BB1BBDA8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A50-484C-B1C0-D09BB1BBDA8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A50-484C-B1C0-D09BB1BBDA8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A50-484C-B1C0-D09BB1BBDA8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A50-484C-B1C0-D09BB1BBDA8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A50-484C-B1C0-D09BB1BBDA8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5A50-484C-B1C0-D09BB1BBDA8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5A50-484C-B1C0-D09BB1BBDA8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5A50-484C-B1C0-D09BB1BBDA8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5A50-484C-B1C0-D09BB1BBDA8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5A50-484C-B1C0-D09BB1BBDA8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5A50-484C-B1C0-D09BB1BBDA8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5A50-484C-B1C0-D09BB1BBDA8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5A50-484C-B1C0-D09BB1BBDA8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A50-484C-B1C0-D09BB1BBDA8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5A50-484C-B1C0-D09BB1BBDA8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5A50-484C-B1C0-D09BB1BBDA8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5A50-484C-B1C0-D09BB1BBDA8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5A50-484C-B1C0-D09BB1BBDA8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5A50-484C-B1C0-D09BB1BBDA8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5A50-484C-B1C0-D09BB1BBDA8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5A50-484C-B1C0-D09BB1BBDA8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5A50-484C-B1C0-D09BB1BBDA8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5A50-484C-B1C0-D09BB1BBDA8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5A50-484C-B1C0-D09BB1BBDA8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5A50-484C-B1C0-D09BB1BBDA82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5A50-484C-B1C0-D09BB1BBDA82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5A50-484C-B1C0-D09BB1BBDA82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5A50-484C-B1C0-D09BB1BBDA82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5A50-484C-B1C0-D09BB1BBDA82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5A50-484C-B1C0-D09BB1BBDA82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5A50-484C-B1C0-D09BB1BBDA82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5A50-484C-B1C0-D09BB1BBDA82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5A50-484C-B1C0-D09BB1BBDA82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5A50-484C-B1C0-D09BB1BBDA82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5A50-484C-B1C0-D09BB1BBDA82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5A50-484C-B1C0-D09BB1BBDA82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5A50-484C-B1C0-D09BB1BBDA82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5A50-484C-B1C0-D09BB1BBDA82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5A50-484C-B1C0-D09BB1BBDA82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5A50-484C-B1C0-D09BB1BBDA82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5A50-484C-B1C0-D09BB1BBDA82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5A50-484C-B1C0-D09BB1BBDA82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5A50-484C-B1C0-D09BB1BBDA82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5A50-484C-B1C0-D09BB1BBDA82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5A50-484C-B1C0-D09BB1BBDA82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5A50-484C-B1C0-D09BB1BBDA82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5A50-484C-B1C0-D09BB1BBDA82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5A50-484C-B1C0-D09BB1BBDA82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5A50-484C-B1C0-D09BB1BBDA82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5A50-484C-B1C0-D09BB1BBDA82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5A50-484C-B1C0-D09BB1BBDA82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5A50-484C-B1C0-D09BB1BBDA82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5A50-484C-B1C0-D09BB1BBDA82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5A50-484C-B1C0-D09BB1BBDA82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5A50-484C-B1C0-D09BB1BBDA82}"/>
              </c:ext>
            </c:extLst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5A50-484C-B1C0-D09BB1BB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59DD-9FF9-4448-9DDE-14AEC4DF2932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7.4573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10.86</v>
      </c>
      <c r="G2">
        <f>_xlfn.XLOOKUP(B2,RESULTADOS_0!D:D,RESULTADOS_0!M:M,0,0,1)</f>
        <v>0</v>
      </c>
      <c r="H2">
        <f>_xlfn.XLOOKUP(B2,RESULTADOS_0!D:D,RESULTADOS_0!AF:AF,0,0,1)</f>
        <v>9.0930432235950023E-6</v>
      </c>
      <c r="I2">
        <f>_xlfn.XLOOKUP(B2,RESULTADOS_0!D:D,RESULTADOS_0!AC:AC,0,0,1)</f>
        <v>47.852435639704012</v>
      </c>
      <c r="J2">
        <f>_xlfn.XLOOKUP(B2,RESULTADOS_0!D:D,RESULTADOS_0!G:G,0,0,1)</f>
        <v>8.0500000000000007</v>
      </c>
      <c r="K2">
        <v>4.772672</v>
      </c>
      <c r="L2">
        <v>64</v>
      </c>
      <c r="M2">
        <v>2</v>
      </c>
      <c r="N2">
        <f>_xlfn.XLOOKUP(B2,RESULTADOS_0!D:D,RESULTADOS_0!AH:AH,0,0,1)</f>
        <v>47852.43563970401</v>
      </c>
      <c r="T2">
        <v>20</v>
      </c>
    </row>
    <row r="3" spans="1:20" x14ac:dyDescent="0.25">
      <c r="A3" t="s">
        <v>53</v>
      </c>
      <c r="B3">
        <v>8.2567000000000004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54</v>
      </c>
      <c r="F3">
        <f>_xlfn.XLOOKUP(B3,RESULTADOS_1!D:D,RESULTADOS_1!F:F,0,0,1)</f>
        <v>9.81</v>
      </c>
      <c r="G3">
        <f>_xlfn.XLOOKUP(B3,RESULTADOS_1!D:D,RESULTADOS_1!M:M,0,0,1)</f>
        <v>0</v>
      </c>
      <c r="H3">
        <f>_xlfn.XLOOKUP(B3,RESULTADOS_1!D:D,RESULTADOS_1!AF:AF,0,0,1)</f>
        <v>9.7226155098305862E-6</v>
      </c>
      <c r="I3">
        <f>_xlfn.XLOOKUP(B3,RESULTADOS_1!D:D,RESULTADOS_1!AC:AC,0,0,1)</f>
        <v>37.780805296569348</v>
      </c>
      <c r="J3">
        <f>_xlfn.XLOOKUP(B3,RESULTADOS_1!D:D,RESULTADOS_1!G:G,0,0,1)</f>
        <v>10.9</v>
      </c>
      <c r="K3">
        <v>5.2842880000000001</v>
      </c>
      <c r="N3">
        <f>_xlfn.XLOOKUP(B3,RESULTADOS_1!D:D,RESULTADOS_1!AH:AH,0,0,1)</f>
        <v>37780.80529656935</v>
      </c>
    </row>
    <row r="4" spans="1:20" x14ac:dyDescent="0.25">
      <c r="A4" t="s">
        <v>54</v>
      </c>
      <c r="B4">
        <v>8.6771999999999991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H4">
        <f>_xlfn.XLOOKUP(B4,RESULTADOS_2!D:D,RESULTADOS_2!AF:AF,0,0,1)</f>
        <v>9.9398542905257215E-6</v>
      </c>
      <c r="I4">
        <f>_xlfn.XLOOKUP(B4,RESULTADOS_2!D:D,RESULTADOS_2!AC:AC,0,0,1)</f>
        <v>39.039133656627527</v>
      </c>
      <c r="J4">
        <f>_xlfn.XLOOKUP(B4,RESULTADOS_2!D:D,RESULTADOS_2!G:G,0,0,1)</f>
        <v>13.57</v>
      </c>
      <c r="K4">
        <v>5.5534079999999992</v>
      </c>
      <c r="N4">
        <f>_xlfn.XLOOKUP(B4,RESULTADOS_2!D:D,RESULTADOS_2!AH:AH,0,0,1)</f>
        <v>39039.133656627528</v>
      </c>
    </row>
    <row r="5" spans="1:20" x14ac:dyDescent="0.25">
      <c r="A5" t="s">
        <v>55</v>
      </c>
      <c r="B5">
        <v>8.8425999999999991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36</v>
      </c>
      <c r="F5">
        <f>_xlfn.XLOOKUP(B5,RESULTADOS_3!D:D,RESULTADOS_3!F:F,0,0,1)</f>
        <v>9.01</v>
      </c>
      <c r="G5">
        <f>_xlfn.XLOOKUP(B5,RESULTADOS_3!D:D,RESULTADOS_3!M:M,0,0,1)</f>
        <v>23</v>
      </c>
      <c r="H5">
        <f>_xlfn.XLOOKUP(B5,RESULTADOS_3!D:D,RESULTADOS_3!AF:AF,0,0,1)</f>
        <v>9.897891712805033E-6</v>
      </c>
      <c r="I5">
        <f>_xlfn.XLOOKUP(B5,RESULTADOS_3!D:D,RESULTADOS_3!AC:AC,0,0,1)</f>
        <v>40.583605706215486</v>
      </c>
      <c r="J5">
        <f>_xlfn.XLOOKUP(B5,RESULTADOS_3!D:D,RESULTADOS_3!G:G,0,0,1)</f>
        <v>15.02</v>
      </c>
      <c r="K5">
        <v>5.6592639999999994</v>
      </c>
      <c r="N5">
        <f>_xlfn.XLOOKUP(B5,RESULTADOS_3!D:D,RESULTADOS_3!AH:AH,0,0,1)</f>
        <v>40583.605706215487</v>
      </c>
    </row>
    <row r="6" spans="1:20" x14ac:dyDescent="0.25">
      <c r="A6" t="s">
        <v>56</v>
      </c>
      <c r="B6">
        <v>8.9908000000000001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28</v>
      </c>
      <c r="F6">
        <f>_xlfn.XLOOKUP(B6,RESULTADOS_4!D:D,RESULTADOS_4!F:F,0,0,1)</f>
        <v>8.84</v>
      </c>
      <c r="G6">
        <f>_xlfn.XLOOKUP(B6,RESULTADOS_4!D:D,RESULTADOS_4!M:M,0,0,1)</f>
        <v>0</v>
      </c>
      <c r="H6">
        <f>_xlfn.XLOOKUP(B6,RESULTADOS_4!D:D,RESULTADOS_4!AF:AF,0,0,1)</f>
        <v>9.8639706143295139E-6</v>
      </c>
      <c r="I6">
        <f>_xlfn.XLOOKUP(B6,RESULTADOS_4!D:D,RESULTADOS_4!AC:AC,0,0,1)</f>
        <v>41.77043486373276</v>
      </c>
      <c r="J6">
        <f>_xlfn.XLOOKUP(B6,RESULTADOS_4!D:D,RESULTADOS_4!G:G,0,0,1)</f>
        <v>18.95</v>
      </c>
      <c r="K6">
        <v>5.7541120000000001</v>
      </c>
      <c r="N6">
        <f>_xlfn.XLOOKUP(B6,RESULTADOS_4!D:D,RESULTADOS_4!AH:AH,0,0,1)</f>
        <v>41770.434863732757</v>
      </c>
    </row>
    <row r="7" spans="1:20" x14ac:dyDescent="0.25">
      <c r="A7" t="s">
        <v>57</v>
      </c>
      <c r="B7">
        <v>9.1204000000000001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24</v>
      </c>
      <c r="F7">
        <f>_xlfn.XLOOKUP(B7,RESULTADOS_5!D:D,RESULTADOS_5!F:F,0,0,1)</f>
        <v>8.66</v>
      </c>
      <c r="G7">
        <f>_xlfn.XLOOKUP(B7,RESULTADOS_5!D:D,RESULTADOS_5!M:M,0,0,1)</f>
        <v>0</v>
      </c>
      <c r="H7">
        <f>_xlfn.XLOOKUP(B7,RESULTADOS_5!D:D,RESULTADOS_5!AF:AF,0,0,1)</f>
        <v>9.8295789860067624E-6</v>
      </c>
      <c r="I7">
        <f>_xlfn.XLOOKUP(B7,RESULTADOS_5!D:D,RESULTADOS_5!AC:AC,0,0,1)</f>
        <v>42.698826082097902</v>
      </c>
      <c r="J7">
        <f>_xlfn.XLOOKUP(B7,RESULTADOS_5!D:D,RESULTADOS_5!G:G,0,0,1)</f>
        <v>21.65</v>
      </c>
      <c r="K7">
        <v>5.8370560000000005</v>
      </c>
      <c r="N7">
        <f>_xlfn.XLOOKUP(B7,RESULTADOS_5!D:D,RESULTADOS_5!AH:AH,0,0,1)</f>
        <v>42698.826082097898</v>
      </c>
    </row>
    <row r="8" spans="1:20" x14ac:dyDescent="0.25">
      <c r="A8" t="s">
        <v>58</v>
      </c>
      <c r="B8">
        <v>9.2035999999999998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21</v>
      </c>
      <c r="F8">
        <f>_xlfn.XLOOKUP(B8,RESULTADOS_6!D:D,RESULTADOS_6!F:F,0,0,1)</f>
        <v>8.5299999999999994</v>
      </c>
      <c r="G8">
        <f>_xlfn.XLOOKUP(B8,RESULTADOS_6!D:D,RESULTADOS_6!M:M,0,0,1)</f>
        <v>0</v>
      </c>
      <c r="H8">
        <f>_xlfn.XLOOKUP(B8,RESULTADOS_6!D:D,RESULTADOS_6!AF:AF,0,0,1)</f>
        <v>9.761127874217666E-6</v>
      </c>
      <c r="I8">
        <f>_xlfn.XLOOKUP(B8,RESULTADOS_6!D:D,RESULTADOS_6!AC:AC,0,0,1)</f>
        <v>43.729334730822167</v>
      </c>
      <c r="J8">
        <f>_xlfn.XLOOKUP(B8,RESULTADOS_6!D:D,RESULTADOS_6!G:G,0,0,1)</f>
        <v>24.37</v>
      </c>
      <c r="K8">
        <v>5.8903039999999995</v>
      </c>
      <c r="N8">
        <f>_xlfn.XLOOKUP(B8,RESULTADOS_6!D:D,RESULTADOS_6!AH:AH,0,0,1)</f>
        <v>43729.334730822156</v>
      </c>
    </row>
    <row r="9" spans="1:20" x14ac:dyDescent="0.25">
      <c r="A9" t="s">
        <v>59</v>
      </c>
      <c r="B9">
        <v>9.2194000000000003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19</v>
      </c>
      <c r="F9">
        <f>_xlfn.XLOOKUP(B9,RESULTADOS_7!D:D,RESULTADOS_7!F:F,0,0,1)</f>
        <v>8.4700000000000006</v>
      </c>
      <c r="G9">
        <f>_xlfn.XLOOKUP(B9,RESULTADOS_7!D:D,RESULTADOS_7!M:M,0,0,1)</f>
        <v>0</v>
      </c>
      <c r="H9">
        <f>_xlfn.XLOOKUP(B9,RESULTADOS_7!D:D,RESULTADOS_7!AF:AF,0,0,1)</f>
        <v>9.6353642619222477E-6</v>
      </c>
      <c r="I9">
        <f>_xlfn.XLOOKUP(B9,RESULTADOS_7!D:D,RESULTADOS_7!AC:AC,0,0,1)</f>
        <v>44.90501495667646</v>
      </c>
      <c r="J9">
        <f>_xlfn.XLOOKUP(B9,RESULTADOS_7!D:D,RESULTADOS_7!G:G,0,0,1)</f>
        <v>26.74</v>
      </c>
      <c r="K9">
        <v>5.9004159999999999</v>
      </c>
      <c r="N9">
        <f>_xlfn.XLOOKUP(B9,RESULTADOS_7!D:D,RESULTADOS_7!AH:AH,0,0,1)</f>
        <v>44905.014956676459</v>
      </c>
    </row>
    <row r="10" spans="1:20" x14ac:dyDescent="0.25">
      <c r="A10" t="s">
        <v>60</v>
      </c>
      <c r="B10">
        <v>9.2317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17</v>
      </c>
      <c r="F10">
        <f>_xlfn.XLOOKUP(B10,RESULTADOS_8!D:D,RESULTADOS_8!F:F,0,0,1)</f>
        <v>8.42</v>
      </c>
      <c r="G10">
        <f>_xlfn.XLOOKUP(B10,RESULTADOS_8!D:D,RESULTADOS_8!M:M,0,0,1)</f>
        <v>0</v>
      </c>
      <c r="H10">
        <f>_xlfn.XLOOKUP(B10,RESULTADOS_8!D:D,RESULTADOS_8!AF:AF,0,0,1)</f>
        <v>9.5184028713091019E-6</v>
      </c>
      <c r="I10">
        <f>_xlfn.XLOOKUP(B10,RESULTADOS_8!D:D,RESULTADOS_8!AC:AC,0,0,1)</f>
        <v>45.92821986816719</v>
      </c>
      <c r="J10">
        <f>_xlfn.XLOOKUP(B10,RESULTADOS_8!D:D,RESULTADOS_8!G:G,0,0,1)</f>
        <v>29.71</v>
      </c>
      <c r="K10">
        <v>5.9082879999999998</v>
      </c>
      <c r="N10">
        <f>_xlfn.XLOOKUP(B10,RESULTADOS_8!D:D,RESULTADOS_8!AH:AH,0,0,1)</f>
        <v>45928.219868167187</v>
      </c>
    </row>
    <row r="11" spans="1:20" x14ac:dyDescent="0.25">
      <c r="A11" t="s">
        <v>61</v>
      </c>
      <c r="B11">
        <v>9.2550000000000008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16</v>
      </c>
      <c r="F11">
        <f>_xlfn.XLOOKUP(B11,RESULTADOS_9!D:D,RESULTADOS_9!F:F,0,0,1)</f>
        <v>8.34</v>
      </c>
      <c r="G11">
        <f>_xlfn.XLOOKUP(B11,RESULTADOS_9!D:D,RESULTADOS_9!M:M,0,0,1)</f>
        <v>0</v>
      </c>
      <c r="H11">
        <f>_xlfn.XLOOKUP(B11,RESULTADOS_9!D:D,RESULTADOS_9!AF:AF,0,0,1)</f>
        <v>9.4229991788919778E-6</v>
      </c>
      <c r="I11">
        <f>_xlfn.XLOOKUP(B11,RESULTADOS_9!D:D,RESULTADOS_9!AC:AC,0,0,1)</f>
        <v>46.886510995085693</v>
      </c>
      <c r="J11">
        <f>_xlfn.XLOOKUP(B11,RESULTADOS_9!D:D,RESULTADOS_9!G:G,0,0,1)</f>
        <v>31.27</v>
      </c>
      <c r="K11">
        <v>5.9232000000000005</v>
      </c>
      <c r="N11">
        <f>_xlfn.XLOOKUP(B11,RESULTADOS_9!D:D,RESULTADOS_9!AH:AH,0,0,1)</f>
        <v>46886.510995085693</v>
      </c>
    </row>
    <row r="12" spans="1:20" x14ac:dyDescent="0.25">
      <c r="A12" t="s">
        <v>62</v>
      </c>
      <c r="B12">
        <v>9.2277000000000005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15</v>
      </c>
      <c r="F12">
        <f>_xlfn.XLOOKUP(B12,RESULTADOS_10!D:D,RESULTADOS_10!F:F,0,0,1)</f>
        <v>8.32</v>
      </c>
      <c r="G12">
        <f>_xlfn.XLOOKUP(B12,RESULTADOS_10!D:D,RESULTADOS_10!M:M,0,0,1)</f>
        <v>0</v>
      </c>
      <c r="H12">
        <f>_xlfn.XLOOKUP(B12,RESULTADOS_10!D:D,RESULTADOS_10!AF:AF,0,0,1)</f>
        <v>9.2851421653749415E-6</v>
      </c>
      <c r="I12">
        <f>_xlfn.XLOOKUP(B12,RESULTADOS_10!D:D,RESULTADOS_10!AC:AC,0,0,1)</f>
        <v>47.850931976739652</v>
      </c>
      <c r="J12">
        <f>_xlfn.XLOOKUP(B12,RESULTADOS_10!D:D,RESULTADOS_10!G:G,0,0,1)</f>
        <v>33.29</v>
      </c>
      <c r="K12">
        <v>5.9057279999999999</v>
      </c>
      <c r="N12">
        <f>_xlfn.XLOOKUP(B12,RESULTADOS_10!D:D,RESULTADOS_10!AH:AH,0,0,1)</f>
        <v>47850.931976739652</v>
      </c>
    </row>
    <row r="13" spans="1:20" x14ac:dyDescent="0.25">
      <c r="A13" t="s">
        <v>63</v>
      </c>
      <c r="B13">
        <v>9.2487999999999992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14</v>
      </c>
      <c r="F13">
        <f>_xlfn.XLOOKUP(B13,RESULTADOS_11!D:D,RESULTADOS_11!F:F,0,0,1)</f>
        <v>8.25</v>
      </c>
      <c r="G13">
        <f>_xlfn.XLOOKUP(B13,RESULTADOS_11!D:D,RESULTADOS_11!M:M,0,0,1)</f>
        <v>0</v>
      </c>
      <c r="H13">
        <f>_xlfn.XLOOKUP(B13,RESULTADOS_11!D:D,RESULTADOS_11!AF:AF,0,0,1)</f>
        <v>9.2037916800758909E-6</v>
      </c>
      <c r="I13">
        <f>_xlfn.XLOOKUP(B13,RESULTADOS_11!D:D,RESULTADOS_11!AC:AC,0,0,1)</f>
        <v>48.748838267100162</v>
      </c>
      <c r="J13">
        <f>_xlfn.XLOOKUP(B13,RESULTADOS_11!D:D,RESULTADOS_11!G:G,0,0,1)</f>
        <v>35.36</v>
      </c>
      <c r="K13">
        <v>5.9192319999999992</v>
      </c>
      <c r="N13">
        <f>_xlfn.XLOOKUP(B13,RESULTADOS_11!D:D,RESULTADOS_11!AH:AH,0,0,1)</f>
        <v>48748.83826710016</v>
      </c>
    </row>
    <row r="14" spans="1:20" x14ac:dyDescent="0.25">
      <c r="A14" t="s">
        <v>64</v>
      </c>
      <c r="B14">
        <v>9.2989999999999995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13</v>
      </c>
      <c r="F14">
        <f>_xlfn.XLOOKUP(B14,RESULTADOS_12!D:D,RESULTADOS_12!F:F,0,0,1)</f>
        <v>8.15</v>
      </c>
      <c r="G14">
        <f>_xlfn.XLOOKUP(B14,RESULTADOS_12!D:D,RESULTADOS_12!M:M,0,0,1)</f>
        <v>0</v>
      </c>
      <c r="H14">
        <f>_xlfn.XLOOKUP(B14,RESULTADOS_12!D:D,RESULTADOS_12!AF:AF,0,0,1)</f>
        <v>9.157341853769419E-6</v>
      </c>
      <c r="I14">
        <f>_xlfn.XLOOKUP(B14,RESULTADOS_12!D:D,RESULTADOS_12!AC:AC,0,0,1)</f>
        <v>49.376226038475608</v>
      </c>
      <c r="J14">
        <f>_xlfn.XLOOKUP(B14,RESULTADOS_12!D:D,RESULTADOS_12!G:G,0,0,1)</f>
        <v>37.619999999999997</v>
      </c>
      <c r="K14">
        <v>5.9513599999999993</v>
      </c>
      <c r="N14">
        <f>_xlfn.XLOOKUP(B14,RESULTADOS_12!D:D,RESULTADOS_12!AH:AH,0,0,1)</f>
        <v>49376.226038475608</v>
      </c>
    </row>
    <row r="15" spans="1:20" x14ac:dyDescent="0.25">
      <c r="A15" t="s">
        <v>65</v>
      </c>
      <c r="B15">
        <v>9.2421000000000006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12</v>
      </c>
      <c r="F15">
        <f>_xlfn.XLOOKUP(B15,RESULTADOS_13!D:D,RESULTADOS_13!F:F,0,0,1)</f>
        <v>8.18</v>
      </c>
      <c r="G15">
        <f>_xlfn.XLOOKUP(B15,RESULTADOS_13!D:D,RESULTADOS_13!M:M,0,0,1)</f>
        <v>3</v>
      </c>
      <c r="H15">
        <f>_xlfn.XLOOKUP(B15,RESULTADOS_13!D:D,RESULTADOS_13!AF:AF,0,0,1)</f>
        <v>9.0113494628079505E-6</v>
      </c>
      <c r="I15">
        <f>_xlfn.XLOOKUP(B15,RESULTADOS_13!D:D,RESULTADOS_13!AC:AC,0,0,1)</f>
        <v>50.453799052315432</v>
      </c>
      <c r="J15">
        <f>_xlfn.XLOOKUP(B15,RESULTADOS_13!D:D,RESULTADOS_13!G:G,0,0,1)</f>
        <v>40.880000000000003</v>
      </c>
      <c r="K15">
        <v>5.9149440000000002</v>
      </c>
      <c r="N15">
        <f>_xlfn.XLOOKUP(B15,RESULTADOS_13!D:D,RESULTADOS_13!AH:AH,0,0,1)</f>
        <v>50453.799052315429</v>
      </c>
    </row>
    <row r="16" spans="1:20" x14ac:dyDescent="0.25">
      <c r="A16" t="s">
        <v>66</v>
      </c>
      <c r="B16">
        <v>9.2532999999999994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11</v>
      </c>
      <c r="F16">
        <f>_xlfn.XLOOKUP(B16,RESULTADOS_14!D:D,RESULTADOS_14!F:F,0,0,1)</f>
        <v>8.1300000000000008</v>
      </c>
      <c r="G16">
        <f>_xlfn.XLOOKUP(B16,RESULTADOS_14!D:D,RESULTADOS_14!M:M,0,0,1)</f>
        <v>0</v>
      </c>
      <c r="H16">
        <f>_xlfn.XLOOKUP(B16,RESULTADOS_14!D:D,RESULTADOS_14!AF:AF,0,0,1)</f>
        <v>8.9373789665099226E-6</v>
      </c>
      <c r="I16">
        <f>_xlfn.XLOOKUP(B16,RESULTADOS_14!D:D,RESULTADOS_14!AC:AC,0,0,1)</f>
        <v>51.128439278381947</v>
      </c>
      <c r="J16">
        <f>_xlfn.XLOOKUP(B16,RESULTADOS_14!D:D,RESULTADOS_14!G:G,0,0,1)</f>
        <v>44.33</v>
      </c>
      <c r="K16">
        <v>5.9221119999999994</v>
      </c>
      <c r="N16">
        <f>_xlfn.XLOOKUP(B16,RESULTADOS_14!D:D,RESULTADOS_14!AH:AH,0,0,1)</f>
        <v>51128.439278381957</v>
      </c>
    </row>
    <row r="17" spans="1:14" x14ac:dyDescent="0.25">
      <c r="A17" t="s">
        <v>67</v>
      </c>
      <c r="B17">
        <v>9.1837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11</v>
      </c>
      <c r="F17">
        <f>_xlfn.XLOOKUP(B17,RESULTADOS_15!D:D,RESULTADOS_15!F:F,0,0,1)</f>
        <v>8.14</v>
      </c>
      <c r="G17">
        <f>_xlfn.XLOOKUP(B17,RESULTADOS_15!D:D,RESULTADOS_15!M:M,0,0,1)</f>
        <v>4</v>
      </c>
      <c r="H17">
        <f>_xlfn.XLOOKUP(B17,RESULTADOS_15!D:D,RESULTADOS_15!AF:AF,0,0,1)</f>
        <v>8.7904752432541997E-6</v>
      </c>
      <c r="I17">
        <f>_xlfn.XLOOKUP(B17,RESULTADOS_15!D:D,RESULTADOS_15!AC:AC,0,0,1)</f>
        <v>52.378203993353587</v>
      </c>
      <c r="J17">
        <f>_xlfn.XLOOKUP(B17,RESULTADOS_15!D:D,RESULTADOS_15!G:G,0,0,1)</f>
        <v>44.42</v>
      </c>
      <c r="K17">
        <v>5.8775680000000001</v>
      </c>
      <c r="N17">
        <f>_xlfn.XLOOKUP(B17,RESULTADOS_15!D:D,RESULTADOS_15!AH:AH,0,0,1)</f>
        <v>52378.203993353593</v>
      </c>
    </row>
    <row r="18" spans="1:14" x14ac:dyDescent="0.25">
      <c r="A18" t="s">
        <v>68</v>
      </c>
      <c r="B18">
        <v>9.1702999999999992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10</v>
      </c>
      <c r="F18">
        <f>_xlfn.XLOOKUP(B18,RESULTADOS_16!D:D,RESULTADOS_16!F:F,0,0,1)</f>
        <v>8.1300000000000008</v>
      </c>
      <c r="G18">
        <f>_xlfn.XLOOKUP(B18,RESULTADOS_16!D:D,RESULTADOS_16!M:M,0,0,1)</f>
        <v>0</v>
      </c>
      <c r="H18">
        <f>_xlfn.XLOOKUP(B18,RESULTADOS_16!D:D,RESULTADOS_16!AF:AF,0,0,1)</f>
        <v>8.7021758710177738E-6</v>
      </c>
      <c r="I18">
        <f>_xlfn.XLOOKUP(B18,RESULTADOS_16!D:D,RESULTADOS_16!AC:AC,0,0,1)</f>
        <v>53.216006478243479</v>
      </c>
      <c r="J18">
        <f>_xlfn.XLOOKUP(B18,RESULTADOS_16!D:D,RESULTADOS_16!G:G,0,0,1)</f>
        <v>48.77</v>
      </c>
      <c r="K18">
        <v>5.8689919999999995</v>
      </c>
      <c r="N18">
        <f>_xlfn.XLOOKUP(B18,RESULTADOS_16!D:D,RESULTADOS_16!AH:AH,0,0,1)</f>
        <v>53216.006478243478</v>
      </c>
    </row>
    <row r="19" spans="1:14" x14ac:dyDescent="0.25">
      <c r="A19" t="s">
        <v>69</v>
      </c>
      <c r="B19">
        <v>9.1684999999999999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10</v>
      </c>
      <c r="F19">
        <f>_xlfn.XLOOKUP(B19,RESULTADOS_17!D:D,RESULTADOS_17!F:F,0,0,1)</f>
        <v>8.07</v>
      </c>
      <c r="G19">
        <f>_xlfn.XLOOKUP(B19,RESULTADOS_17!D:D,RESULTADOS_17!M:M,0,0,1)</f>
        <v>3</v>
      </c>
      <c r="H19">
        <f>_xlfn.XLOOKUP(B19,RESULTADOS_17!D:D,RESULTADOS_17!AF:AF,0,0,1)</f>
        <v>8.6286958547347728E-6</v>
      </c>
      <c r="I19">
        <f>_xlfn.XLOOKUP(B19,RESULTADOS_17!D:D,RESULTADOS_17!AC:AC,0,0,1)</f>
        <v>53.926470121843501</v>
      </c>
      <c r="J19">
        <f>_xlfn.XLOOKUP(B19,RESULTADOS_17!D:D,RESULTADOS_17!G:G,0,0,1)</f>
        <v>48.4</v>
      </c>
      <c r="K19">
        <v>5.8678400000000002</v>
      </c>
      <c r="N19">
        <f>_xlfn.XLOOKUP(B19,RESULTADOS_17!D:D,RESULTADOS_17!AH:AH,0,0,1)</f>
        <v>53926.4701218435</v>
      </c>
    </row>
    <row r="20" spans="1:14" x14ac:dyDescent="0.25">
      <c r="A20" t="s">
        <v>70</v>
      </c>
      <c r="B20">
        <v>9.1364000000000001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9</v>
      </c>
      <c r="F20">
        <f>_xlfn.XLOOKUP(B20,RESULTADOS_18!D:D,RESULTADOS_18!F:F,0,0,1)</f>
        <v>8.08</v>
      </c>
      <c r="G20">
        <f>_xlfn.XLOOKUP(B20,RESULTADOS_18!D:D,RESULTADOS_18!M:M,0,0,1)</f>
        <v>0</v>
      </c>
      <c r="H20">
        <f>_xlfn.XLOOKUP(B20,RESULTADOS_18!D:D,RESULTADOS_18!AF:AF,0,0,1)</f>
        <v>8.5302942941457881E-6</v>
      </c>
      <c r="I20">
        <f>_xlfn.XLOOKUP(B20,RESULTADOS_18!D:D,RESULTADOS_18!AC:AC,0,0,1)</f>
        <v>54.84440303132309</v>
      </c>
      <c r="J20">
        <f>_xlfn.XLOOKUP(B20,RESULTADOS_18!D:D,RESULTADOS_18!G:G,0,0,1)</f>
        <v>53.86</v>
      </c>
      <c r="K20">
        <v>5.847296</v>
      </c>
      <c r="N20">
        <f>_xlfn.XLOOKUP(B20,RESULTADOS_18!D:D,RESULTADOS_18!AH:AH,0,0,1)</f>
        <v>54844.403031323091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6.6760999999999999</v>
      </c>
      <c r="E2">
        <v>14.98</v>
      </c>
      <c r="F2">
        <v>10.8</v>
      </c>
      <c r="G2">
        <v>8.1</v>
      </c>
      <c r="H2">
        <v>0.14000000000000001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108.35</v>
      </c>
      <c r="Q2">
        <v>796.08</v>
      </c>
      <c r="R2">
        <v>156.13</v>
      </c>
      <c r="S2">
        <v>51.23</v>
      </c>
      <c r="T2">
        <v>51036.55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  <c r="AA2">
        <v>66.082967156576174</v>
      </c>
      <c r="AB2">
        <v>90.417631038347494</v>
      </c>
      <c r="AC2">
        <v>81.788299234011703</v>
      </c>
      <c r="AD2">
        <v>66082.967156576167</v>
      </c>
      <c r="AE2">
        <v>90417.631038347492</v>
      </c>
      <c r="AF2">
        <v>6.7176585292390986E-6</v>
      </c>
      <c r="AG2">
        <v>3</v>
      </c>
      <c r="AH2">
        <v>81788.299234011705</v>
      </c>
    </row>
    <row r="3" spans="1:34" x14ac:dyDescent="0.25">
      <c r="A3">
        <v>1</v>
      </c>
      <c r="B3">
        <v>60</v>
      </c>
      <c r="C3" t="s">
        <v>34</v>
      </c>
      <c r="D3">
        <v>8.3454999999999995</v>
      </c>
      <c r="E3">
        <v>11.98</v>
      </c>
      <c r="F3">
        <v>9.0299999999999994</v>
      </c>
      <c r="G3">
        <v>16.940000000000001</v>
      </c>
      <c r="H3">
        <v>0.28000000000000003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84.27</v>
      </c>
      <c r="Q3">
        <v>795.76</v>
      </c>
      <c r="R3">
        <v>97.4</v>
      </c>
      <c r="S3">
        <v>51.23</v>
      </c>
      <c r="T3">
        <v>21911.46</v>
      </c>
      <c r="U3">
        <v>0.53</v>
      </c>
      <c r="V3">
        <v>0.8</v>
      </c>
      <c r="W3">
        <v>0.15</v>
      </c>
      <c r="X3">
        <v>1.27</v>
      </c>
      <c r="Y3">
        <v>2</v>
      </c>
      <c r="Z3">
        <v>10</v>
      </c>
      <c r="AA3">
        <v>43.579035790937219</v>
      </c>
      <c r="AB3">
        <v>59.626759340512422</v>
      </c>
      <c r="AC3">
        <v>53.936065115748349</v>
      </c>
      <c r="AD3">
        <v>43579.035790937218</v>
      </c>
      <c r="AE3">
        <v>59626.759340512421</v>
      </c>
      <c r="AF3">
        <v>8.3974504959130187E-6</v>
      </c>
      <c r="AG3">
        <v>2</v>
      </c>
      <c r="AH3">
        <v>53936.065115748352</v>
      </c>
    </row>
    <row r="4" spans="1:34" x14ac:dyDescent="0.25">
      <c r="A4">
        <v>2</v>
      </c>
      <c r="B4">
        <v>60</v>
      </c>
      <c r="C4" t="s">
        <v>34</v>
      </c>
      <c r="D4">
        <v>9.1282999999999994</v>
      </c>
      <c r="E4">
        <v>10.96</v>
      </c>
      <c r="F4">
        <v>8.36</v>
      </c>
      <c r="G4">
        <v>27.88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70.349999999999994</v>
      </c>
      <c r="Q4">
        <v>795.68</v>
      </c>
      <c r="R4">
        <v>74.83</v>
      </c>
      <c r="S4">
        <v>51.23</v>
      </c>
      <c r="T4">
        <v>10697.51</v>
      </c>
      <c r="U4">
        <v>0.68</v>
      </c>
      <c r="V4">
        <v>0.87</v>
      </c>
      <c r="W4">
        <v>0.13</v>
      </c>
      <c r="X4">
        <v>0.6</v>
      </c>
      <c r="Y4">
        <v>2</v>
      </c>
      <c r="Z4">
        <v>10</v>
      </c>
      <c r="AA4">
        <v>39.452972637232207</v>
      </c>
      <c r="AB4">
        <v>53.981297704408149</v>
      </c>
      <c r="AC4">
        <v>48.829398414830187</v>
      </c>
      <c r="AD4">
        <v>39452.972637232197</v>
      </c>
      <c r="AE4">
        <v>53981.297704408149</v>
      </c>
      <c r="AF4">
        <v>9.1851234032523885E-6</v>
      </c>
      <c r="AG4">
        <v>2</v>
      </c>
      <c r="AH4">
        <v>48829.398414830197</v>
      </c>
    </row>
    <row r="5" spans="1:34" x14ac:dyDescent="0.25">
      <c r="A5">
        <v>3</v>
      </c>
      <c r="B5">
        <v>60</v>
      </c>
      <c r="C5" t="s">
        <v>34</v>
      </c>
      <c r="D5">
        <v>9.2277000000000005</v>
      </c>
      <c r="E5">
        <v>10.84</v>
      </c>
      <c r="F5">
        <v>8.32</v>
      </c>
      <c r="G5">
        <v>33.29</v>
      </c>
      <c r="H5">
        <v>0.55000000000000004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66.260000000000005</v>
      </c>
      <c r="Q5">
        <v>795.64</v>
      </c>
      <c r="R5">
        <v>72.709999999999994</v>
      </c>
      <c r="S5">
        <v>51.23</v>
      </c>
      <c r="T5">
        <v>9652.0300000000007</v>
      </c>
      <c r="U5">
        <v>0.7</v>
      </c>
      <c r="V5">
        <v>0.87</v>
      </c>
      <c r="W5">
        <v>0.15</v>
      </c>
      <c r="X5">
        <v>0.56000000000000005</v>
      </c>
      <c r="Y5">
        <v>2</v>
      </c>
      <c r="Z5">
        <v>10</v>
      </c>
      <c r="AA5">
        <v>38.662395426337561</v>
      </c>
      <c r="AB5">
        <v>52.89959508666233</v>
      </c>
      <c r="AC5">
        <v>47.850931976739652</v>
      </c>
      <c r="AD5">
        <v>38662.395426337564</v>
      </c>
      <c r="AE5">
        <v>52899.595086662332</v>
      </c>
      <c r="AF5">
        <v>9.2851421653749415E-6</v>
      </c>
      <c r="AG5">
        <v>2</v>
      </c>
      <c r="AH5">
        <v>47850.931976739652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5.7248999999999999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141.05000000000001</v>
      </c>
      <c r="Q2">
        <v>796.09</v>
      </c>
      <c r="R2">
        <v>189.4</v>
      </c>
      <c r="S2">
        <v>51.23</v>
      </c>
      <c r="T2">
        <v>67553.39</v>
      </c>
      <c r="U2">
        <v>0.27</v>
      </c>
      <c r="V2">
        <v>0.62</v>
      </c>
      <c r="W2">
        <v>0.27</v>
      </c>
      <c r="X2">
        <v>4.03</v>
      </c>
      <c r="Y2">
        <v>2</v>
      </c>
      <c r="Z2">
        <v>10</v>
      </c>
      <c r="AA2">
        <v>82.682665118000813</v>
      </c>
      <c r="AB2">
        <v>113.1300701161463</v>
      </c>
      <c r="AC2">
        <v>102.3330950033411</v>
      </c>
      <c r="AD2">
        <v>82682.665118000819</v>
      </c>
      <c r="AE2">
        <v>113130.07011614629</v>
      </c>
      <c r="AF2">
        <v>5.5294436412277419E-6</v>
      </c>
      <c r="AG2">
        <v>3</v>
      </c>
      <c r="AH2">
        <v>102333.09500334111</v>
      </c>
    </row>
    <row r="3" spans="1:34" x14ac:dyDescent="0.25">
      <c r="A3">
        <v>1</v>
      </c>
      <c r="B3">
        <v>80</v>
      </c>
      <c r="C3" t="s">
        <v>34</v>
      </c>
      <c r="D3">
        <v>8.0047999999999995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20034.400000000001</v>
      </c>
      <c r="P3">
        <v>102</v>
      </c>
      <c r="Q3">
        <v>795.75</v>
      </c>
      <c r="R3">
        <v>93.67</v>
      </c>
      <c r="S3">
        <v>51.23</v>
      </c>
      <c r="T3">
        <v>20015.7</v>
      </c>
      <c r="U3">
        <v>0.55000000000000004</v>
      </c>
      <c r="V3">
        <v>0.81</v>
      </c>
      <c r="W3">
        <v>0.16</v>
      </c>
      <c r="X3">
        <v>1.18</v>
      </c>
      <c r="Y3">
        <v>2</v>
      </c>
      <c r="Z3">
        <v>10</v>
      </c>
      <c r="AA3">
        <v>60.935874393795103</v>
      </c>
      <c r="AB3">
        <v>83.375151646607321</v>
      </c>
      <c r="AC3">
        <v>75.417944191235065</v>
      </c>
      <c r="AD3">
        <v>60935.874393795093</v>
      </c>
      <c r="AE3">
        <v>83375.151646607323</v>
      </c>
      <c r="AF3">
        <v>7.7315045606560508E-6</v>
      </c>
      <c r="AG3">
        <v>3</v>
      </c>
      <c r="AH3">
        <v>75417.944191235059</v>
      </c>
    </row>
    <row r="4" spans="1:34" x14ac:dyDescent="0.25">
      <c r="A4">
        <v>2</v>
      </c>
      <c r="B4">
        <v>80</v>
      </c>
      <c r="C4" t="s">
        <v>34</v>
      </c>
      <c r="D4">
        <v>8.5289999999999999</v>
      </c>
      <c r="E4">
        <v>11.72</v>
      </c>
      <c r="F4">
        <v>8.6300000000000008</v>
      </c>
      <c r="G4">
        <v>21.57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</v>
      </c>
      <c r="Q4">
        <v>795.75</v>
      </c>
      <c r="R4">
        <v>83.43</v>
      </c>
      <c r="S4">
        <v>51.23</v>
      </c>
      <c r="T4">
        <v>14967.74</v>
      </c>
      <c r="U4">
        <v>0.61</v>
      </c>
      <c r="V4">
        <v>0.84</v>
      </c>
      <c r="W4">
        <v>0.15</v>
      </c>
      <c r="X4">
        <v>0.87</v>
      </c>
      <c r="Y4">
        <v>2</v>
      </c>
      <c r="Z4">
        <v>10</v>
      </c>
      <c r="AA4">
        <v>46.077955838959568</v>
      </c>
      <c r="AB4">
        <v>63.04589199478675</v>
      </c>
      <c r="AC4">
        <v>57.028880548282643</v>
      </c>
      <c r="AD4">
        <v>46077.955838959577</v>
      </c>
      <c r="AE4">
        <v>63045.891994786747</v>
      </c>
      <c r="AF4">
        <v>8.2378076151603377E-6</v>
      </c>
      <c r="AG4">
        <v>2</v>
      </c>
      <c r="AH4">
        <v>57028.880548282643</v>
      </c>
    </row>
    <row r="5" spans="1:34" x14ac:dyDescent="0.25">
      <c r="A5">
        <v>3</v>
      </c>
      <c r="B5">
        <v>80</v>
      </c>
      <c r="C5" t="s">
        <v>34</v>
      </c>
      <c r="D5">
        <v>8.8706999999999994</v>
      </c>
      <c r="E5">
        <v>11.27</v>
      </c>
      <c r="F5">
        <v>8.4</v>
      </c>
      <c r="G5">
        <v>29.65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86.08</v>
      </c>
      <c r="Q5">
        <v>795.72</v>
      </c>
      <c r="R5">
        <v>75.930000000000007</v>
      </c>
      <c r="S5">
        <v>51.23</v>
      </c>
      <c r="T5">
        <v>11249.16</v>
      </c>
      <c r="U5">
        <v>0.67</v>
      </c>
      <c r="V5">
        <v>0.86</v>
      </c>
      <c r="W5">
        <v>0.14000000000000001</v>
      </c>
      <c r="X5">
        <v>0.64</v>
      </c>
      <c r="Y5">
        <v>2</v>
      </c>
      <c r="Z5">
        <v>10</v>
      </c>
      <c r="AA5">
        <v>43.9505027248807</v>
      </c>
      <c r="AB5">
        <v>60.135016787498159</v>
      </c>
      <c r="AC5">
        <v>54.395815185337732</v>
      </c>
      <c r="AD5">
        <v>43950.502724880702</v>
      </c>
      <c r="AE5">
        <v>60135.016787498163</v>
      </c>
      <c r="AF5">
        <v>8.5678414833864225E-6</v>
      </c>
      <c r="AG5">
        <v>2</v>
      </c>
      <c r="AH5">
        <v>54395.815185337728</v>
      </c>
    </row>
    <row r="6" spans="1:34" x14ac:dyDescent="0.25">
      <c r="A6">
        <v>4</v>
      </c>
      <c r="B6">
        <v>80</v>
      </c>
      <c r="C6" t="s">
        <v>34</v>
      </c>
      <c r="D6">
        <v>9.0952999999999999</v>
      </c>
      <c r="E6">
        <v>10.99</v>
      </c>
      <c r="F6">
        <v>8.25</v>
      </c>
      <c r="G6">
        <v>38.08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78.010000000000005</v>
      </c>
      <c r="Q6">
        <v>795.67</v>
      </c>
      <c r="R6">
        <v>71.25</v>
      </c>
      <c r="S6">
        <v>51.23</v>
      </c>
      <c r="T6">
        <v>8931.85</v>
      </c>
      <c r="U6">
        <v>0.72</v>
      </c>
      <c r="V6">
        <v>0.88</v>
      </c>
      <c r="W6">
        <v>0.12</v>
      </c>
      <c r="X6">
        <v>0.49</v>
      </c>
      <c r="Y6">
        <v>2</v>
      </c>
      <c r="Z6">
        <v>10</v>
      </c>
      <c r="AA6">
        <v>42.182033252111772</v>
      </c>
      <c r="AB6">
        <v>57.715318835325377</v>
      </c>
      <c r="AC6">
        <v>52.207049809755382</v>
      </c>
      <c r="AD6">
        <v>42182.033252111767</v>
      </c>
      <c r="AE6">
        <v>57715.318835325394</v>
      </c>
      <c r="AF6">
        <v>8.7847733148279778E-6</v>
      </c>
      <c r="AG6">
        <v>2</v>
      </c>
      <c r="AH6">
        <v>52207.049809755379</v>
      </c>
    </row>
    <row r="7" spans="1:34" x14ac:dyDescent="0.25">
      <c r="A7">
        <v>5</v>
      </c>
      <c r="B7">
        <v>80</v>
      </c>
      <c r="C7" t="s">
        <v>34</v>
      </c>
      <c r="D7">
        <v>9.2532999999999994</v>
      </c>
      <c r="E7">
        <v>10.81</v>
      </c>
      <c r="F7">
        <v>8.1300000000000008</v>
      </c>
      <c r="G7">
        <v>44.33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74.58</v>
      </c>
      <c r="Q7">
        <v>795.71</v>
      </c>
      <c r="R7">
        <v>66.260000000000005</v>
      </c>
      <c r="S7">
        <v>51.23</v>
      </c>
      <c r="T7">
        <v>6444.64</v>
      </c>
      <c r="U7">
        <v>0.77</v>
      </c>
      <c r="V7">
        <v>0.89</v>
      </c>
      <c r="W7">
        <v>0.14000000000000001</v>
      </c>
      <c r="X7">
        <v>0.37</v>
      </c>
      <c r="Y7">
        <v>2</v>
      </c>
      <c r="Z7">
        <v>10</v>
      </c>
      <c r="AA7">
        <v>41.310542036532759</v>
      </c>
      <c r="AB7">
        <v>56.522906106697</v>
      </c>
      <c r="AC7">
        <v>51.128439278381947</v>
      </c>
      <c r="AD7">
        <v>41310.542036532759</v>
      </c>
      <c r="AE7">
        <v>56522.906106697003</v>
      </c>
      <c r="AF7">
        <v>8.9373789665099226E-6</v>
      </c>
      <c r="AG7">
        <v>2</v>
      </c>
      <c r="AH7">
        <v>51128.439278381957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8.1060999999999996</v>
      </c>
      <c r="E2">
        <v>12.34</v>
      </c>
      <c r="F2">
        <v>9.58</v>
      </c>
      <c r="G2">
        <v>11.5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10204.209999999999</v>
      </c>
      <c r="P2">
        <v>67.19</v>
      </c>
      <c r="Q2">
        <v>795.73</v>
      </c>
      <c r="R2">
        <v>115.19</v>
      </c>
      <c r="S2">
        <v>51.23</v>
      </c>
      <c r="T2">
        <v>30716.1</v>
      </c>
      <c r="U2">
        <v>0.44</v>
      </c>
      <c r="V2">
        <v>0.76</v>
      </c>
      <c r="W2">
        <v>0.19</v>
      </c>
      <c r="X2">
        <v>1.82</v>
      </c>
      <c r="Y2">
        <v>2</v>
      </c>
      <c r="Z2">
        <v>10</v>
      </c>
      <c r="AA2">
        <v>49.381921529481538</v>
      </c>
      <c r="AB2">
        <v>67.566523613235617</v>
      </c>
      <c r="AC2">
        <v>61.118069429814518</v>
      </c>
      <c r="AD2">
        <v>49381.921529481537</v>
      </c>
      <c r="AE2">
        <v>67566.523613235622</v>
      </c>
      <c r="AF2">
        <v>8.7364096112527302E-6</v>
      </c>
      <c r="AG2">
        <v>3</v>
      </c>
      <c r="AH2">
        <v>61118.069429814517</v>
      </c>
    </row>
    <row r="3" spans="1:34" x14ac:dyDescent="0.25">
      <c r="A3">
        <v>1</v>
      </c>
      <c r="B3">
        <v>35</v>
      </c>
      <c r="C3" t="s">
        <v>34</v>
      </c>
      <c r="D3">
        <v>9.1204000000000001</v>
      </c>
      <c r="E3">
        <v>10.96</v>
      </c>
      <c r="F3">
        <v>8.66</v>
      </c>
      <c r="G3">
        <v>21.65</v>
      </c>
      <c r="H3">
        <v>0.43</v>
      </c>
      <c r="I3">
        <v>24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53.13</v>
      </c>
      <c r="Q3">
        <v>796.27</v>
      </c>
      <c r="R3">
        <v>83.37</v>
      </c>
      <c r="S3">
        <v>51.23</v>
      </c>
      <c r="T3">
        <v>14935.65</v>
      </c>
      <c r="U3">
        <v>0.61</v>
      </c>
      <c r="V3">
        <v>0.84</v>
      </c>
      <c r="W3">
        <v>0.18</v>
      </c>
      <c r="X3">
        <v>0.9</v>
      </c>
      <c r="Y3">
        <v>2</v>
      </c>
      <c r="Z3">
        <v>10</v>
      </c>
      <c r="AA3">
        <v>34.499618503330943</v>
      </c>
      <c r="AB3">
        <v>47.203900051875657</v>
      </c>
      <c r="AC3">
        <v>42.698826082097902</v>
      </c>
      <c r="AD3">
        <v>34499.618503330938</v>
      </c>
      <c r="AE3">
        <v>47203.900051875673</v>
      </c>
      <c r="AF3">
        <v>9.8295789860067624E-6</v>
      </c>
      <c r="AG3">
        <v>2</v>
      </c>
      <c r="AH3">
        <v>42698.826082097898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7.2152000000000003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92.25</v>
      </c>
      <c r="Q2">
        <v>796.08</v>
      </c>
      <c r="R2">
        <v>139.75</v>
      </c>
      <c r="S2">
        <v>51.23</v>
      </c>
      <c r="T2">
        <v>42903.77</v>
      </c>
      <c r="U2">
        <v>0.37</v>
      </c>
      <c r="V2">
        <v>0.7</v>
      </c>
      <c r="W2">
        <v>0.22</v>
      </c>
      <c r="X2">
        <v>2.5499999999999998</v>
      </c>
      <c r="Y2">
        <v>2</v>
      </c>
      <c r="Z2">
        <v>10</v>
      </c>
      <c r="AA2">
        <v>59.004371746236252</v>
      </c>
      <c r="AB2">
        <v>80.732384512335784</v>
      </c>
      <c r="AC2">
        <v>73.027399043110591</v>
      </c>
      <c r="AD2">
        <v>59004.371746236247</v>
      </c>
      <c r="AE2">
        <v>80732.38451233579</v>
      </c>
      <c r="AF2">
        <v>7.4392777491761478E-6</v>
      </c>
      <c r="AG2">
        <v>3</v>
      </c>
      <c r="AH2">
        <v>73027.399043110592</v>
      </c>
    </row>
    <row r="3" spans="1:34" x14ac:dyDescent="0.25">
      <c r="A3">
        <v>1</v>
      </c>
      <c r="B3">
        <v>50</v>
      </c>
      <c r="C3" t="s">
        <v>34</v>
      </c>
      <c r="D3">
        <v>8.7761999999999993</v>
      </c>
      <c r="E3">
        <v>11.39</v>
      </c>
      <c r="F3">
        <v>8.76</v>
      </c>
      <c r="G3">
        <v>19.46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70.53</v>
      </c>
      <c r="Q3">
        <v>795.66</v>
      </c>
      <c r="R3">
        <v>87.95</v>
      </c>
      <c r="S3">
        <v>51.23</v>
      </c>
      <c r="T3">
        <v>17212.29</v>
      </c>
      <c r="U3">
        <v>0.57999999999999996</v>
      </c>
      <c r="V3">
        <v>0.83</v>
      </c>
      <c r="W3">
        <v>0.15</v>
      </c>
      <c r="X3">
        <v>1</v>
      </c>
      <c r="Y3">
        <v>2</v>
      </c>
      <c r="Z3">
        <v>10</v>
      </c>
      <c r="AA3">
        <v>39.383198907194938</v>
      </c>
      <c r="AB3">
        <v>53.885830208771893</v>
      </c>
      <c r="AC3">
        <v>48.743042202987709</v>
      </c>
      <c r="AD3">
        <v>39383.198907194943</v>
      </c>
      <c r="AE3">
        <v>53885.830208771891</v>
      </c>
      <c r="AF3">
        <v>9.048756705610336E-6</v>
      </c>
      <c r="AG3">
        <v>2</v>
      </c>
      <c r="AH3">
        <v>48743.042202987708</v>
      </c>
    </row>
    <row r="4" spans="1:34" x14ac:dyDescent="0.25">
      <c r="A4">
        <v>2</v>
      </c>
      <c r="B4">
        <v>50</v>
      </c>
      <c r="C4" t="s">
        <v>34</v>
      </c>
      <c r="D4">
        <v>9.2253000000000007</v>
      </c>
      <c r="E4">
        <v>10.84</v>
      </c>
      <c r="F4">
        <v>8.43</v>
      </c>
      <c r="G4">
        <v>29.74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61.01</v>
      </c>
      <c r="Q4">
        <v>795.85</v>
      </c>
      <c r="R4">
        <v>76.260000000000005</v>
      </c>
      <c r="S4">
        <v>51.23</v>
      </c>
      <c r="T4">
        <v>11413.58</v>
      </c>
      <c r="U4">
        <v>0.67</v>
      </c>
      <c r="V4">
        <v>0.86</v>
      </c>
      <c r="W4">
        <v>0.15</v>
      </c>
      <c r="X4">
        <v>0.67</v>
      </c>
      <c r="Y4">
        <v>2</v>
      </c>
      <c r="Z4">
        <v>10</v>
      </c>
      <c r="AA4">
        <v>37.035087077895973</v>
      </c>
      <c r="AB4">
        <v>50.673040012557777</v>
      </c>
      <c r="AC4">
        <v>45.836876193911351</v>
      </c>
      <c r="AD4">
        <v>37035.087077895972</v>
      </c>
      <c r="AE4">
        <v>50673.040012557787</v>
      </c>
      <c r="AF4">
        <v>9.5118041106933592E-6</v>
      </c>
      <c r="AG4">
        <v>2</v>
      </c>
      <c r="AH4">
        <v>45836.876193911346</v>
      </c>
    </row>
    <row r="5" spans="1:34" x14ac:dyDescent="0.25">
      <c r="A5">
        <v>3</v>
      </c>
      <c r="B5">
        <v>50</v>
      </c>
      <c r="C5" t="s">
        <v>34</v>
      </c>
      <c r="D5">
        <v>9.2317</v>
      </c>
      <c r="E5">
        <v>10.83</v>
      </c>
      <c r="F5">
        <v>8.42</v>
      </c>
      <c r="G5">
        <v>29.71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61.61</v>
      </c>
      <c r="Q5">
        <v>795.86</v>
      </c>
      <c r="R5">
        <v>75.94</v>
      </c>
      <c r="S5">
        <v>51.23</v>
      </c>
      <c r="T5">
        <v>11257.6</v>
      </c>
      <c r="U5">
        <v>0.67</v>
      </c>
      <c r="V5">
        <v>0.86</v>
      </c>
      <c r="W5">
        <v>0.15</v>
      </c>
      <c r="X5">
        <v>0.66</v>
      </c>
      <c r="Y5">
        <v>2</v>
      </c>
      <c r="Z5">
        <v>10</v>
      </c>
      <c r="AA5">
        <v>37.10889055690641</v>
      </c>
      <c r="AB5">
        <v>50.774021188519093</v>
      </c>
      <c r="AC5">
        <v>45.92821986816719</v>
      </c>
      <c r="AD5">
        <v>37108.890556906408</v>
      </c>
      <c r="AE5">
        <v>50774.021188519087</v>
      </c>
      <c r="AF5">
        <v>9.5184028713091019E-6</v>
      </c>
      <c r="AG5">
        <v>2</v>
      </c>
      <c r="AH5">
        <v>45928.219868167187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8.8425999999999991</v>
      </c>
      <c r="E2">
        <v>11.31</v>
      </c>
      <c r="F2">
        <v>9.01</v>
      </c>
      <c r="G2">
        <v>15.02</v>
      </c>
      <c r="H2">
        <v>0.28000000000000003</v>
      </c>
      <c r="I2">
        <v>36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47.47</v>
      </c>
      <c r="Q2">
        <v>795.97</v>
      </c>
      <c r="R2">
        <v>96.03</v>
      </c>
      <c r="S2">
        <v>51.23</v>
      </c>
      <c r="T2">
        <v>21208.05</v>
      </c>
      <c r="U2">
        <v>0.53</v>
      </c>
      <c r="V2">
        <v>0.8</v>
      </c>
      <c r="W2">
        <v>0.17</v>
      </c>
      <c r="X2">
        <v>1.25</v>
      </c>
      <c r="Y2">
        <v>2</v>
      </c>
      <c r="Z2">
        <v>10</v>
      </c>
      <c r="AA2">
        <v>32.79057161107778</v>
      </c>
      <c r="AB2">
        <v>44.865506696078633</v>
      </c>
      <c r="AC2">
        <v>40.583605706215486</v>
      </c>
      <c r="AD2">
        <v>32790.571611077779</v>
      </c>
      <c r="AE2">
        <v>44865.506696078643</v>
      </c>
      <c r="AF2">
        <v>9.897891712805033E-6</v>
      </c>
      <c r="AG2">
        <v>2</v>
      </c>
      <c r="AH2">
        <v>40583.605706215487</v>
      </c>
    </row>
    <row r="3" spans="1:34" x14ac:dyDescent="0.25">
      <c r="A3">
        <v>1</v>
      </c>
      <c r="B3">
        <v>25</v>
      </c>
      <c r="C3" t="s">
        <v>34</v>
      </c>
      <c r="D3">
        <v>8.7942</v>
      </c>
      <c r="E3">
        <v>11.37</v>
      </c>
      <c r="F3">
        <v>9.1199999999999992</v>
      </c>
      <c r="G3">
        <v>16.579999999999998</v>
      </c>
      <c r="H3">
        <v>0.55000000000000004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47.81</v>
      </c>
      <c r="Q3">
        <v>795.86</v>
      </c>
      <c r="R3">
        <v>98.84</v>
      </c>
      <c r="S3">
        <v>51.23</v>
      </c>
      <c r="T3">
        <v>22623.88</v>
      </c>
      <c r="U3">
        <v>0.52</v>
      </c>
      <c r="V3">
        <v>0.8</v>
      </c>
      <c r="W3">
        <v>0.2</v>
      </c>
      <c r="X3">
        <v>1.36</v>
      </c>
      <c r="Y3">
        <v>2</v>
      </c>
      <c r="Z3">
        <v>10</v>
      </c>
      <c r="AA3">
        <v>32.950244113272419</v>
      </c>
      <c r="AB3">
        <v>45.083977657833927</v>
      </c>
      <c r="AC3">
        <v>40.781226106007423</v>
      </c>
      <c r="AD3">
        <v>32950.24411327242</v>
      </c>
      <c r="AE3">
        <v>45083.97765783393</v>
      </c>
      <c r="AF3">
        <v>9.8437155701660183E-6</v>
      </c>
      <c r="AG3">
        <v>2</v>
      </c>
      <c r="AH3">
        <v>40781.226106007423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5.5125000000000002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149.47999999999999</v>
      </c>
      <c r="Q2">
        <v>796.16</v>
      </c>
      <c r="R2">
        <v>197.94</v>
      </c>
      <c r="S2">
        <v>51.23</v>
      </c>
      <c r="T2">
        <v>71790.86</v>
      </c>
      <c r="U2">
        <v>0.26</v>
      </c>
      <c r="V2">
        <v>0.6</v>
      </c>
      <c r="W2">
        <v>0.28000000000000003</v>
      </c>
      <c r="X2">
        <v>4.2699999999999996</v>
      </c>
      <c r="Y2">
        <v>2</v>
      </c>
      <c r="Z2">
        <v>10</v>
      </c>
      <c r="AA2">
        <v>87.450341501818158</v>
      </c>
      <c r="AB2">
        <v>119.65341527951929</v>
      </c>
      <c r="AC2">
        <v>108.2338612598963</v>
      </c>
      <c r="AD2">
        <v>87450.341501818155</v>
      </c>
      <c r="AE2">
        <v>119653.41527951929</v>
      </c>
      <c r="AF2">
        <v>5.2764675216349372E-6</v>
      </c>
      <c r="AG2">
        <v>3</v>
      </c>
      <c r="AH2">
        <v>108233.86125989629</v>
      </c>
    </row>
    <row r="3" spans="1:34" x14ac:dyDescent="0.25">
      <c r="A3">
        <v>1</v>
      </c>
      <c r="B3">
        <v>85</v>
      </c>
      <c r="C3" t="s">
        <v>34</v>
      </c>
      <c r="D3">
        <v>7.8255999999999997</v>
      </c>
      <c r="E3">
        <v>12.78</v>
      </c>
      <c r="F3">
        <v>9.0500000000000007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107.67</v>
      </c>
      <c r="Q3">
        <v>795.99</v>
      </c>
      <c r="R3">
        <v>97.05</v>
      </c>
      <c r="S3">
        <v>51.23</v>
      </c>
      <c r="T3">
        <v>21696.87</v>
      </c>
      <c r="U3">
        <v>0.53</v>
      </c>
      <c r="V3">
        <v>0.8</v>
      </c>
      <c r="W3">
        <v>0.17</v>
      </c>
      <c r="X3">
        <v>1.29</v>
      </c>
      <c r="Y3">
        <v>2</v>
      </c>
      <c r="Z3">
        <v>10</v>
      </c>
      <c r="AA3">
        <v>63.061990064943053</v>
      </c>
      <c r="AB3">
        <v>86.284196905474005</v>
      </c>
      <c r="AC3">
        <v>78.049354253467115</v>
      </c>
      <c r="AD3">
        <v>63061.990064943049</v>
      </c>
      <c r="AE3">
        <v>86284.196905474004</v>
      </c>
      <c r="AF3">
        <v>7.4905259387403834E-6</v>
      </c>
      <c r="AG3">
        <v>3</v>
      </c>
      <c r="AH3">
        <v>78049.354253467114</v>
      </c>
    </row>
    <row r="4" spans="1:34" x14ac:dyDescent="0.25">
      <c r="A4">
        <v>2</v>
      </c>
      <c r="B4">
        <v>85</v>
      </c>
      <c r="C4" t="s">
        <v>34</v>
      </c>
      <c r="D4">
        <v>8.4120000000000008</v>
      </c>
      <c r="E4">
        <v>11.89</v>
      </c>
      <c r="F4">
        <v>8.67</v>
      </c>
      <c r="G4">
        <v>20.8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98.76</v>
      </c>
      <c r="Q4">
        <v>795.67</v>
      </c>
      <c r="R4">
        <v>84.73</v>
      </c>
      <c r="S4">
        <v>51.23</v>
      </c>
      <c r="T4">
        <v>15611.61</v>
      </c>
      <c r="U4">
        <v>0.6</v>
      </c>
      <c r="V4">
        <v>0.84</v>
      </c>
      <c r="W4">
        <v>0.15</v>
      </c>
      <c r="X4">
        <v>0.91</v>
      </c>
      <c r="Y4">
        <v>2</v>
      </c>
      <c r="Z4">
        <v>10</v>
      </c>
      <c r="AA4">
        <v>47.592941808079551</v>
      </c>
      <c r="AB4">
        <v>65.118762634199541</v>
      </c>
      <c r="AC4">
        <v>58.903919323162746</v>
      </c>
      <c r="AD4">
        <v>47592.941808079551</v>
      </c>
      <c r="AE4">
        <v>65118.762634199527</v>
      </c>
      <c r="AF4">
        <v>8.0518176493411524E-6</v>
      </c>
      <c r="AG4">
        <v>2</v>
      </c>
      <c r="AH4">
        <v>58903.919323162743</v>
      </c>
    </row>
    <row r="5" spans="1:34" x14ac:dyDescent="0.25">
      <c r="A5">
        <v>3</v>
      </c>
      <c r="B5">
        <v>85</v>
      </c>
      <c r="C5" t="s">
        <v>34</v>
      </c>
      <c r="D5">
        <v>8.6705000000000005</v>
      </c>
      <c r="E5">
        <v>11.53</v>
      </c>
      <c r="F5">
        <v>8.5500000000000007</v>
      </c>
      <c r="G5">
        <v>28.5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92.91</v>
      </c>
      <c r="Q5">
        <v>795.7</v>
      </c>
      <c r="R5">
        <v>81.62</v>
      </c>
      <c r="S5">
        <v>51.23</v>
      </c>
      <c r="T5">
        <v>14091.24</v>
      </c>
      <c r="U5">
        <v>0.63</v>
      </c>
      <c r="V5">
        <v>0.85</v>
      </c>
      <c r="W5">
        <v>0.13</v>
      </c>
      <c r="X5">
        <v>0.79</v>
      </c>
      <c r="Y5">
        <v>2</v>
      </c>
      <c r="Z5">
        <v>10</v>
      </c>
      <c r="AA5">
        <v>45.929273604706403</v>
      </c>
      <c r="AB5">
        <v>62.842458402484432</v>
      </c>
      <c r="AC5">
        <v>56.844862372508743</v>
      </c>
      <c r="AD5">
        <v>45929.273604706403</v>
      </c>
      <c r="AE5">
        <v>62842.458402484423</v>
      </c>
      <c r="AF5">
        <v>8.2992492782468427E-6</v>
      </c>
      <c r="AG5">
        <v>2</v>
      </c>
      <c r="AH5">
        <v>56844.862372508738</v>
      </c>
    </row>
    <row r="6" spans="1:34" x14ac:dyDescent="0.25">
      <c r="A6">
        <v>4</v>
      </c>
      <c r="B6">
        <v>85</v>
      </c>
      <c r="C6" t="s">
        <v>34</v>
      </c>
      <c r="D6">
        <v>9.1166999999999998</v>
      </c>
      <c r="E6">
        <v>10.97</v>
      </c>
      <c r="F6">
        <v>8.16</v>
      </c>
      <c r="G6">
        <v>37.64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82.82</v>
      </c>
      <c r="Q6">
        <v>795.68</v>
      </c>
      <c r="R6">
        <v>67.41</v>
      </c>
      <c r="S6">
        <v>51.23</v>
      </c>
      <c r="T6">
        <v>7012.63</v>
      </c>
      <c r="U6">
        <v>0.76</v>
      </c>
      <c r="V6">
        <v>0.89</v>
      </c>
      <c r="W6">
        <v>0.13</v>
      </c>
      <c r="X6">
        <v>0.4</v>
      </c>
      <c r="Y6">
        <v>2</v>
      </c>
      <c r="Z6">
        <v>10</v>
      </c>
      <c r="AA6">
        <v>43.159418030715159</v>
      </c>
      <c r="AB6">
        <v>59.052619808747842</v>
      </c>
      <c r="AC6">
        <v>53.4167206550853</v>
      </c>
      <c r="AD6">
        <v>43159.418030715162</v>
      </c>
      <c r="AE6">
        <v>59052.619808747841</v>
      </c>
      <c r="AF6">
        <v>8.7263440280252575E-6</v>
      </c>
      <c r="AG6">
        <v>2</v>
      </c>
      <c r="AH6">
        <v>53416.720655085301</v>
      </c>
    </row>
    <row r="7" spans="1:34" x14ac:dyDescent="0.25">
      <c r="A7">
        <v>5</v>
      </c>
      <c r="B7">
        <v>85</v>
      </c>
      <c r="C7" t="s">
        <v>34</v>
      </c>
      <c r="D7">
        <v>9.1837</v>
      </c>
      <c r="E7">
        <v>10.89</v>
      </c>
      <c r="F7">
        <v>8.14</v>
      </c>
      <c r="G7">
        <v>44.42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78.12</v>
      </c>
      <c r="Q7">
        <v>795.69</v>
      </c>
      <c r="R7">
        <v>67.03</v>
      </c>
      <c r="S7">
        <v>51.23</v>
      </c>
      <c r="T7">
        <v>6829.76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  <c r="AA7">
        <v>42.320321691856002</v>
      </c>
      <c r="AB7">
        <v>57.904531179603467</v>
      </c>
      <c r="AC7">
        <v>52.378203993353587</v>
      </c>
      <c r="AD7">
        <v>42320.321691855999</v>
      </c>
      <c r="AE7">
        <v>57904.531179603473</v>
      </c>
      <c r="AF7">
        <v>8.7904752432541997E-6</v>
      </c>
      <c r="AG7">
        <v>2</v>
      </c>
      <c r="AH7">
        <v>52378.203993353593</v>
      </c>
    </row>
    <row r="8" spans="1:34" x14ac:dyDescent="0.25">
      <c r="A8">
        <v>6</v>
      </c>
      <c r="B8">
        <v>85</v>
      </c>
      <c r="C8" t="s">
        <v>34</v>
      </c>
      <c r="D8">
        <v>9.1636000000000006</v>
      </c>
      <c r="E8">
        <v>10.91</v>
      </c>
      <c r="F8">
        <v>8.17</v>
      </c>
      <c r="G8">
        <v>44.55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78.66</v>
      </c>
      <c r="Q8">
        <v>795.67</v>
      </c>
      <c r="R8">
        <v>67.67</v>
      </c>
      <c r="S8">
        <v>51.23</v>
      </c>
      <c r="T8">
        <v>7149.31</v>
      </c>
      <c r="U8">
        <v>0.76</v>
      </c>
      <c r="V8">
        <v>0.89</v>
      </c>
      <c r="W8">
        <v>0.14000000000000001</v>
      </c>
      <c r="X8">
        <v>0.41</v>
      </c>
      <c r="Y8">
        <v>2</v>
      </c>
      <c r="Z8">
        <v>10</v>
      </c>
      <c r="AA8">
        <v>42.457435709668879</v>
      </c>
      <c r="AB8">
        <v>58.092136627818483</v>
      </c>
      <c r="AC8">
        <v>52.547904640896931</v>
      </c>
      <c r="AD8">
        <v>42457.435709668876</v>
      </c>
      <c r="AE8">
        <v>58092.136627818487</v>
      </c>
      <c r="AF8">
        <v>8.7712358786855172E-6</v>
      </c>
      <c r="AG8">
        <v>2</v>
      </c>
      <c r="AH8">
        <v>52547.90464089693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8.6771999999999991</v>
      </c>
      <c r="E2">
        <v>11.52</v>
      </c>
      <c r="F2">
        <v>9.2799999999999994</v>
      </c>
      <c r="G2">
        <v>13.57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42.75</v>
      </c>
      <c r="Q2">
        <v>796.04</v>
      </c>
      <c r="R2">
        <v>103.3</v>
      </c>
      <c r="S2">
        <v>51.23</v>
      </c>
      <c r="T2">
        <v>24814.85</v>
      </c>
      <c r="U2">
        <v>0.5</v>
      </c>
      <c r="V2">
        <v>0.78</v>
      </c>
      <c r="W2">
        <v>0.22</v>
      </c>
      <c r="X2">
        <v>1.51</v>
      </c>
      <c r="Y2">
        <v>2</v>
      </c>
      <c r="Z2">
        <v>10</v>
      </c>
      <c r="AA2">
        <v>31.542675558913938</v>
      </c>
      <c r="AB2">
        <v>43.158080264227991</v>
      </c>
      <c r="AC2">
        <v>39.039133656627527</v>
      </c>
      <c r="AD2">
        <v>31542.675558913939</v>
      </c>
      <c r="AE2">
        <v>43158.080264227989</v>
      </c>
      <c r="AF2">
        <v>9.9398542905257215E-6</v>
      </c>
      <c r="AG2">
        <v>2</v>
      </c>
      <c r="AH2">
        <v>39039.133656627528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6.4192</v>
      </c>
      <c r="E2">
        <v>15.58</v>
      </c>
      <c r="F2">
        <v>11.06</v>
      </c>
      <c r="G2">
        <v>7.71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16663.419999999998</v>
      </c>
      <c r="P2">
        <v>116.52</v>
      </c>
      <c r="Q2">
        <v>796.3</v>
      </c>
      <c r="R2">
        <v>164.68</v>
      </c>
      <c r="S2">
        <v>51.23</v>
      </c>
      <c r="T2">
        <v>55283.41</v>
      </c>
      <c r="U2">
        <v>0.31</v>
      </c>
      <c r="V2">
        <v>0.66</v>
      </c>
      <c r="W2">
        <v>0.25</v>
      </c>
      <c r="X2">
        <v>3.29</v>
      </c>
      <c r="Y2">
        <v>2</v>
      </c>
      <c r="Z2">
        <v>10</v>
      </c>
      <c r="AA2">
        <v>69.950308377621411</v>
      </c>
      <c r="AB2">
        <v>95.709097912032206</v>
      </c>
      <c r="AC2">
        <v>86.574755935894004</v>
      </c>
      <c r="AD2">
        <v>69950.308377621404</v>
      </c>
      <c r="AE2">
        <v>95709.097912032201</v>
      </c>
      <c r="AF2">
        <v>6.3879616331570752E-6</v>
      </c>
      <c r="AG2">
        <v>3</v>
      </c>
      <c r="AH2">
        <v>86574.755935894005</v>
      </c>
    </row>
    <row r="3" spans="1:34" x14ac:dyDescent="0.25">
      <c r="A3">
        <v>1</v>
      </c>
      <c r="B3">
        <v>65</v>
      </c>
      <c r="C3" t="s">
        <v>34</v>
      </c>
      <c r="D3">
        <v>8.0170999999999992</v>
      </c>
      <c r="E3">
        <v>12.47</v>
      </c>
      <c r="F3">
        <v>9.34</v>
      </c>
      <c r="G3">
        <v>16.010000000000002</v>
      </c>
      <c r="H3">
        <v>0.26</v>
      </c>
      <c r="I3">
        <v>35</v>
      </c>
      <c r="J3">
        <v>134.55000000000001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92.7</v>
      </c>
      <c r="Q3">
        <v>795.99</v>
      </c>
      <c r="R3">
        <v>108.73</v>
      </c>
      <c r="S3">
        <v>51.23</v>
      </c>
      <c r="T3">
        <v>27562.26</v>
      </c>
      <c r="U3">
        <v>0.47</v>
      </c>
      <c r="V3">
        <v>0.78</v>
      </c>
      <c r="W3">
        <v>0.14000000000000001</v>
      </c>
      <c r="X3">
        <v>1.58</v>
      </c>
      <c r="Y3">
        <v>2</v>
      </c>
      <c r="Z3">
        <v>10</v>
      </c>
      <c r="AA3">
        <v>57.957755549661073</v>
      </c>
      <c r="AB3">
        <v>79.300358058734503</v>
      </c>
      <c r="AC3">
        <v>71.73204318437881</v>
      </c>
      <c r="AD3">
        <v>57957.755549661073</v>
      </c>
      <c r="AE3">
        <v>79300.358058734506</v>
      </c>
      <c r="AF3">
        <v>7.9780856195762064E-6</v>
      </c>
      <c r="AG3">
        <v>3</v>
      </c>
      <c r="AH3">
        <v>71732.04318437881</v>
      </c>
    </row>
    <row r="4" spans="1:34" x14ac:dyDescent="0.25">
      <c r="A4">
        <v>2</v>
      </c>
      <c r="B4">
        <v>65</v>
      </c>
      <c r="C4" t="s">
        <v>34</v>
      </c>
      <c r="D4">
        <v>8.9870000000000001</v>
      </c>
      <c r="E4">
        <v>11.13</v>
      </c>
      <c r="F4">
        <v>8.4</v>
      </c>
      <c r="G4">
        <v>25.21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76.62</v>
      </c>
      <c r="Q4">
        <v>795.66</v>
      </c>
      <c r="R4">
        <v>75.75</v>
      </c>
      <c r="S4">
        <v>51.23</v>
      </c>
      <c r="T4">
        <v>11144.6</v>
      </c>
      <c r="U4">
        <v>0.68</v>
      </c>
      <c r="V4">
        <v>0.86</v>
      </c>
      <c r="W4">
        <v>0.14000000000000001</v>
      </c>
      <c r="X4">
        <v>0.64</v>
      </c>
      <c r="Y4">
        <v>2</v>
      </c>
      <c r="Z4">
        <v>10</v>
      </c>
      <c r="AA4">
        <v>41.095206235228112</v>
      </c>
      <c r="AB4">
        <v>56.228274163408337</v>
      </c>
      <c r="AC4">
        <v>50.861926594241361</v>
      </c>
      <c r="AD4">
        <v>41095.206235228106</v>
      </c>
      <c r="AE4">
        <v>56228.274163408343</v>
      </c>
      <c r="AF4">
        <v>8.9432657024524298E-6</v>
      </c>
      <c r="AG4">
        <v>2</v>
      </c>
      <c r="AH4">
        <v>50861.926594241362</v>
      </c>
    </row>
    <row r="5" spans="1:34" x14ac:dyDescent="0.25">
      <c r="A5">
        <v>3</v>
      </c>
      <c r="B5">
        <v>65</v>
      </c>
      <c r="C5" t="s">
        <v>34</v>
      </c>
      <c r="D5">
        <v>9.2378999999999998</v>
      </c>
      <c r="E5">
        <v>10.82</v>
      </c>
      <c r="F5">
        <v>8.26</v>
      </c>
      <c r="G5">
        <v>35.42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17160.919999999998</v>
      </c>
      <c r="P5">
        <v>68.790000000000006</v>
      </c>
      <c r="Q5">
        <v>796</v>
      </c>
      <c r="R5">
        <v>70.92</v>
      </c>
      <c r="S5">
        <v>51.23</v>
      </c>
      <c r="T5">
        <v>8762.5499999999993</v>
      </c>
      <c r="U5">
        <v>0.72</v>
      </c>
      <c r="V5">
        <v>0.88</v>
      </c>
      <c r="W5">
        <v>0.14000000000000001</v>
      </c>
      <c r="X5">
        <v>0.5</v>
      </c>
      <c r="Y5">
        <v>2</v>
      </c>
      <c r="Z5">
        <v>10</v>
      </c>
      <c r="AA5">
        <v>39.406996343603723</v>
      </c>
      <c r="AB5">
        <v>53.91839091113502</v>
      </c>
      <c r="AC5">
        <v>48.772495357616627</v>
      </c>
      <c r="AD5">
        <v>39406.996343603707</v>
      </c>
      <c r="AE5">
        <v>53918.390911135022</v>
      </c>
      <c r="AF5">
        <v>9.192944723788283E-6</v>
      </c>
      <c r="AG5">
        <v>2</v>
      </c>
      <c r="AH5">
        <v>48772.49535761663</v>
      </c>
    </row>
    <row r="6" spans="1:34" x14ac:dyDescent="0.25">
      <c r="A6">
        <v>4</v>
      </c>
      <c r="B6">
        <v>65</v>
      </c>
      <c r="C6" t="s">
        <v>34</v>
      </c>
      <c r="D6">
        <v>9.2487999999999992</v>
      </c>
      <c r="E6">
        <v>10.81</v>
      </c>
      <c r="F6">
        <v>8.25</v>
      </c>
      <c r="G6">
        <v>35.36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68.819999999999993</v>
      </c>
      <c r="Q6">
        <v>795.84</v>
      </c>
      <c r="R6">
        <v>70.260000000000005</v>
      </c>
      <c r="S6">
        <v>51.23</v>
      </c>
      <c r="T6">
        <v>8430.2800000000007</v>
      </c>
      <c r="U6">
        <v>0.73</v>
      </c>
      <c r="V6">
        <v>0.88</v>
      </c>
      <c r="W6">
        <v>0.15</v>
      </c>
      <c r="X6">
        <v>0.49</v>
      </c>
      <c r="Y6">
        <v>2</v>
      </c>
      <c r="Z6">
        <v>10</v>
      </c>
      <c r="AA6">
        <v>39.387881986779277</v>
      </c>
      <c r="AB6">
        <v>53.892237804862063</v>
      </c>
      <c r="AC6">
        <v>48.748838267100162</v>
      </c>
      <c r="AD6">
        <v>39387.881986779277</v>
      </c>
      <c r="AE6">
        <v>53892.237804862059</v>
      </c>
      <c r="AF6">
        <v>9.2037916800758909E-6</v>
      </c>
      <c r="AG6">
        <v>2</v>
      </c>
      <c r="AH6">
        <v>48748.83826710016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5.9791999999999996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18787.759999999998</v>
      </c>
      <c r="P2">
        <v>132.01</v>
      </c>
      <c r="Q2">
        <v>796.13</v>
      </c>
      <c r="R2">
        <v>179.03</v>
      </c>
      <c r="S2">
        <v>51.23</v>
      </c>
      <c r="T2">
        <v>62399</v>
      </c>
      <c r="U2">
        <v>0.28999999999999998</v>
      </c>
      <c r="V2">
        <v>0.63</v>
      </c>
      <c r="W2">
        <v>0.26</v>
      </c>
      <c r="X2">
        <v>3.72</v>
      </c>
      <c r="Y2">
        <v>2</v>
      </c>
      <c r="Z2">
        <v>10</v>
      </c>
      <c r="AA2">
        <v>77.732524602873013</v>
      </c>
      <c r="AB2">
        <v>106.35706947856519</v>
      </c>
      <c r="AC2">
        <v>96.206500040642396</v>
      </c>
      <c r="AD2">
        <v>77732.524602873018</v>
      </c>
      <c r="AE2">
        <v>106357.0694785652</v>
      </c>
      <c r="AF2">
        <v>5.8299153556033041E-6</v>
      </c>
      <c r="AG2">
        <v>3</v>
      </c>
      <c r="AH2">
        <v>96206.500040642393</v>
      </c>
    </row>
    <row r="3" spans="1:34" x14ac:dyDescent="0.25">
      <c r="A3">
        <v>1</v>
      </c>
      <c r="B3">
        <v>75</v>
      </c>
      <c r="C3" t="s">
        <v>34</v>
      </c>
      <c r="D3">
        <v>8.1458999999999993</v>
      </c>
      <c r="E3">
        <v>12.28</v>
      </c>
      <c r="F3">
        <v>8.9</v>
      </c>
      <c r="G3">
        <v>14.83</v>
      </c>
      <c r="H3">
        <v>0.23</v>
      </c>
      <c r="I3">
        <v>36</v>
      </c>
      <c r="J3">
        <v>151.83000000000001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96.96</v>
      </c>
      <c r="Q3">
        <v>795.85</v>
      </c>
      <c r="R3">
        <v>92.43</v>
      </c>
      <c r="S3">
        <v>51.23</v>
      </c>
      <c r="T3">
        <v>19404.18</v>
      </c>
      <c r="U3">
        <v>0.55000000000000004</v>
      </c>
      <c r="V3">
        <v>0.81</v>
      </c>
      <c r="W3">
        <v>0.15</v>
      </c>
      <c r="X3">
        <v>1.1399999999999999</v>
      </c>
      <c r="Y3">
        <v>2</v>
      </c>
      <c r="Z3">
        <v>10</v>
      </c>
      <c r="AA3">
        <v>47.400445017073899</v>
      </c>
      <c r="AB3">
        <v>64.855380032386677</v>
      </c>
      <c r="AC3">
        <v>58.665673587207017</v>
      </c>
      <c r="AD3">
        <v>47400.4450170739</v>
      </c>
      <c r="AE3">
        <v>64855.380032386667</v>
      </c>
      <c r="AF3">
        <v>7.942518647178376E-6</v>
      </c>
      <c r="AG3">
        <v>2</v>
      </c>
      <c r="AH3">
        <v>58665.673587207028</v>
      </c>
    </row>
    <row r="4" spans="1:34" x14ac:dyDescent="0.25">
      <c r="A4">
        <v>2</v>
      </c>
      <c r="B4">
        <v>75</v>
      </c>
      <c r="C4" t="s">
        <v>34</v>
      </c>
      <c r="D4">
        <v>8.7082999999999995</v>
      </c>
      <c r="E4">
        <v>11.48</v>
      </c>
      <c r="F4">
        <v>8.5299999999999994</v>
      </c>
      <c r="G4">
        <v>23.28</v>
      </c>
      <c r="H4">
        <v>0.35</v>
      </c>
      <c r="I4">
        <v>22</v>
      </c>
      <c r="J4">
        <v>153.22999999999999</v>
      </c>
      <c r="K4">
        <v>49.1</v>
      </c>
      <c r="L4">
        <v>3</v>
      </c>
      <c r="M4">
        <v>20</v>
      </c>
      <c r="N4">
        <v>26.13</v>
      </c>
      <c r="O4">
        <v>19131.849999999999</v>
      </c>
      <c r="P4">
        <v>87.67</v>
      </c>
      <c r="Q4">
        <v>795.72</v>
      </c>
      <c r="R4">
        <v>80.38</v>
      </c>
      <c r="S4">
        <v>51.23</v>
      </c>
      <c r="T4">
        <v>13453.43</v>
      </c>
      <c r="U4">
        <v>0.64</v>
      </c>
      <c r="V4">
        <v>0.85</v>
      </c>
      <c r="W4">
        <v>0.14000000000000001</v>
      </c>
      <c r="X4">
        <v>0.77</v>
      </c>
      <c r="Y4">
        <v>2</v>
      </c>
      <c r="Z4">
        <v>10</v>
      </c>
      <c r="AA4">
        <v>44.253211907471147</v>
      </c>
      <c r="AB4">
        <v>60.54919684570482</v>
      </c>
      <c r="AC4">
        <v>54.770466480094647</v>
      </c>
      <c r="AD4">
        <v>44253.211907471152</v>
      </c>
      <c r="AE4">
        <v>60549.196845704821</v>
      </c>
      <c r="AF4">
        <v>8.4908770222103718E-6</v>
      </c>
      <c r="AG4">
        <v>2</v>
      </c>
      <c r="AH4">
        <v>54770.466480094663</v>
      </c>
    </row>
    <row r="5" spans="1:34" x14ac:dyDescent="0.25">
      <c r="A5">
        <v>3</v>
      </c>
      <c r="B5">
        <v>75</v>
      </c>
      <c r="C5" t="s">
        <v>34</v>
      </c>
      <c r="D5">
        <v>8.9972999999999992</v>
      </c>
      <c r="E5">
        <v>11.11</v>
      </c>
      <c r="F5">
        <v>8.35</v>
      </c>
      <c r="G5">
        <v>31.31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80.47</v>
      </c>
      <c r="Q5">
        <v>795.64</v>
      </c>
      <c r="R5">
        <v>74.08</v>
      </c>
      <c r="S5">
        <v>51.23</v>
      </c>
      <c r="T5">
        <v>10330.6</v>
      </c>
      <c r="U5">
        <v>0.69</v>
      </c>
      <c r="V5">
        <v>0.87</v>
      </c>
      <c r="W5">
        <v>0.14000000000000001</v>
      </c>
      <c r="X5">
        <v>0.59</v>
      </c>
      <c r="Y5">
        <v>2</v>
      </c>
      <c r="Z5">
        <v>10</v>
      </c>
      <c r="AA5">
        <v>42.428599028959432</v>
      </c>
      <c r="AB5">
        <v>58.052681009087273</v>
      </c>
      <c r="AC5">
        <v>52.512214611041109</v>
      </c>
      <c r="AD5">
        <v>42428.599028959427</v>
      </c>
      <c r="AE5">
        <v>58052.681009087282</v>
      </c>
      <c r="AF5">
        <v>8.7726614645721181E-6</v>
      </c>
      <c r="AG5">
        <v>2</v>
      </c>
      <c r="AH5">
        <v>52512.214611041112</v>
      </c>
    </row>
    <row r="6" spans="1:34" x14ac:dyDescent="0.25">
      <c r="A6">
        <v>4</v>
      </c>
      <c r="B6">
        <v>75</v>
      </c>
      <c r="C6" t="s">
        <v>34</v>
      </c>
      <c r="D6">
        <v>9.2421000000000006</v>
      </c>
      <c r="E6">
        <v>10.82</v>
      </c>
      <c r="F6">
        <v>8.18</v>
      </c>
      <c r="G6">
        <v>40.880000000000003</v>
      </c>
      <c r="H6">
        <v>0.56999999999999995</v>
      </c>
      <c r="I6">
        <v>12</v>
      </c>
      <c r="J6">
        <v>156.03</v>
      </c>
      <c r="K6">
        <v>49.1</v>
      </c>
      <c r="L6">
        <v>5</v>
      </c>
      <c r="M6">
        <v>3</v>
      </c>
      <c r="N6">
        <v>26.94</v>
      </c>
      <c r="O6">
        <v>19478.150000000001</v>
      </c>
      <c r="P6">
        <v>73.040000000000006</v>
      </c>
      <c r="Q6">
        <v>795.66</v>
      </c>
      <c r="R6">
        <v>68.099999999999994</v>
      </c>
      <c r="S6">
        <v>51.23</v>
      </c>
      <c r="T6">
        <v>7358.75</v>
      </c>
      <c r="U6">
        <v>0.75</v>
      </c>
      <c r="V6">
        <v>0.89</v>
      </c>
      <c r="W6">
        <v>0.14000000000000001</v>
      </c>
      <c r="X6">
        <v>0.42</v>
      </c>
      <c r="Y6">
        <v>2</v>
      </c>
      <c r="Z6">
        <v>10</v>
      </c>
      <c r="AA6">
        <v>40.76544905478282</v>
      </c>
      <c r="AB6">
        <v>55.77708584126519</v>
      </c>
      <c r="AC6">
        <v>50.453799052315432</v>
      </c>
      <c r="AD6">
        <v>40765.449054782817</v>
      </c>
      <c r="AE6">
        <v>55777.085841265187</v>
      </c>
      <c r="AF6">
        <v>9.0113494628079505E-6</v>
      </c>
      <c r="AG6">
        <v>2</v>
      </c>
      <c r="AH6">
        <v>50453.799052315429</v>
      </c>
    </row>
    <row r="7" spans="1:34" x14ac:dyDescent="0.25">
      <c r="A7">
        <v>5</v>
      </c>
      <c r="B7">
        <v>75</v>
      </c>
      <c r="C7" t="s">
        <v>34</v>
      </c>
      <c r="D7">
        <v>9.1942000000000004</v>
      </c>
      <c r="E7">
        <v>10.88</v>
      </c>
      <c r="F7">
        <v>8.23</v>
      </c>
      <c r="G7">
        <v>41.17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73.63</v>
      </c>
      <c r="Q7">
        <v>795.74</v>
      </c>
      <c r="R7">
        <v>69.97</v>
      </c>
      <c r="S7">
        <v>51.23</v>
      </c>
      <c r="T7">
        <v>8294.52</v>
      </c>
      <c r="U7">
        <v>0.73</v>
      </c>
      <c r="V7">
        <v>0.88</v>
      </c>
      <c r="W7">
        <v>0.14000000000000001</v>
      </c>
      <c r="X7">
        <v>0.47</v>
      </c>
      <c r="Y7">
        <v>2</v>
      </c>
      <c r="Z7">
        <v>10</v>
      </c>
      <c r="AA7">
        <v>40.966552162372757</v>
      </c>
      <c r="AB7">
        <v>56.052243985111367</v>
      </c>
      <c r="AC7">
        <v>50.702696489100617</v>
      </c>
      <c r="AD7">
        <v>40966.552162372747</v>
      </c>
      <c r="AE7">
        <v>56052.243985111367</v>
      </c>
      <c r="AF7">
        <v>8.964645397793669E-6</v>
      </c>
      <c r="AG7">
        <v>2</v>
      </c>
      <c r="AH7">
        <v>50702.696489100621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5.1002999999999998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167.07</v>
      </c>
      <c r="Q2">
        <v>795.97</v>
      </c>
      <c r="R2">
        <v>215.41</v>
      </c>
      <c r="S2">
        <v>51.23</v>
      </c>
      <c r="T2">
        <v>80461.06</v>
      </c>
      <c r="U2">
        <v>0.24</v>
      </c>
      <c r="V2">
        <v>0.57999999999999996</v>
      </c>
      <c r="W2">
        <v>0.3</v>
      </c>
      <c r="X2">
        <v>4.8</v>
      </c>
      <c r="Y2">
        <v>2</v>
      </c>
      <c r="Z2">
        <v>10</v>
      </c>
      <c r="AA2">
        <v>110.31641438102061</v>
      </c>
      <c r="AB2">
        <v>150.93978497276771</v>
      </c>
      <c r="AC2">
        <v>136.53430374032669</v>
      </c>
      <c r="AD2">
        <v>110316.4143810206</v>
      </c>
      <c r="AE2">
        <v>150939.78497276769</v>
      </c>
      <c r="AF2">
        <v>4.800014993499892E-6</v>
      </c>
      <c r="AG2">
        <v>4</v>
      </c>
      <c r="AH2">
        <v>136534.30374032669</v>
      </c>
    </row>
    <row r="3" spans="1:34" x14ac:dyDescent="0.25">
      <c r="A3">
        <v>1</v>
      </c>
      <c r="B3">
        <v>95</v>
      </c>
      <c r="C3" t="s">
        <v>34</v>
      </c>
      <c r="D3">
        <v>7.4042000000000003</v>
      </c>
      <c r="E3">
        <v>13.51</v>
      </c>
      <c r="F3">
        <v>9.36</v>
      </c>
      <c r="G3">
        <v>12.48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36.770000000000003</v>
      </c>
      <c r="O3">
        <v>23322.880000000001</v>
      </c>
      <c r="P3">
        <v>120.27</v>
      </c>
      <c r="Q3">
        <v>795.84</v>
      </c>
      <c r="R3">
        <v>107.8</v>
      </c>
      <c r="S3">
        <v>51.23</v>
      </c>
      <c r="T3">
        <v>27044.04</v>
      </c>
      <c r="U3">
        <v>0.48</v>
      </c>
      <c r="V3">
        <v>0.77</v>
      </c>
      <c r="W3">
        <v>0.18</v>
      </c>
      <c r="X3">
        <v>1.6</v>
      </c>
      <c r="Y3">
        <v>2</v>
      </c>
      <c r="Z3">
        <v>10</v>
      </c>
      <c r="AA3">
        <v>68.091484602587911</v>
      </c>
      <c r="AB3">
        <v>93.165773217515365</v>
      </c>
      <c r="AC3">
        <v>84.274162580642425</v>
      </c>
      <c r="AD3">
        <v>68091.484602587909</v>
      </c>
      <c r="AE3">
        <v>93165.773217515365</v>
      </c>
      <c r="AF3">
        <v>6.9682706928753033E-6</v>
      </c>
      <c r="AG3">
        <v>3</v>
      </c>
      <c r="AH3">
        <v>84274.162580642427</v>
      </c>
    </row>
    <row r="4" spans="1:34" x14ac:dyDescent="0.25">
      <c r="A4">
        <v>2</v>
      </c>
      <c r="B4">
        <v>95</v>
      </c>
      <c r="C4" t="s">
        <v>34</v>
      </c>
      <c r="D4">
        <v>8.1826000000000008</v>
      </c>
      <c r="E4">
        <v>12.22</v>
      </c>
      <c r="F4">
        <v>8.75</v>
      </c>
      <c r="G4">
        <v>19.440000000000001</v>
      </c>
      <c r="H4">
        <v>0.28000000000000003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108.45</v>
      </c>
      <c r="Q4">
        <v>795.95</v>
      </c>
      <c r="R4">
        <v>87.45</v>
      </c>
      <c r="S4">
        <v>51.23</v>
      </c>
      <c r="T4">
        <v>16961.52</v>
      </c>
      <c r="U4">
        <v>0.59</v>
      </c>
      <c r="V4">
        <v>0.83</v>
      </c>
      <c r="W4">
        <v>0.15</v>
      </c>
      <c r="X4">
        <v>0.99</v>
      </c>
      <c r="Y4">
        <v>2</v>
      </c>
      <c r="Z4">
        <v>10</v>
      </c>
      <c r="AA4">
        <v>50.613740997603728</v>
      </c>
      <c r="AB4">
        <v>69.251953353559074</v>
      </c>
      <c r="AC4">
        <v>62.642644121237552</v>
      </c>
      <c r="AD4">
        <v>50613.740997603731</v>
      </c>
      <c r="AE4">
        <v>69251.953353559074</v>
      </c>
      <c r="AF4">
        <v>7.7008416535914012E-6</v>
      </c>
      <c r="AG4">
        <v>2</v>
      </c>
      <c r="AH4">
        <v>62642.644121237543</v>
      </c>
    </row>
    <row r="5" spans="1:34" x14ac:dyDescent="0.25">
      <c r="A5">
        <v>3</v>
      </c>
      <c r="B5">
        <v>95</v>
      </c>
      <c r="C5" t="s">
        <v>34</v>
      </c>
      <c r="D5">
        <v>8.6930999999999994</v>
      </c>
      <c r="E5">
        <v>11.5</v>
      </c>
      <c r="F5">
        <v>8.33</v>
      </c>
      <c r="G5">
        <v>26.3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99.28</v>
      </c>
      <c r="Q5">
        <v>795.79</v>
      </c>
      <c r="R5">
        <v>73.2</v>
      </c>
      <c r="S5">
        <v>51.23</v>
      </c>
      <c r="T5">
        <v>9878.44</v>
      </c>
      <c r="U5">
        <v>0.7</v>
      </c>
      <c r="V5">
        <v>0.87</v>
      </c>
      <c r="W5">
        <v>0.14000000000000001</v>
      </c>
      <c r="X5">
        <v>0.56999999999999995</v>
      </c>
      <c r="Y5">
        <v>2</v>
      </c>
      <c r="Z5">
        <v>10</v>
      </c>
      <c r="AA5">
        <v>47.41690485547889</v>
      </c>
      <c r="AB5">
        <v>64.877901109449184</v>
      </c>
      <c r="AC5">
        <v>58.686045284283232</v>
      </c>
      <c r="AD5">
        <v>47416.90485547889</v>
      </c>
      <c r="AE5">
        <v>64877.901109449187</v>
      </c>
      <c r="AF5">
        <v>8.1812854812450078E-6</v>
      </c>
      <c r="AG5">
        <v>2</v>
      </c>
      <c r="AH5">
        <v>58686.045284283231</v>
      </c>
    </row>
    <row r="6" spans="1:34" x14ac:dyDescent="0.25">
      <c r="A6">
        <v>4</v>
      </c>
      <c r="B6">
        <v>95</v>
      </c>
      <c r="C6" t="s">
        <v>34</v>
      </c>
      <c r="D6">
        <v>8.8369999999999997</v>
      </c>
      <c r="E6">
        <v>11.32</v>
      </c>
      <c r="F6">
        <v>8.2899999999999991</v>
      </c>
      <c r="G6">
        <v>33.159999999999997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23887.360000000001</v>
      </c>
      <c r="P6">
        <v>94.69</v>
      </c>
      <c r="Q6">
        <v>795.67</v>
      </c>
      <c r="R6">
        <v>72.11</v>
      </c>
      <c r="S6">
        <v>51.23</v>
      </c>
      <c r="T6">
        <v>9350.1</v>
      </c>
      <c r="U6">
        <v>0.71</v>
      </c>
      <c r="V6">
        <v>0.87</v>
      </c>
      <c r="W6">
        <v>0.13</v>
      </c>
      <c r="X6">
        <v>0.53</v>
      </c>
      <c r="Y6">
        <v>2</v>
      </c>
      <c r="Z6">
        <v>10</v>
      </c>
      <c r="AA6">
        <v>46.329917669371042</v>
      </c>
      <c r="AB6">
        <v>63.390637286926967</v>
      </c>
      <c r="AC6">
        <v>57.340723833594183</v>
      </c>
      <c r="AD6">
        <v>46329.917669371032</v>
      </c>
      <c r="AE6">
        <v>63390.637286926984</v>
      </c>
      <c r="AF6">
        <v>8.3167132320762601E-6</v>
      </c>
      <c r="AG6">
        <v>2</v>
      </c>
      <c r="AH6">
        <v>57340.72383359418</v>
      </c>
    </row>
    <row r="7" spans="1:34" x14ac:dyDescent="0.25">
      <c r="A7">
        <v>5</v>
      </c>
      <c r="B7">
        <v>95</v>
      </c>
      <c r="C7" t="s">
        <v>34</v>
      </c>
      <c r="D7">
        <v>9.0107999999999997</v>
      </c>
      <c r="E7">
        <v>11.1</v>
      </c>
      <c r="F7">
        <v>8.18</v>
      </c>
      <c r="G7">
        <v>40.909999999999997</v>
      </c>
      <c r="H7">
        <v>0.55000000000000004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88.21</v>
      </c>
      <c r="Q7">
        <v>795.64</v>
      </c>
      <c r="R7">
        <v>68.67</v>
      </c>
      <c r="S7">
        <v>51.23</v>
      </c>
      <c r="T7">
        <v>7645.82</v>
      </c>
      <c r="U7">
        <v>0.75</v>
      </c>
      <c r="V7">
        <v>0.89</v>
      </c>
      <c r="W7">
        <v>0.13</v>
      </c>
      <c r="X7">
        <v>0.42</v>
      </c>
      <c r="Y7">
        <v>2</v>
      </c>
      <c r="Z7">
        <v>10</v>
      </c>
      <c r="AA7">
        <v>44.878694233945083</v>
      </c>
      <c r="AB7">
        <v>61.40500935911875</v>
      </c>
      <c r="AC7">
        <v>55.544601448369043</v>
      </c>
      <c r="AD7">
        <v>44878.694233945083</v>
      </c>
      <c r="AE7">
        <v>61405.009359118747</v>
      </c>
      <c r="AF7">
        <v>8.480280592010044E-6</v>
      </c>
      <c r="AG7">
        <v>2</v>
      </c>
      <c r="AH7">
        <v>55544.601448369038</v>
      </c>
    </row>
    <row r="8" spans="1:34" x14ac:dyDescent="0.25">
      <c r="A8">
        <v>6</v>
      </c>
      <c r="B8">
        <v>95</v>
      </c>
      <c r="C8" t="s">
        <v>34</v>
      </c>
      <c r="D8">
        <v>9.1684999999999999</v>
      </c>
      <c r="E8">
        <v>10.91</v>
      </c>
      <c r="F8">
        <v>8.07</v>
      </c>
      <c r="G8">
        <v>48.4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24267.279999999999</v>
      </c>
      <c r="P8">
        <v>82.12</v>
      </c>
      <c r="Q8">
        <v>795.82</v>
      </c>
      <c r="R8">
        <v>64.41</v>
      </c>
      <c r="S8">
        <v>51.23</v>
      </c>
      <c r="T8">
        <v>5527.15</v>
      </c>
      <c r="U8">
        <v>0.8</v>
      </c>
      <c r="V8">
        <v>0.9</v>
      </c>
      <c r="W8">
        <v>0.13</v>
      </c>
      <c r="X8">
        <v>0.31</v>
      </c>
      <c r="Y8">
        <v>2</v>
      </c>
      <c r="Z8">
        <v>10</v>
      </c>
      <c r="AA8">
        <v>43.571283267984413</v>
      </c>
      <c r="AB8">
        <v>59.616151996591228</v>
      </c>
      <c r="AC8">
        <v>53.926470121843501</v>
      </c>
      <c r="AD8">
        <v>43571.283267984407</v>
      </c>
      <c r="AE8">
        <v>59616.15199659123</v>
      </c>
      <c r="AF8">
        <v>8.6286958547347728E-6</v>
      </c>
      <c r="AG8">
        <v>2</v>
      </c>
      <c r="AH8">
        <v>53926.4701218435</v>
      </c>
    </row>
    <row r="9" spans="1:34" x14ac:dyDescent="0.25">
      <c r="A9">
        <v>7</v>
      </c>
      <c r="B9">
        <v>95</v>
      </c>
      <c r="C9" t="s">
        <v>34</v>
      </c>
      <c r="D9">
        <v>9.1435999999999993</v>
      </c>
      <c r="E9">
        <v>10.94</v>
      </c>
      <c r="F9">
        <v>8.1</v>
      </c>
      <c r="G9">
        <v>48.58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82.95</v>
      </c>
      <c r="Q9">
        <v>795.96</v>
      </c>
      <c r="R9">
        <v>65.41</v>
      </c>
      <c r="S9">
        <v>51.23</v>
      </c>
      <c r="T9">
        <v>6024.56</v>
      </c>
      <c r="U9">
        <v>0.78</v>
      </c>
      <c r="V9">
        <v>0.9</v>
      </c>
      <c r="W9">
        <v>0.13</v>
      </c>
      <c r="X9">
        <v>0.34</v>
      </c>
      <c r="Y9">
        <v>2</v>
      </c>
      <c r="Z9">
        <v>10</v>
      </c>
      <c r="AA9">
        <v>43.763878757767628</v>
      </c>
      <c r="AB9">
        <v>59.879669642425817</v>
      </c>
      <c r="AC9">
        <v>54.16483801340906</v>
      </c>
      <c r="AD9">
        <v>43763.878757767627</v>
      </c>
      <c r="AE9">
        <v>59879.669642425833</v>
      </c>
      <c r="AF9">
        <v>8.6052618658834982E-6</v>
      </c>
      <c r="AG9">
        <v>2</v>
      </c>
      <c r="AH9">
        <v>54164.838013409062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  <c r="AA2">
        <v>116.64874547127719</v>
      </c>
      <c r="AB2">
        <v>159.6039597331837</v>
      </c>
      <c r="AC2">
        <v>144.37158182185689</v>
      </c>
      <c r="AD2">
        <v>116648.7454712772</v>
      </c>
      <c r="AE2">
        <v>159603.9597331837</v>
      </c>
      <c r="AF2">
        <v>4.569987246788165E-6</v>
      </c>
      <c r="AG2">
        <v>4</v>
      </c>
      <c r="AH2">
        <v>144371.58182185699</v>
      </c>
    </row>
    <row r="3" spans="1:34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  <c r="AA3">
        <v>70.398657621065794</v>
      </c>
      <c r="AB3">
        <v>96.322549126685161</v>
      </c>
      <c r="AC3">
        <v>87.129660227604873</v>
      </c>
      <c r="AD3">
        <v>70398.657621065795</v>
      </c>
      <c r="AE3">
        <v>96322.54912668516</v>
      </c>
      <c r="AF3">
        <v>6.7636222063012704E-6</v>
      </c>
      <c r="AG3">
        <v>3</v>
      </c>
      <c r="AH3">
        <v>87129.66022760488</v>
      </c>
    </row>
    <row r="4" spans="1:34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  <c r="AA4">
        <v>64.888464979326528</v>
      </c>
      <c r="AB4">
        <v>88.783260461718513</v>
      </c>
      <c r="AC4">
        <v>80.309910691362148</v>
      </c>
      <c r="AD4">
        <v>64888.464979326527</v>
      </c>
      <c r="AE4">
        <v>88783.260461718513</v>
      </c>
      <c r="AF4">
        <v>7.4694694203433667E-6</v>
      </c>
      <c r="AG4">
        <v>3</v>
      </c>
      <c r="AH4">
        <v>80309.910691362151</v>
      </c>
    </row>
    <row r="5" spans="1:34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  <c r="AA5">
        <v>49.172540939955141</v>
      </c>
      <c r="AB5">
        <v>67.280039853426075</v>
      </c>
      <c r="AC5">
        <v>60.858927277958642</v>
      </c>
      <c r="AD5">
        <v>49172.540939955143</v>
      </c>
      <c r="AE5">
        <v>67280.039853426075</v>
      </c>
      <c r="AF5">
        <v>7.9559998214509551E-6</v>
      </c>
      <c r="AG5">
        <v>2</v>
      </c>
      <c r="AH5">
        <v>60858.927277958632</v>
      </c>
    </row>
    <row r="6" spans="1:34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  <c r="AA6">
        <v>47.831706158585128</v>
      </c>
      <c r="AB6">
        <v>65.445450552100823</v>
      </c>
      <c r="AC6">
        <v>59.199428604689018</v>
      </c>
      <c r="AD6">
        <v>47831.706158585133</v>
      </c>
      <c r="AE6">
        <v>65445.450552100832</v>
      </c>
      <c r="AF6">
        <v>8.1315279646254443E-6</v>
      </c>
      <c r="AG6">
        <v>2</v>
      </c>
      <c r="AH6">
        <v>59199.428604689019</v>
      </c>
    </row>
    <row r="7" spans="1:34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  <c r="AA7">
        <v>46.332321146714833</v>
      </c>
      <c r="AB7">
        <v>63.393925830662702</v>
      </c>
      <c r="AC7">
        <v>57.343698523331277</v>
      </c>
      <c r="AD7">
        <v>46332.321146714843</v>
      </c>
      <c r="AE7">
        <v>63393.925830662702</v>
      </c>
      <c r="AF7">
        <v>8.3008005835485024E-6</v>
      </c>
      <c r="AG7">
        <v>2</v>
      </c>
      <c r="AH7">
        <v>57343.698523331273</v>
      </c>
    </row>
    <row r="8" spans="1:34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  <c r="AA8">
        <v>44.645498794317319</v>
      </c>
      <c r="AB8">
        <v>61.085941070763504</v>
      </c>
      <c r="AC8">
        <v>55.255984589639148</v>
      </c>
      <c r="AD8">
        <v>44645.498794317318</v>
      </c>
      <c r="AE8">
        <v>61085.941070763503</v>
      </c>
      <c r="AF8">
        <v>8.5140486042987865E-6</v>
      </c>
      <c r="AG8">
        <v>2</v>
      </c>
      <c r="AH8">
        <v>55255.984589639149</v>
      </c>
    </row>
    <row r="9" spans="1:34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  <c r="AA9">
        <v>44.312950852188891</v>
      </c>
      <c r="AB9">
        <v>60.630934305363837</v>
      </c>
      <c r="AC9">
        <v>54.84440303132309</v>
      </c>
      <c r="AD9">
        <v>44312.950852188893</v>
      </c>
      <c r="AE9">
        <v>60630.934305363837</v>
      </c>
      <c r="AF9">
        <v>8.5302942941457881E-6</v>
      </c>
      <c r="AG9">
        <v>2</v>
      </c>
      <c r="AH9">
        <v>54844.403031323091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6.9451999999999998</v>
      </c>
      <c r="E2">
        <v>14.4</v>
      </c>
      <c r="F2">
        <v>10.55</v>
      </c>
      <c r="G2">
        <v>8.5500000000000007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16.649999999999999</v>
      </c>
      <c r="O2">
        <v>14546.17</v>
      </c>
      <c r="P2">
        <v>100.16</v>
      </c>
      <c r="Q2">
        <v>796.23</v>
      </c>
      <c r="R2">
        <v>147.63</v>
      </c>
      <c r="S2">
        <v>51.23</v>
      </c>
      <c r="T2">
        <v>46816.71</v>
      </c>
      <c r="U2">
        <v>0.35</v>
      </c>
      <c r="V2">
        <v>0.69</v>
      </c>
      <c r="W2">
        <v>0.22</v>
      </c>
      <c r="X2">
        <v>2.78</v>
      </c>
      <c r="Y2">
        <v>2</v>
      </c>
      <c r="Z2">
        <v>10</v>
      </c>
      <c r="AA2">
        <v>62.406776933667707</v>
      </c>
      <c r="AB2">
        <v>85.38770539330028</v>
      </c>
      <c r="AC2">
        <v>77.238422632981212</v>
      </c>
      <c r="AD2">
        <v>62406.776933667723</v>
      </c>
      <c r="AE2">
        <v>85387.705393300275</v>
      </c>
      <c r="AF2">
        <v>7.0712710856013574E-6</v>
      </c>
      <c r="AG2">
        <v>3</v>
      </c>
      <c r="AH2">
        <v>77238.422632981208</v>
      </c>
    </row>
    <row r="3" spans="1:34" x14ac:dyDescent="0.25">
      <c r="A3">
        <v>1</v>
      </c>
      <c r="B3">
        <v>55</v>
      </c>
      <c r="C3" t="s">
        <v>34</v>
      </c>
      <c r="D3">
        <v>8.5692000000000004</v>
      </c>
      <c r="E3">
        <v>11.67</v>
      </c>
      <c r="F3">
        <v>8.89</v>
      </c>
      <c r="G3">
        <v>18.399999999999999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16.940000000000001</v>
      </c>
      <c r="O3">
        <v>14705.49</v>
      </c>
      <c r="P3">
        <v>77.569999999999993</v>
      </c>
      <c r="Q3">
        <v>795.92</v>
      </c>
      <c r="R3">
        <v>92.38</v>
      </c>
      <c r="S3">
        <v>51.23</v>
      </c>
      <c r="T3">
        <v>19415.669999999998</v>
      </c>
      <c r="U3">
        <v>0.55000000000000004</v>
      </c>
      <c r="V3">
        <v>0.82</v>
      </c>
      <c r="W3">
        <v>0.15</v>
      </c>
      <c r="X3">
        <v>1.1299999999999999</v>
      </c>
      <c r="Y3">
        <v>2</v>
      </c>
      <c r="Z3">
        <v>10</v>
      </c>
      <c r="AA3">
        <v>41.452716734664378</v>
      </c>
      <c r="AB3">
        <v>56.717435800984752</v>
      </c>
      <c r="AC3">
        <v>51.304403331671601</v>
      </c>
      <c r="AD3">
        <v>41452.716734664376</v>
      </c>
      <c r="AE3">
        <v>56717.435800984742</v>
      </c>
      <c r="AF3">
        <v>8.7247503580509063E-6</v>
      </c>
      <c r="AG3">
        <v>2</v>
      </c>
      <c r="AH3">
        <v>51304.403331671601</v>
      </c>
    </row>
    <row r="4" spans="1:34" x14ac:dyDescent="0.25">
      <c r="A4">
        <v>2</v>
      </c>
      <c r="B4">
        <v>55</v>
      </c>
      <c r="C4" t="s">
        <v>34</v>
      </c>
      <c r="D4">
        <v>9.1872000000000007</v>
      </c>
      <c r="E4">
        <v>10.88</v>
      </c>
      <c r="F4">
        <v>8.39</v>
      </c>
      <c r="G4">
        <v>29.63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65.3</v>
      </c>
      <c r="Q4">
        <v>795.91</v>
      </c>
      <c r="R4">
        <v>75.52</v>
      </c>
      <c r="S4">
        <v>51.23</v>
      </c>
      <c r="T4">
        <v>11045.98</v>
      </c>
      <c r="U4">
        <v>0.68</v>
      </c>
      <c r="V4">
        <v>0.86</v>
      </c>
      <c r="W4">
        <v>0.14000000000000001</v>
      </c>
      <c r="X4">
        <v>0.63</v>
      </c>
      <c r="Y4">
        <v>2</v>
      </c>
      <c r="Z4">
        <v>10</v>
      </c>
      <c r="AA4">
        <v>38.17706311814387</v>
      </c>
      <c r="AB4">
        <v>52.235542011244632</v>
      </c>
      <c r="AC4">
        <v>47.2502551948335</v>
      </c>
      <c r="AD4">
        <v>38177.063118143873</v>
      </c>
      <c r="AE4">
        <v>52235.54201124463</v>
      </c>
      <c r="AF4">
        <v>9.3539684555717322E-6</v>
      </c>
      <c r="AG4">
        <v>2</v>
      </c>
      <c r="AH4">
        <v>47250.255194833502</v>
      </c>
    </row>
    <row r="5" spans="1:34" x14ac:dyDescent="0.25">
      <c r="A5">
        <v>3</v>
      </c>
      <c r="B5">
        <v>55</v>
      </c>
      <c r="C5" t="s">
        <v>34</v>
      </c>
      <c r="D5">
        <v>9.2550000000000008</v>
      </c>
      <c r="E5">
        <v>10.8</v>
      </c>
      <c r="F5">
        <v>8.34</v>
      </c>
      <c r="G5">
        <v>31.27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64.2</v>
      </c>
      <c r="Q5">
        <v>795.9</v>
      </c>
      <c r="R5">
        <v>73.099999999999994</v>
      </c>
      <c r="S5">
        <v>51.23</v>
      </c>
      <c r="T5">
        <v>9842.35</v>
      </c>
      <c r="U5">
        <v>0.7</v>
      </c>
      <c r="V5">
        <v>0.87</v>
      </c>
      <c r="W5">
        <v>0.15</v>
      </c>
      <c r="X5">
        <v>0.57999999999999996</v>
      </c>
      <c r="Y5">
        <v>2</v>
      </c>
      <c r="Z5">
        <v>10</v>
      </c>
      <c r="AA5">
        <v>37.883166604455653</v>
      </c>
      <c r="AB5">
        <v>51.833419835419257</v>
      </c>
      <c r="AC5">
        <v>46.886510995085693</v>
      </c>
      <c r="AD5">
        <v>37883.166604455648</v>
      </c>
      <c r="AE5">
        <v>51833.419835419263</v>
      </c>
      <c r="AF5">
        <v>9.4229991788919778E-6</v>
      </c>
      <c r="AG5">
        <v>2</v>
      </c>
      <c r="AH5">
        <v>46886.510995085693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</row>
    <row r="10" spans="1:26" x14ac:dyDescent="0.25">
      <c r="A10">
        <v>0</v>
      </c>
      <c r="B10">
        <v>40</v>
      </c>
      <c r="C10" t="s">
        <v>34</v>
      </c>
      <c r="D10">
        <v>7.7964000000000002</v>
      </c>
      <c r="E10">
        <v>12.83</v>
      </c>
      <c r="F10">
        <v>9.83</v>
      </c>
      <c r="G10">
        <v>10.53</v>
      </c>
      <c r="H10">
        <v>0.2</v>
      </c>
      <c r="I10">
        <v>56</v>
      </c>
      <c r="J10">
        <v>89.87</v>
      </c>
      <c r="K10">
        <v>37.549999999999997</v>
      </c>
      <c r="L10">
        <v>1</v>
      </c>
      <c r="M10">
        <v>54</v>
      </c>
      <c r="N10">
        <v>11.32</v>
      </c>
      <c r="O10">
        <v>11317.98</v>
      </c>
      <c r="P10">
        <v>75.89</v>
      </c>
      <c r="Q10">
        <v>796.1</v>
      </c>
      <c r="R10">
        <v>123.45</v>
      </c>
      <c r="S10">
        <v>51.23</v>
      </c>
      <c r="T10">
        <v>34817.699999999997</v>
      </c>
      <c r="U10">
        <v>0.41</v>
      </c>
      <c r="V10">
        <v>0.74</v>
      </c>
      <c r="W10">
        <v>0.2</v>
      </c>
      <c r="X10">
        <v>2.06</v>
      </c>
      <c r="Y10">
        <v>2</v>
      </c>
      <c r="Z10">
        <v>10</v>
      </c>
    </row>
    <row r="11" spans="1:26" x14ac:dyDescent="0.25">
      <c r="A11">
        <v>1</v>
      </c>
      <c r="B11">
        <v>40</v>
      </c>
      <c r="C11" t="s">
        <v>34</v>
      </c>
      <c r="D11">
        <v>9.1456</v>
      </c>
      <c r="E11">
        <v>10.93</v>
      </c>
      <c r="F11">
        <v>8.58</v>
      </c>
      <c r="G11">
        <v>23.4</v>
      </c>
      <c r="H11">
        <v>0.39</v>
      </c>
      <c r="I11">
        <v>22</v>
      </c>
      <c r="J11">
        <v>91.1</v>
      </c>
      <c r="K11">
        <v>37.549999999999997</v>
      </c>
      <c r="L11">
        <v>2</v>
      </c>
      <c r="M11">
        <v>8</v>
      </c>
      <c r="N11">
        <v>11.54</v>
      </c>
      <c r="O11">
        <v>11468.97</v>
      </c>
      <c r="P11">
        <v>56.43</v>
      </c>
      <c r="Q11">
        <v>795.78</v>
      </c>
      <c r="R11">
        <v>81.290000000000006</v>
      </c>
      <c r="S11">
        <v>51.23</v>
      </c>
      <c r="T11">
        <v>13906.28</v>
      </c>
      <c r="U11">
        <v>0.63</v>
      </c>
      <c r="V11">
        <v>0.85</v>
      </c>
      <c r="W11">
        <v>0.16</v>
      </c>
      <c r="X11">
        <v>0.82</v>
      </c>
      <c r="Y11">
        <v>2</v>
      </c>
      <c r="Z11">
        <v>10</v>
      </c>
    </row>
    <row r="12" spans="1:26" x14ac:dyDescent="0.25">
      <c r="A12">
        <v>2</v>
      </c>
      <c r="B12">
        <v>40</v>
      </c>
      <c r="C12" t="s">
        <v>34</v>
      </c>
      <c r="D12">
        <v>9.2035999999999998</v>
      </c>
      <c r="E12">
        <v>10.87</v>
      </c>
      <c r="F12">
        <v>8.5299999999999994</v>
      </c>
      <c r="G12">
        <v>24.37</v>
      </c>
      <c r="H12">
        <v>0.56999999999999995</v>
      </c>
      <c r="I12">
        <v>21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55.97</v>
      </c>
      <c r="Q12">
        <v>795.97</v>
      </c>
      <c r="R12">
        <v>79.209999999999994</v>
      </c>
      <c r="S12">
        <v>51.23</v>
      </c>
      <c r="T12">
        <v>12873.21</v>
      </c>
      <c r="U12">
        <v>0.65</v>
      </c>
      <c r="V12">
        <v>0.85</v>
      </c>
      <c r="W12">
        <v>0.17</v>
      </c>
      <c r="X12">
        <v>0.77</v>
      </c>
      <c r="Y12">
        <v>2</v>
      </c>
      <c r="Z12">
        <v>10</v>
      </c>
    </row>
    <row r="13" spans="1:26" x14ac:dyDescent="0.25">
      <c r="A13">
        <v>0</v>
      </c>
      <c r="B13">
        <v>30</v>
      </c>
      <c r="C13" t="s">
        <v>34</v>
      </c>
      <c r="D13">
        <v>8.5576000000000008</v>
      </c>
      <c r="E13">
        <v>11.69</v>
      </c>
      <c r="F13">
        <v>9.19</v>
      </c>
      <c r="G13">
        <v>13.13</v>
      </c>
      <c r="H13">
        <v>0.24</v>
      </c>
      <c r="I13">
        <v>42</v>
      </c>
      <c r="J13">
        <v>71.52</v>
      </c>
      <c r="K13">
        <v>32.270000000000003</v>
      </c>
      <c r="L13">
        <v>1</v>
      </c>
      <c r="M13">
        <v>40</v>
      </c>
      <c r="N13">
        <v>8.25</v>
      </c>
      <c r="O13">
        <v>9054.6</v>
      </c>
      <c r="P13">
        <v>56.89</v>
      </c>
      <c r="Q13">
        <v>795.86</v>
      </c>
      <c r="R13">
        <v>101.65</v>
      </c>
      <c r="S13">
        <v>51.23</v>
      </c>
      <c r="T13">
        <v>23986.92</v>
      </c>
      <c r="U13">
        <v>0.5</v>
      </c>
      <c r="V13">
        <v>0.79</v>
      </c>
      <c r="W13">
        <v>0.18</v>
      </c>
      <c r="X13">
        <v>1.43</v>
      </c>
      <c r="Y13">
        <v>2</v>
      </c>
      <c r="Z13">
        <v>10</v>
      </c>
    </row>
    <row r="14" spans="1:26" x14ac:dyDescent="0.25">
      <c r="A14">
        <v>1</v>
      </c>
      <c r="B14">
        <v>30</v>
      </c>
      <c r="C14" t="s">
        <v>34</v>
      </c>
      <c r="D14">
        <v>8.9908000000000001</v>
      </c>
      <c r="E14">
        <v>11.12</v>
      </c>
      <c r="F14">
        <v>8.84</v>
      </c>
      <c r="G14">
        <v>18.95</v>
      </c>
      <c r="H14">
        <v>0.48</v>
      </c>
      <c r="I14">
        <v>28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50.75</v>
      </c>
      <c r="Q14">
        <v>796.12</v>
      </c>
      <c r="R14">
        <v>89.39</v>
      </c>
      <c r="S14">
        <v>51.23</v>
      </c>
      <c r="T14">
        <v>17923.919999999998</v>
      </c>
      <c r="U14">
        <v>0.56999999999999995</v>
      </c>
      <c r="V14">
        <v>0.82</v>
      </c>
      <c r="W14">
        <v>0.19</v>
      </c>
      <c r="X14">
        <v>1.08</v>
      </c>
      <c r="Y14">
        <v>2</v>
      </c>
      <c r="Z14">
        <v>10</v>
      </c>
    </row>
    <row r="15" spans="1:26" x14ac:dyDescent="0.25">
      <c r="A15">
        <v>0</v>
      </c>
      <c r="B15">
        <v>15</v>
      </c>
      <c r="C15" t="s">
        <v>34</v>
      </c>
      <c r="D15">
        <v>8.2567000000000004</v>
      </c>
      <c r="E15">
        <v>12.11</v>
      </c>
      <c r="F15">
        <v>9.81</v>
      </c>
      <c r="G15">
        <v>10.9</v>
      </c>
      <c r="H15">
        <v>0.43</v>
      </c>
      <c r="I15">
        <v>54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38.229999999999997</v>
      </c>
      <c r="Q15">
        <v>796.39</v>
      </c>
      <c r="R15">
        <v>120.39</v>
      </c>
      <c r="S15">
        <v>51.23</v>
      </c>
      <c r="T15">
        <v>33297.69</v>
      </c>
      <c r="U15">
        <v>0.43</v>
      </c>
      <c r="V15">
        <v>0.74</v>
      </c>
      <c r="W15">
        <v>0.27</v>
      </c>
      <c r="X15">
        <v>2.0499999999999998</v>
      </c>
      <c r="Y15">
        <v>2</v>
      </c>
      <c r="Z15">
        <v>10</v>
      </c>
    </row>
    <row r="16" spans="1:26" x14ac:dyDescent="0.25">
      <c r="A16">
        <v>0</v>
      </c>
      <c r="B16">
        <v>70</v>
      </c>
      <c r="C16" t="s">
        <v>34</v>
      </c>
      <c r="D16">
        <v>6.2126000000000001</v>
      </c>
      <c r="E16">
        <v>16.100000000000001</v>
      </c>
      <c r="F16">
        <v>11.24</v>
      </c>
      <c r="G16">
        <v>7.41</v>
      </c>
      <c r="H16">
        <v>0.12</v>
      </c>
      <c r="I16">
        <v>91</v>
      </c>
      <c r="J16">
        <v>141.81</v>
      </c>
      <c r="K16">
        <v>47.83</v>
      </c>
      <c r="L16">
        <v>1</v>
      </c>
      <c r="M16">
        <v>89</v>
      </c>
      <c r="N16">
        <v>22.98</v>
      </c>
      <c r="O16">
        <v>17723.39</v>
      </c>
      <c r="P16">
        <v>123.86</v>
      </c>
      <c r="Q16">
        <v>796.12</v>
      </c>
      <c r="R16">
        <v>170.72</v>
      </c>
      <c r="S16">
        <v>51.23</v>
      </c>
      <c r="T16">
        <v>58275.34</v>
      </c>
      <c r="U16">
        <v>0.3</v>
      </c>
      <c r="V16">
        <v>0.65</v>
      </c>
      <c r="W16">
        <v>0.26</v>
      </c>
      <c r="X16">
        <v>3.47</v>
      </c>
      <c r="Y16">
        <v>2</v>
      </c>
      <c r="Z16">
        <v>10</v>
      </c>
    </row>
    <row r="17" spans="1:26" x14ac:dyDescent="0.25">
      <c r="A17">
        <v>1</v>
      </c>
      <c r="B17">
        <v>70</v>
      </c>
      <c r="C17" t="s">
        <v>34</v>
      </c>
      <c r="D17">
        <v>8.1622000000000003</v>
      </c>
      <c r="E17">
        <v>12.25</v>
      </c>
      <c r="F17">
        <v>9.01</v>
      </c>
      <c r="G17">
        <v>15.45</v>
      </c>
      <c r="H17">
        <v>0.25</v>
      </c>
      <c r="I17">
        <v>35</v>
      </c>
      <c r="J17">
        <v>143.16999999999999</v>
      </c>
      <c r="K17">
        <v>47.83</v>
      </c>
      <c r="L17">
        <v>2</v>
      </c>
      <c r="M17">
        <v>33</v>
      </c>
      <c r="N17">
        <v>23.34</v>
      </c>
      <c r="O17">
        <v>17891.86</v>
      </c>
      <c r="P17">
        <v>93.7</v>
      </c>
      <c r="Q17">
        <v>795.98</v>
      </c>
      <c r="R17">
        <v>96.82</v>
      </c>
      <c r="S17">
        <v>51.23</v>
      </c>
      <c r="T17">
        <v>21606.45</v>
      </c>
      <c r="U17">
        <v>0.53</v>
      </c>
      <c r="V17">
        <v>0.8</v>
      </c>
      <c r="W17">
        <v>0.15</v>
      </c>
      <c r="X17">
        <v>1.25</v>
      </c>
      <c r="Y17">
        <v>2</v>
      </c>
      <c r="Z17">
        <v>10</v>
      </c>
    </row>
    <row r="18" spans="1:26" x14ac:dyDescent="0.25">
      <c r="A18">
        <v>2</v>
      </c>
      <c r="B18">
        <v>70</v>
      </c>
      <c r="C18" t="s">
        <v>34</v>
      </c>
      <c r="D18">
        <v>8.8328000000000007</v>
      </c>
      <c r="E18">
        <v>11.32</v>
      </c>
      <c r="F18">
        <v>8.49</v>
      </c>
      <c r="G18">
        <v>24.25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18060.849999999999</v>
      </c>
      <c r="P18">
        <v>82.64</v>
      </c>
      <c r="Q18">
        <v>795.68</v>
      </c>
      <c r="R18">
        <v>78.61</v>
      </c>
      <c r="S18">
        <v>51.23</v>
      </c>
      <c r="T18">
        <v>12568.71</v>
      </c>
      <c r="U18">
        <v>0.65</v>
      </c>
      <c r="V18">
        <v>0.85</v>
      </c>
      <c r="W18">
        <v>0.14000000000000001</v>
      </c>
      <c r="X18">
        <v>0.73</v>
      </c>
      <c r="Y18">
        <v>2</v>
      </c>
      <c r="Z18">
        <v>10</v>
      </c>
    </row>
    <row r="19" spans="1:26" x14ac:dyDescent="0.25">
      <c r="A19">
        <v>3</v>
      </c>
      <c r="B19">
        <v>70</v>
      </c>
      <c r="C19" t="s">
        <v>34</v>
      </c>
      <c r="D19">
        <v>9.1191999999999993</v>
      </c>
      <c r="E19">
        <v>10.97</v>
      </c>
      <c r="F19">
        <v>8.3000000000000007</v>
      </c>
      <c r="G19">
        <v>33.22</v>
      </c>
      <c r="H19">
        <v>0.49</v>
      </c>
      <c r="I19">
        <v>15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74.31</v>
      </c>
      <c r="Q19">
        <v>795.69</v>
      </c>
      <c r="R19">
        <v>72.69</v>
      </c>
      <c r="S19">
        <v>51.23</v>
      </c>
      <c r="T19">
        <v>9641.2099999999991</v>
      </c>
      <c r="U19">
        <v>0.7</v>
      </c>
      <c r="V19">
        <v>0.87</v>
      </c>
      <c r="W19">
        <v>0.13</v>
      </c>
      <c r="X19">
        <v>0.54</v>
      </c>
      <c r="Y19">
        <v>2</v>
      </c>
      <c r="Z19">
        <v>10</v>
      </c>
    </row>
    <row r="20" spans="1:26" x14ac:dyDescent="0.25">
      <c r="A20">
        <v>4</v>
      </c>
      <c r="B20">
        <v>70</v>
      </c>
      <c r="C20" t="s">
        <v>34</v>
      </c>
      <c r="D20">
        <v>9.2989999999999995</v>
      </c>
      <c r="E20">
        <v>10.75</v>
      </c>
      <c r="F20">
        <v>8.15</v>
      </c>
      <c r="G20">
        <v>37.619999999999997</v>
      </c>
      <c r="H20">
        <v>0.6</v>
      </c>
      <c r="I20">
        <v>13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70.5</v>
      </c>
      <c r="Q20">
        <v>795.86</v>
      </c>
      <c r="R20">
        <v>66.849999999999994</v>
      </c>
      <c r="S20">
        <v>51.23</v>
      </c>
      <c r="T20">
        <v>6730.78</v>
      </c>
      <c r="U20">
        <v>0.77</v>
      </c>
      <c r="V20">
        <v>0.89</v>
      </c>
      <c r="W20">
        <v>0.14000000000000001</v>
      </c>
      <c r="X20">
        <v>0.39</v>
      </c>
      <c r="Y20">
        <v>2</v>
      </c>
      <c r="Z20">
        <v>10</v>
      </c>
    </row>
    <row r="21" spans="1:26" x14ac:dyDescent="0.25">
      <c r="A21">
        <v>0</v>
      </c>
      <c r="B21">
        <v>90</v>
      </c>
      <c r="C21" t="s">
        <v>34</v>
      </c>
      <c r="D21">
        <v>5.2831999999999999</v>
      </c>
      <c r="E21">
        <v>18.93</v>
      </c>
      <c r="F21">
        <v>12.35</v>
      </c>
      <c r="G21">
        <v>6.33</v>
      </c>
      <c r="H21">
        <v>0.1</v>
      </c>
      <c r="I21">
        <v>117</v>
      </c>
      <c r="J21">
        <v>176.73</v>
      </c>
      <c r="K21">
        <v>52.44</v>
      </c>
      <c r="L21">
        <v>1</v>
      </c>
      <c r="M21">
        <v>115</v>
      </c>
      <c r="N21">
        <v>33.29</v>
      </c>
      <c r="O21">
        <v>22031.19</v>
      </c>
      <c r="P21">
        <v>158.81</v>
      </c>
      <c r="Q21">
        <v>796.26</v>
      </c>
      <c r="R21">
        <v>208.03</v>
      </c>
      <c r="S21">
        <v>51.23</v>
      </c>
      <c r="T21">
        <v>76800.19</v>
      </c>
      <c r="U21">
        <v>0.25</v>
      </c>
      <c r="V21">
        <v>0.59</v>
      </c>
      <c r="W21">
        <v>0.3</v>
      </c>
      <c r="X21">
        <v>4.58</v>
      </c>
      <c r="Y21">
        <v>2</v>
      </c>
      <c r="Z21">
        <v>10</v>
      </c>
    </row>
    <row r="22" spans="1:26" x14ac:dyDescent="0.25">
      <c r="A22">
        <v>1</v>
      </c>
      <c r="B22">
        <v>90</v>
      </c>
      <c r="C22" t="s">
        <v>34</v>
      </c>
      <c r="D22">
        <v>7.5659000000000001</v>
      </c>
      <c r="E22">
        <v>13.22</v>
      </c>
      <c r="F22">
        <v>9.27</v>
      </c>
      <c r="G22">
        <v>12.93</v>
      </c>
      <c r="H22">
        <v>0.2</v>
      </c>
      <c r="I22">
        <v>43</v>
      </c>
      <c r="J22">
        <v>178.21</v>
      </c>
      <c r="K22">
        <v>52.44</v>
      </c>
      <c r="L22">
        <v>2</v>
      </c>
      <c r="M22">
        <v>41</v>
      </c>
      <c r="N22">
        <v>33.770000000000003</v>
      </c>
      <c r="O22">
        <v>22213.89</v>
      </c>
      <c r="P22">
        <v>114.72</v>
      </c>
      <c r="Q22">
        <v>795.86</v>
      </c>
      <c r="R22">
        <v>104.59</v>
      </c>
      <c r="S22">
        <v>51.23</v>
      </c>
      <c r="T22">
        <v>25450.84</v>
      </c>
      <c r="U22">
        <v>0.49</v>
      </c>
      <c r="V22">
        <v>0.78</v>
      </c>
      <c r="W22">
        <v>0.18</v>
      </c>
      <c r="X22">
        <v>1.51</v>
      </c>
      <c r="Y22">
        <v>2</v>
      </c>
      <c r="Z22">
        <v>10</v>
      </c>
    </row>
    <row r="23" spans="1:26" x14ac:dyDescent="0.25">
      <c r="A23">
        <v>2</v>
      </c>
      <c r="B23">
        <v>90</v>
      </c>
      <c r="C23" t="s">
        <v>34</v>
      </c>
      <c r="D23">
        <v>8.2937999999999992</v>
      </c>
      <c r="E23">
        <v>12.06</v>
      </c>
      <c r="F23">
        <v>8.7100000000000009</v>
      </c>
      <c r="G23">
        <v>20.11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103.71</v>
      </c>
      <c r="Q23">
        <v>795.67</v>
      </c>
      <c r="R23">
        <v>86.38</v>
      </c>
      <c r="S23">
        <v>51.23</v>
      </c>
      <c r="T23">
        <v>16432.05</v>
      </c>
      <c r="U23">
        <v>0.59</v>
      </c>
      <c r="V23">
        <v>0.83</v>
      </c>
      <c r="W23">
        <v>0.15</v>
      </c>
      <c r="X23">
        <v>0.95</v>
      </c>
      <c r="Y23">
        <v>2</v>
      </c>
      <c r="Z23">
        <v>10</v>
      </c>
    </row>
    <row r="24" spans="1:26" x14ac:dyDescent="0.25">
      <c r="A24">
        <v>3</v>
      </c>
      <c r="B24">
        <v>90</v>
      </c>
      <c r="C24" t="s">
        <v>34</v>
      </c>
      <c r="D24">
        <v>8.8012999999999995</v>
      </c>
      <c r="E24">
        <v>11.36</v>
      </c>
      <c r="F24">
        <v>8.3000000000000007</v>
      </c>
      <c r="G24">
        <v>27.67</v>
      </c>
      <c r="H24">
        <v>0.39</v>
      </c>
      <c r="I24">
        <v>18</v>
      </c>
      <c r="J24">
        <v>181.19</v>
      </c>
      <c r="K24">
        <v>52.44</v>
      </c>
      <c r="L24">
        <v>4</v>
      </c>
      <c r="M24">
        <v>16</v>
      </c>
      <c r="N24">
        <v>34.75</v>
      </c>
      <c r="O24">
        <v>22581.25</v>
      </c>
      <c r="P24">
        <v>94.12</v>
      </c>
      <c r="Q24">
        <v>795.67</v>
      </c>
      <c r="R24">
        <v>72.59</v>
      </c>
      <c r="S24">
        <v>51.23</v>
      </c>
      <c r="T24">
        <v>9576.7199999999993</v>
      </c>
      <c r="U24">
        <v>0.71</v>
      </c>
      <c r="V24">
        <v>0.87</v>
      </c>
      <c r="W24">
        <v>0.13</v>
      </c>
      <c r="X24">
        <v>0.54</v>
      </c>
      <c r="Y24">
        <v>2</v>
      </c>
      <c r="Z24">
        <v>10</v>
      </c>
    </row>
    <row r="25" spans="1:26" x14ac:dyDescent="0.25">
      <c r="A25">
        <v>4</v>
      </c>
      <c r="B25">
        <v>90</v>
      </c>
      <c r="C25" t="s">
        <v>34</v>
      </c>
      <c r="D25">
        <v>8.9667999999999992</v>
      </c>
      <c r="E25">
        <v>11.15</v>
      </c>
      <c r="F25">
        <v>8.23</v>
      </c>
      <c r="G25">
        <v>35.29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88.84</v>
      </c>
      <c r="Q25">
        <v>795.69</v>
      </c>
      <c r="R25">
        <v>70.319999999999993</v>
      </c>
      <c r="S25">
        <v>51.23</v>
      </c>
      <c r="T25">
        <v>8462.7800000000007</v>
      </c>
      <c r="U25">
        <v>0.73</v>
      </c>
      <c r="V25">
        <v>0.88</v>
      </c>
      <c r="W25">
        <v>0.13</v>
      </c>
      <c r="X25">
        <v>0.47</v>
      </c>
      <c r="Y25">
        <v>2</v>
      </c>
      <c r="Z25">
        <v>10</v>
      </c>
    </row>
    <row r="26" spans="1:26" x14ac:dyDescent="0.25">
      <c r="A26">
        <v>5</v>
      </c>
      <c r="B26">
        <v>90</v>
      </c>
      <c r="C26" t="s">
        <v>34</v>
      </c>
      <c r="D26">
        <v>9.1142000000000003</v>
      </c>
      <c r="E26">
        <v>10.97</v>
      </c>
      <c r="F26">
        <v>8.16</v>
      </c>
      <c r="G26">
        <v>44.51</v>
      </c>
      <c r="H26">
        <v>0.57999999999999996</v>
      </c>
      <c r="I26">
        <v>11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82.4</v>
      </c>
      <c r="Q26">
        <v>795.78</v>
      </c>
      <c r="R26">
        <v>67.760000000000005</v>
      </c>
      <c r="S26">
        <v>51.23</v>
      </c>
      <c r="T26">
        <v>7196.96</v>
      </c>
      <c r="U26">
        <v>0.76</v>
      </c>
      <c r="V26">
        <v>0.89</v>
      </c>
      <c r="W26">
        <v>0.13</v>
      </c>
      <c r="X26">
        <v>0.4</v>
      </c>
      <c r="Y26">
        <v>2</v>
      </c>
      <c r="Z26">
        <v>10</v>
      </c>
    </row>
    <row r="27" spans="1:26" x14ac:dyDescent="0.25">
      <c r="A27">
        <v>6</v>
      </c>
      <c r="B27">
        <v>90</v>
      </c>
      <c r="C27" t="s">
        <v>34</v>
      </c>
      <c r="D27">
        <v>9.1702999999999992</v>
      </c>
      <c r="E27">
        <v>10.9</v>
      </c>
      <c r="F27">
        <v>8.1300000000000008</v>
      </c>
      <c r="G27">
        <v>48.77</v>
      </c>
      <c r="H27">
        <v>0.67</v>
      </c>
      <c r="I27">
        <v>10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80.239999999999995</v>
      </c>
      <c r="Q27">
        <v>795.64</v>
      </c>
      <c r="R27">
        <v>66.47</v>
      </c>
      <c r="S27">
        <v>51.23</v>
      </c>
      <c r="T27">
        <v>6554.73</v>
      </c>
      <c r="U27">
        <v>0.77</v>
      </c>
      <c r="V27">
        <v>0.89</v>
      </c>
      <c r="W27">
        <v>0.13</v>
      </c>
      <c r="X27">
        <v>0.37</v>
      </c>
      <c r="Y27">
        <v>2</v>
      </c>
      <c r="Z27">
        <v>10</v>
      </c>
    </row>
    <row r="28" spans="1:26" x14ac:dyDescent="0.25">
      <c r="A28">
        <v>0</v>
      </c>
      <c r="B28">
        <v>10</v>
      </c>
      <c r="C28" t="s">
        <v>34</v>
      </c>
      <c r="D28">
        <v>7.4573</v>
      </c>
      <c r="E28">
        <v>13.41</v>
      </c>
      <c r="F28">
        <v>10.86</v>
      </c>
      <c r="G28">
        <v>8.0500000000000007</v>
      </c>
      <c r="H28">
        <v>0.64</v>
      </c>
      <c r="I28">
        <v>81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31.52</v>
      </c>
      <c r="Q28">
        <v>796.09</v>
      </c>
      <c r="R28">
        <v>154.46</v>
      </c>
      <c r="S28">
        <v>51.23</v>
      </c>
      <c r="T28">
        <v>50195.49</v>
      </c>
      <c r="U28">
        <v>0.33</v>
      </c>
      <c r="V28">
        <v>0.67</v>
      </c>
      <c r="W28">
        <v>0.34</v>
      </c>
      <c r="X28">
        <v>3.1</v>
      </c>
      <c r="Y28">
        <v>2</v>
      </c>
      <c r="Z28">
        <v>10</v>
      </c>
    </row>
    <row r="29" spans="1:26" x14ac:dyDescent="0.25">
      <c r="A29">
        <v>0</v>
      </c>
      <c r="B29">
        <v>45</v>
      </c>
      <c r="C29" t="s">
        <v>34</v>
      </c>
      <c r="D29">
        <v>7.5107999999999997</v>
      </c>
      <c r="E29">
        <v>13.31</v>
      </c>
      <c r="F29">
        <v>10.050000000000001</v>
      </c>
      <c r="G29">
        <v>9.73</v>
      </c>
      <c r="H29">
        <v>0.18</v>
      </c>
      <c r="I29">
        <v>62</v>
      </c>
      <c r="J29">
        <v>98.71</v>
      </c>
      <c r="K29">
        <v>39.72</v>
      </c>
      <c r="L29">
        <v>1</v>
      </c>
      <c r="M29">
        <v>60</v>
      </c>
      <c r="N29">
        <v>12.99</v>
      </c>
      <c r="O29">
        <v>12407.75</v>
      </c>
      <c r="P29">
        <v>83.99</v>
      </c>
      <c r="Q29">
        <v>795.99</v>
      </c>
      <c r="R29">
        <v>130.96</v>
      </c>
      <c r="S29">
        <v>51.23</v>
      </c>
      <c r="T29">
        <v>38539.93</v>
      </c>
      <c r="U29">
        <v>0.39</v>
      </c>
      <c r="V29">
        <v>0.72</v>
      </c>
      <c r="W29">
        <v>0.21</v>
      </c>
      <c r="X29">
        <v>2.29</v>
      </c>
      <c r="Y29">
        <v>2</v>
      </c>
      <c r="Z29">
        <v>10</v>
      </c>
    </row>
    <row r="30" spans="1:26" x14ac:dyDescent="0.25">
      <c r="A30">
        <v>1</v>
      </c>
      <c r="B30">
        <v>45</v>
      </c>
      <c r="C30" t="s">
        <v>34</v>
      </c>
      <c r="D30">
        <v>9.0135000000000005</v>
      </c>
      <c r="E30">
        <v>11.09</v>
      </c>
      <c r="F30">
        <v>8.61</v>
      </c>
      <c r="G30">
        <v>21.53</v>
      </c>
      <c r="H30">
        <v>0.35</v>
      </c>
      <c r="I30">
        <v>24</v>
      </c>
      <c r="J30">
        <v>99.95</v>
      </c>
      <c r="K30">
        <v>39.72</v>
      </c>
      <c r="L30">
        <v>2</v>
      </c>
      <c r="M30">
        <v>22</v>
      </c>
      <c r="N30">
        <v>13.24</v>
      </c>
      <c r="O30">
        <v>12561.45</v>
      </c>
      <c r="P30">
        <v>62.97</v>
      </c>
      <c r="Q30">
        <v>795.66</v>
      </c>
      <c r="R30">
        <v>82.9</v>
      </c>
      <c r="S30">
        <v>51.23</v>
      </c>
      <c r="T30">
        <v>14700.29</v>
      </c>
      <c r="U30">
        <v>0.62</v>
      </c>
      <c r="V30">
        <v>0.84</v>
      </c>
      <c r="W30">
        <v>0.15</v>
      </c>
      <c r="X30">
        <v>0.85</v>
      </c>
      <c r="Y30">
        <v>2</v>
      </c>
      <c r="Z30">
        <v>10</v>
      </c>
    </row>
    <row r="31" spans="1:26" x14ac:dyDescent="0.25">
      <c r="A31">
        <v>2</v>
      </c>
      <c r="B31">
        <v>45</v>
      </c>
      <c r="C31" t="s">
        <v>34</v>
      </c>
      <c r="D31">
        <v>9.2194000000000003</v>
      </c>
      <c r="E31">
        <v>10.85</v>
      </c>
      <c r="F31">
        <v>8.4700000000000006</v>
      </c>
      <c r="G31">
        <v>26.74</v>
      </c>
      <c r="H31">
        <v>0.52</v>
      </c>
      <c r="I31">
        <v>19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59.11</v>
      </c>
      <c r="Q31">
        <v>795.68</v>
      </c>
      <c r="R31">
        <v>77.33</v>
      </c>
      <c r="S31">
        <v>51.23</v>
      </c>
      <c r="T31">
        <v>11942.69</v>
      </c>
      <c r="U31">
        <v>0.66</v>
      </c>
      <c r="V31">
        <v>0.86</v>
      </c>
      <c r="W31">
        <v>0.16</v>
      </c>
      <c r="X31">
        <v>0.71</v>
      </c>
      <c r="Y31">
        <v>2</v>
      </c>
      <c r="Z31">
        <v>10</v>
      </c>
    </row>
    <row r="32" spans="1:26" x14ac:dyDescent="0.25">
      <c r="A32">
        <v>0</v>
      </c>
      <c r="B32">
        <v>60</v>
      </c>
      <c r="C32" t="s">
        <v>34</v>
      </c>
      <c r="D32">
        <v>6.6760999999999999</v>
      </c>
      <c r="E32">
        <v>14.98</v>
      </c>
      <c r="F32">
        <v>10.8</v>
      </c>
      <c r="G32">
        <v>8.1</v>
      </c>
      <c r="H32">
        <v>0.14000000000000001</v>
      </c>
      <c r="I32">
        <v>80</v>
      </c>
      <c r="J32">
        <v>124.63</v>
      </c>
      <c r="K32">
        <v>45</v>
      </c>
      <c r="L32">
        <v>1</v>
      </c>
      <c r="M32">
        <v>78</v>
      </c>
      <c r="N32">
        <v>18.64</v>
      </c>
      <c r="O32">
        <v>15605.44</v>
      </c>
      <c r="P32">
        <v>108.35</v>
      </c>
      <c r="Q32">
        <v>796.08</v>
      </c>
      <c r="R32">
        <v>156.13</v>
      </c>
      <c r="S32">
        <v>51.23</v>
      </c>
      <c r="T32">
        <v>51036.55</v>
      </c>
      <c r="U32">
        <v>0.33</v>
      </c>
      <c r="V32">
        <v>0.67</v>
      </c>
      <c r="W32">
        <v>0.23</v>
      </c>
      <c r="X32">
        <v>3.04</v>
      </c>
      <c r="Y32">
        <v>2</v>
      </c>
      <c r="Z32">
        <v>10</v>
      </c>
    </row>
    <row r="33" spans="1:26" x14ac:dyDescent="0.25">
      <c r="A33">
        <v>1</v>
      </c>
      <c r="B33">
        <v>60</v>
      </c>
      <c r="C33" t="s">
        <v>34</v>
      </c>
      <c r="D33">
        <v>8.3454999999999995</v>
      </c>
      <c r="E33">
        <v>11.98</v>
      </c>
      <c r="F33">
        <v>9.0299999999999994</v>
      </c>
      <c r="G33">
        <v>16.940000000000001</v>
      </c>
      <c r="H33">
        <v>0.28000000000000003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84.27</v>
      </c>
      <c r="Q33">
        <v>795.76</v>
      </c>
      <c r="R33">
        <v>97.4</v>
      </c>
      <c r="S33">
        <v>51.23</v>
      </c>
      <c r="T33">
        <v>21911.46</v>
      </c>
      <c r="U33">
        <v>0.53</v>
      </c>
      <c r="V33">
        <v>0.8</v>
      </c>
      <c r="W33">
        <v>0.15</v>
      </c>
      <c r="X33">
        <v>1.27</v>
      </c>
      <c r="Y33">
        <v>2</v>
      </c>
      <c r="Z33">
        <v>10</v>
      </c>
    </row>
    <row r="34" spans="1:26" x14ac:dyDescent="0.25">
      <c r="A34">
        <v>2</v>
      </c>
      <c r="B34">
        <v>60</v>
      </c>
      <c r="C34" t="s">
        <v>34</v>
      </c>
      <c r="D34">
        <v>9.1282999999999994</v>
      </c>
      <c r="E34">
        <v>10.96</v>
      </c>
      <c r="F34">
        <v>8.36</v>
      </c>
      <c r="G34">
        <v>27.88</v>
      </c>
      <c r="H34">
        <v>0.42</v>
      </c>
      <c r="I34">
        <v>18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70.349999999999994</v>
      </c>
      <c r="Q34">
        <v>795.68</v>
      </c>
      <c r="R34">
        <v>74.83</v>
      </c>
      <c r="S34">
        <v>51.23</v>
      </c>
      <c r="T34">
        <v>10697.51</v>
      </c>
      <c r="U34">
        <v>0.68</v>
      </c>
      <c r="V34">
        <v>0.87</v>
      </c>
      <c r="W34">
        <v>0.13</v>
      </c>
      <c r="X34">
        <v>0.6</v>
      </c>
      <c r="Y34">
        <v>2</v>
      </c>
      <c r="Z34">
        <v>10</v>
      </c>
    </row>
    <row r="35" spans="1:26" x14ac:dyDescent="0.25">
      <c r="A35">
        <v>3</v>
      </c>
      <c r="B35">
        <v>60</v>
      </c>
      <c r="C35" t="s">
        <v>34</v>
      </c>
      <c r="D35">
        <v>9.2277000000000005</v>
      </c>
      <c r="E35">
        <v>10.84</v>
      </c>
      <c r="F35">
        <v>8.32</v>
      </c>
      <c r="G35">
        <v>33.29</v>
      </c>
      <c r="H35">
        <v>0.55000000000000004</v>
      </c>
      <c r="I35">
        <v>15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66.260000000000005</v>
      </c>
      <c r="Q35">
        <v>795.64</v>
      </c>
      <c r="R35">
        <v>72.709999999999994</v>
      </c>
      <c r="S35">
        <v>51.23</v>
      </c>
      <c r="T35">
        <v>9652.0300000000007</v>
      </c>
      <c r="U35">
        <v>0.7</v>
      </c>
      <c r="V35">
        <v>0.87</v>
      </c>
      <c r="W35">
        <v>0.15</v>
      </c>
      <c r="X35">
        <v>0.56000000000000005</v>
      </c>
      <c r="Y35">
        <v>2</v>
      </c>
      <c r="Z35">
        <v>10</v>
      </c>
    </row>
    <row r="36" spans="1:26" x14ac:dyDescent="0.25">
      <c r="A36">
        <v>0</v>
      </c>
      <c r="B36">
        <v>80</v>
      </c>
      <c r="C36" t="s">
        <v>34</v>
      </c>
      <c r="D36">
        <v>5.7248999999999999</v>
      </c>
      <c r="E36">
        <v>17.47</v>
      </c>
      <c r="F36">
        <v>11.79</v>
      </c>
      <c r="G36">
        <v>6.8</v>
      </c>
      <c r="H36">
        <v>0.11</v>
      </c>
      <c r="I36">
        <v>104</v>
      </c>
      <c r="J36">
        <v>159.12</v>
      </c>
      <c r="K36">
        <v>50.28</v>
      </c>
      <c r="L36">
        <v>1</v>
      </c>
      <c r="M36">
        <v>102</v>
      </c>
      <c r="N36">
        <v>27.84</v>
      </c>
      <c r="O36">
        <v>19859.16</v>
      </c>
      <c r="P36">
        <v>141.05000000000001</v>
      </c>
      <c r="Q36">
        <v>796.09</v>
      </c>
      <c r="R36">
        <v>189.4</v>
      </c>
      <c r="S36">
        <v>51.23</v>
      </c>
      <c r="T36">
        <v>67553.39</v>
      </c>
      <c r="U36">
        <v>0.27</v>
      </c>
      <c r="V36">
        <v>0.62</v>
      </c>
      <c r="W36">
        <v>0.27</v>
      </c>
      <c r="X36">
        <v>4.03</v>
      </c>
      <c r="Y36">
        <v>2</v>
      </c>
      <c r="Z36">
        <v>10</v>
      </c>
    </row>
    <row r="37" spans="1:26" x14ac:dyDescent="0.25">
      <c r="A37">
        <v>1</v>
      </c>
      <c r="B37">
        <v>80</v>
      </c>
      <c r="C37" t="s">
        <v>34</v>
      </c>
      <c r="D37">
        <v>8.0047999999999995</v>
      </c>
      <c r="E37">
        <v>12.49</v>
      </c>
      <c r="F37">
        <v>8.94</v>
      </c>
      <c r="G37">
        <v>14.12</v>
      </c>
      <c r="H37">
        <v>0.22</v>
      </c>
      <c r="I37">
        <v>38</v>
      </c>
      <c r="J37">
        <v>160.54</v>
      </c>
      <c r="K37">
        <v>50.28</v>
      </c>
      <c r="L37">
        <v>2</v>
      </c>
      <c r="M37">
        <v>36</v>
      </c>
      <c r="N37">
        <v>28.26</v>
      </c>
      <c r="O37">
        <v>20034.400000000001</v>
      </c>
      <c r="P37">
        <v>102</v>
      </c>
      <c r="Q37">
        <v>795.75</v>
      </c>
      <c r="R37">
        <v>93.67</v>
      </c>
      <c r="S37">
        <v>51.23</v>
      </c>
      <c r="T37">
        <v>20015.7</v>
      </c>
      <c r="U37">
        <v>0.55000000000000004</v>
      </c>
      <c r="V37">
        <v>0.81</v>
      </c>
      <c r="W37">
        <v>0.16</v>
      </c>
      <c r="X37">
        <v>1.18</v>
      </c>
      <c r="Y37">
        <v>2</v>
      </c>
      <c r="Z37">
        <v>10</v>
      </c>
    </row>
    <row r="38" spans="1:26" x14ac:dyDescent="0.25">
      <c r="A38">
        <v>2</v>
      </c>
      <c r="B38">
        <v>80</v>
      </c>
      <c r="C38" t="s">
        <v>34</v>
      </c>
      <c r="D38">
        <v>8.5289999999999999</v>
      </c>
      <c r="E38">
        <v>11.72</v>
      </c>
      <c r="F38">
        <v>8.6300000000000008</v>
      </c>
      <c r="G38">
        <v>21.57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</v>
      </c>
      <c r="Q38">
        <v>795.75</v>
      </c>
      <c r="R38">
        <v>83.43</v>
      </c>
      <c r="S38">
        <v>51.23</v>
      </c>
      <c r="T38">
        <v>14967.74</v>
      </c>
      <c r="U38">
        <v>0.61</v>
      </c>
      <c r="V38">
        <v>0.84</v>
      </c>
      <c r="W38">
        <v>0.15</v>
      </c>
      <c r="X38">
        <v>0.87</v>
      </c>
      <c r="Y38">
        <v>2</v>
      </c>
      <c r="Z38">
        <v>10</v>
      </c>
    </row>
    <row r="39" spans="1:26" x14ac:dyDescent="0.25">
      <c r="A39">
        <v>3</v>
      </c>
      <c r="B39">
        <v>80</v>
      </c>
      <c r="C39" t="s">
        <v>34</v>
      </c>
      <c r="D39">
        <v>8.8706999999999994</v>
      </c>
      <c r="E39">
        <v>11.27</v>
      </c>
      <c r="F39">
        <v>8.4</v>
      </c>
      <c r="G39">
        <v>29.65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86.08</v>
      </c>
      <c r="Q39">
        <v>795.72</v>
      </c>
      <c r="R39">
        <v>75.930000000000007</v>
      </c>
      <c r="S39">
        <v>51.23</v>
      </c>
      <c r="T39">
        <v>11249.16</v>
      </c>
      <c r="U39">
        <v>0.67</v>
      </c>
      <c r="V39">
        <v>0.86</v>
      </c>
      <c r="W39">
        <v>0.14000000000000001</v>
      </c>
      <c r="X39">
        <v>0.64</v>
      </c>
      <c r="Y39">
        <v>2</v>
      </c>
      <c r="Z39">
        <v>10</v>
      </c>
    </row>
    <row r="40" spans="1:26" x14ac:dyDescent="0.25">
      <c r="A40">
        <v>4</v>
      </c>
      <c r="B40">
        <v>80</v>
      </c>
      <c r="C40" t="s">
        <v>34</v>
      </c>
      <c r="D40">
        <v>9.0952999999999999</v>
      </c>
      <c r="E40">
        <v>10.99</v>
      </c>
      <c r="F40">
        <v>8.25</v>
      </c>
      <c r="G40">
        <v>38.08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11</v>
      </c>
      <c r="N40">
        <v>29.55</v>
      </c>
      <c r="O40">
        <v>20563.61</v>
      </c>
      <c r="P40">
        <v>78.010000000000005</v>
      </c>
      <c r="Q40">
        <v>795.67</v>
      </c>
      <c r="R40">
        <v>71.25</v>
      </c>
      <c r="S40">
        <v>51.23</v>
      </c>
      <c r="T40">
        <v>8931.85</v>
      </c>
      <c r="U40">
        <v>0.72</v>
      </c>
      <c r="V40">
        <v>0.88</v>
      </c>
      <c r="W40">
        <v>0.12</v>
      </c>
      <c r="X40">
        <v>0.49</v>
      </c>
      <c r="Y40">
        <v>2</v>
      </c>
      <c r="Z40">
        <v>10</v>
      </c>
    </row>
    <row r="41" spans="1:26" x14ac:dyDescent="0.25">
      <c r="A41">
        <v>5</v>
      </c>
      <c r="B41">
        <v>80</v>
      </c>
      <c r="C41" t="s">
        <v>34</v>
      </c>
      <c r="D41">
        <v>9.2532999999999994</v>
      </c>
      <c r="E41">
        <v>10.81</v>
      </c>
      <c r="F41">
        <v>8.1300000000000008</v>
      </c>
      <c r="G41">
        <v>44.33</v>
      </c>
      <c r="H41">
        <v>0.64</v>
      </c>
      <c r="I41">
        <v>11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74.58</v>
      </c>
      <c r="Q41">
        <v>795.71</v>
      </c>
      <c r="R41">
        <v>66.260000000000005</v>
      </c>
      <c r="S41">
        <v>51.23</v>
      </c>
      <c r="T41">
        <v>6444.64</v>
      </c>
      <c r="U41">
        <v>0.77</v>
      </c>
      <c r="V41">
        <v>0.89</v>
      </c>
      <c r="W41">
        <v>0.14000000000000001</v>
      </c>
      <c r="X41">
        <v>0.37</v>
      </c>
      <c r="Y41">
        <v>2</v>
      </c>
      <c r="Z41">
        <v>10</v>
      </c>
    </row>
    <row r="42" spans="1:26" x14ac:dyDescent="0.25">
      <c r="A42">
        <v>0</v>
      </c>
      <c r="B42">
        <v>35</v>
      </c>
      <c r="C42" t="s">
        <v>34</v>
      </c>
      <c r="D42">
        <v>8.1060999999999996</v>
      </c>
      <c r="E42">
        <v>12.34</v>
      </c>
      <c r="F42">
        <v>9.58</v>
      </c>
      <c r="G42">
        <v>11.5</v>
      </c>
      <c r="H42">
        <v>0.22</v>
      </c>
      <c r="I42">
        <v>50</v>
      </c>
      <c r="J42">
        <v>80.84</v>
      </c>
      <c r="K42">
        <v>35.1</v>
      </c>
      <c r="L42">
        <v>1</v>
      </c>
      <c r="M42">
        <v>48</v>
      </c>
      <c r="N42">
        <v>9.74</v>
      </c>
      <c r="O42">
        <v>10204.209999999999</v>
      </c>
      <c r="P42">
        <v>67.19</v>
      </c>
      <c r="Q42">
        <v>795.73</v>
      </c>
      <c r="R42">
        <v>115.19</v>
      </c>
      <c r="S42">
        <v>51.23</v>
      </c>
      <c r="T42">
        <v>30716.1</v>
      </c>
      <c r="U42">
        <v>0.44</v>
      </c>
      <c r="V42">
        <v>0.76</v>
      </c>
      <c r="W42">
        <v>0.19</v>
      </c>
      <c r="X42">
        <v>1.82</v>
      </c>
      <c r="Y42">
        <v>2</v>
      </c>
      <c r="Z42">
        <v>10</v>
      </c>
    </row>
    <row r="43" spans="1:26" x14ac:dyDescent="0.25">
      <c r="A43">
        <v>1</v>
      </c>
      <c r="B43">
        <v>35</v>
      </c>
      <c r="C43" t="s">
        <v>34</v>
      </c>
      <c r="D43">
        <v>9.1204000000000001</v>
      </c>
      <c r="E43">
        <v>10.96</v>
      </c>
      <c r="F43">
        <v>8.66</v>
      </c>
      <c r="G43">
        <v>21.65</v>
      </c>
      <c r="H43">
        <v>0.43</v>
      </c>
      <c r="I43">
        <v>24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53.13</v>
      </c>
      <c r="Q43">
        <v>796.27</v>
      </c>
      <c r="R43">
        <v>83.37</v>
      </c>
      <c r="S43">
        <v>51.23</v>
      </c>
      <c r="T43">
        <v>14935.65</v>
      </c>
      <c r="U43">
        <v>0.61</v>
      </c>
      <c r="V43">
        <v>0.84</v>
      </c>
      <c r="W43">
        <v>0.18</v>
      </c>
      <c r="X43">
        <v>0.9</v>
      </c>
      <c r="Y43">
        <v>2</v>
      </c>
      <c r="Z43">
        <v>10</v>
      </c>
    </row>
    <row r="44" spans="1:26" x14ac:dyDescent="0.25">
      <c r="A44">
        <v>0</v>
      </c>
      <c r="B44">
        <v>50</v>
      </c>
      <c r="C44" t="s">
        <v>34</v>
      </c>
      <c r="D44">
        <v>7.2152000000000003</v>
      </c>
      <c r="E44">
        <v>13.86</v>
      </c>
      <c r="F44">
        <v>10.31</v>
      </c>
      <c r="G44">
        <v>9.1</v>
      </c>
      <c r="H44">
        <v>0.16</v>
      </c>
      <c r="I44">
        <v>68</v>
      </c>
      <c r="J44">
        <v>107.41</v>
      </c>
      <c r="K44">
        <v>41.65</v>
      </c>
      <c r="L44">
        <v>1</v>
      </c>
      <c r="M44">
        <v>66</v>
      </c>
      <c r="N44">
        <v>14.77</v>
      </c>
      <c r="O44">
        <v>13481.73</v>
      </c>
      <c r="P44">
        <v>92.25</v>
      </c>
      <c r="Q44">
        <v>796.08</v>
      </c>
      <c r="R44">
        <v>139.75</v>
      </c>
      <c r="S44">
        <v>51.23</v>
      </c>
      <c r="T44">
        <v>42903.77</v>
      </c>
      <c r="U44">
        <v>0.37</v>
      </c>
      <c r="V44">
        <v>0.7</v>
      </c>
      <c r="W44">
        <v>0.22</v>
      </c>
      <c r="X44">
        <v>2.5499999999999998</v>
      </c>
      <c r="Y44">
        <v>2</v>
      </c>
      <c r="Z44">
        <v>10</v>
      </c>
    </row>
    <row r="45" spans="1:26" x14ac:dyDescent="0.25">
      <c r="A45">
        <v>1</v>
      </c>
      <c r="B45">
        <v>50</v>
      </c>
      <c r="C45" t="s">
        <v>34</v>
      </c>
      <c r="D45">
        <v>8.7761999999999993</v>
      </c>
      <c r="E45">
        <v>11.39</v>
      </c>
      <c r="F45">
        <v>8.76</v>
      </c>
      <c r="G45">
        <v>19.46</v>
      </c>
      <c r="H45">
        <v>0.32</v>
      </c>
      <c r="I45">
        <v>27</v>
      </c>
      <c r="J45">
        <v>108.68</v>
      </c>
      <c r="K45">
        <v>41.65</v>
      </c>
      <c r="L45">
        <v>2</v>
      </c>
      <c r="M45">
        <v>25</v>
      </c>
      <c r="N45">
        <v>15.03</v>
      </c>
      <c r="O45">
        <v>13638.32</v>
      </c>
      <c r="P45">
        <v>70.53</v>
      </c>
      <c r="Q45">
        <v>795.66</v>
      </c>
      <c r="R45">
        <v>87.95</v>
      </c>
      <c r="S45">
        <v>51.23</v>
      </c>
      <c r="T45">
        <v>17212.29</v>
      </c>
      <c r="U45">
        <v>0.57999999999999996</v>
      </c>
      <c r="V45">
        <v>0.83</v>
      </c>
      <c r="W45">
        <v>0.15</v>
      </c>
      <c r="X45">
        <v>1</v>
      </c>
      <c r="Y45">
        <v>2</v>
      </c>
      <c r="Z45">
        <v>10</v>
      </c>
    </row>
    <row r="46" spans="1:26" x14ac:dyDescent="0.25">
      <c r="A46">
        <v>2</v>
      </c>
      <c r="B46">
        <v>50</v>
      </c>
      <c r="C46" t="s">
        <v>34</v>
      </c>
      <c r="D46">
        <v>9.2253000000000007</v>
      </c>
      <c r="E46">
        <v>10.84</v>
      </c>
      <c r="F46">
        <v>8.43</v>
      </c>
      <c r="G46">
        <v>29.74</v>
      </c>
      <c r="H46">
        <v>0.48</v>
      </c>
      <c r="I46">
        <v>17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61.01</v>
      </c>
      <c r="Q46">
        <v>795.85</v>
      </c>
      <c r="R46">
        <v>76.260000000000005</v>
      </c>
      <c r="S46">
        <v>51.23</v>
      </c>
      <c r="T46">
        <v>11413.58</v>
      </c>
      <c r="U46">
        <v>0.67</v>
      </c>
      <c r="V46">
        <v>0.86</v>
      </c>
      <c r="W46">
        <v>0.15</v>
      </c>
      <c r="X46">
        <v>0.67</v>
      </c>
      <c r="Y46">
        <v>2</v>
      </c>
      <c r="Z46">
        <v>10</v>
      </c>
    </row>
    <row r="47" spans="1:26" x14ac:dyDescent="0.25">
      <c r="A47">
        <v>3</v>
      </c>
      <c r="B47">
        <v>50</v>
      </c>
      <c r="C47" t="s">
        <v>34</v>
      </c>
      <c r="D47">
        <v>9.2317</v>
      </c>
      <c r="E47">
        <v>10.83</v>
      </c>
      <c r="F47">
        <v>8.42</v>
      </c>
      <c r="G47">
        <v>29.71</v>
      </c>
      <c r="H47">
        <v>0.63</v>
      </c>
      <c r="I47">
        <v>17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61.61</v>
      </c>
      <c r="Q47">
        <v>795.86</v>
      </c>
      <c r="R47">
        <v>75.94</v>
      </c>
      <c r="S47">
        <v>51.23</v>
      </c>
      <c r="T47">
        <v>11257.6</v>
      </c>
      <c r="U47">
        <v>0.67</v>
      </c>
      <c r="V47">
        <v>0.86</v>
      </c>
      <c r="W47">
        <v>0.15</v>
      </c>
      <c r="X47">
        <v>0.66</v>
      </c>
      <c r="Y47">
        <v>2</v>
      </c>
      <c r="Z47">
        <v>10</v>
      </c>
    </row>
    <row r="48" spans="1:26" x14ac:dyDescent="0.25">
      <c r="A48">
        <v>0</v>
      </c>
      <c r="B48">
        <v>25</v>
      </c>
      <c r="C48" t="s">
        <v>34</v>
      </c>
      <c r="D48">
        <v>8.8425999999999991</v>
      </c>
      <c r="E48">
        <v>11.31</v>
      </c>
      <c r="F48">
        <v>9.01</v>
      </c>
      <c r="G48">
        <v>15.02</v>
      </c>
      <c r="H48">
        <v>0.28000000000000003</v>
      </c>
      <c r="I48">
        <v>36</v>
      </c>
      <c r="J48">
        <v>61.76</v>
      </c>
      <c r="K48">
        <v>28.92</v>
      </c>
      <c r="L48">
        <v>1</v>
      </c>
      <c r="M48">
        <v>23</v>
      </c>
      <c r="N48">
        <v>6.84</v>
      </c>
      <c r="O48">
        <v>7851.41</v>
      </c>
      <c r="P48">
        <v>47.47</v>
      </c>
      <c r="Q48">
        <v>795.97</v>
      </c>
      <c r="R48">
        <v>96.03</v>
      </c>
      <c r="S48">
        <v>51.23</v>
      </c>
      <c r="T48">
        <v>21208.05</v>
      </c>
      <c r="U48">
        <v>0.53</v>
      </c>
      <c r="V48">
        <v>0.8</v>
      </c>
      <c r="W48">
        <v>0.17</v>
      </c>
      <c r="X48">
        <v>1.25</v>
      </c>
      <c r="Y48">
        <v>2</v>
      </c>
      <c r="Z48">
        <v>10</v>
      </c>
    </row>
    <row r="49" spans="1:26" x14ac:dyDescent="0.25">
      <c r="A49">
        <v>1</v>
      </c>
      <c r="B49">
        <v>25</v>
      </c>
      <c r="C49" t="s">
        <v>34</v>
      </c>
      <c r="D49">
        <v>8.7942</v>
      </c>
      <c r="E49">
        <v>11.37</v>
      </c>
      <c r="F49">
        <v>9.1199999999999992</v>
      </c>
      <c r="G49">
        <v>16.579999999999998</v>
      </c>
      <c r="H49">
        <v>0.55000000000000004</v>
      </c>
      <c r="I49">
        <v>33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47.81</v>
      </c>
      <c r="Q49">
        <v>795.86</v>
      </c>
      <c r="R49">
        <v>98.84</v>
      </c>
      <c r="S49">
        <v>51.23</v>
      </c>
      <c r="T49">
        <v>22623.88</v>
      </c>
      <c r="U49">
        <v>0.52</v>
      </c>
      <c r="V49">
        <v>0.8</v>
      </c>
      <c r="W49">
        <v>0.2</v>
      </c>
      <c r="X49">
        <v>1.36</v>
      </c>
      <c r="Y49">
        <v>2</v>
      </c>
      <c r="Z49">
        <v>10</v>
      </c>
    </row>
    <row r="50" spans="1:26" x14ac:dyDescent="0.25">
      <c r="A50">
        <v>0</v>
      </c>
      <c r="B50">
        <v>85</v>
      </c>
      <c r="C50" t="s">
        <v>34</v>
      </c>
      <c r="D50">
        <v>5.5125000000000002</v>
      </c>
      <c r="E50">
        <v>18.14</v>
      </c>
      <c r="F50">
        <v>12.04</v>
      </c>
      <c r="G50">
        <v>6.57</v>
      </c>
      <c r="H50">
        <v>0.11</v>
      </c>
      <c r="I50">
        <v>110</v>
      </c>
      <c r="J50">
        <v>167.88</v>
      </c>
      <c r="K50">
        <v>51.39</v>
      </c>
      <c r="L50">
        <v>1</v>
      </c>
      <c r="M50">
        <v>108</v>
      </c>
      <c r="N50">
        <v>30.49</v>
      </c>
      <c r="O50">
        <v>20939.59</v>
      </c>
      <c r="P50">
        <v>149.47999999999999</v>
      </c>
      <c r="Q50">
        <v>796.16</v>
      </c>
      <c r="R50">
        <v>197.94</v>
      </c>
      <c r="S50">
        <v>51.23</v>
      </c>
      <c r="T50">
        <v>71790.86</v>
      </c>
      <c r="U50">
        <v>0.26</v>
      </c>
      <c r="V50">
        <v>0.6</v>
      </c>
      <c r="W50">
        <v>0.28000000000000003</v>
      </c>
      <c r="X50">
        <v>4.2699999999999996</v>
      </c>
      <c r="Y50">
        <v>2</v>
      </c>
      <c r="Z50">
        <v>10</v>
      </c>
    </row>
    <row r="51" spans="1:26" x14ac:dyDescent="0.25">
      <c r="A51">
        <v>1</v>
      </c>
      <c r="B51">
        <v>85</v>
      </c>
      <c r="C51" t="s">
        <v>34</v>
      </c>
      <c r="D51">
        <v>7.8255999999999997</v>
      </c>
      <c r="E51">
        <v>12.78</v>
      </c>
      <c r="F51">
        <v>9.0500000000000007</v>
      </c>
      <c r="G51">
        <v>13.58</v>
      </c>
      <c r="H51">
        <v>0.21</v>
      </c>
      <c r="I51">
        <v>40</v>
      </c>
      <c r="J51">
        <v>169.33</v>
      </c>
      <c r="K51">
        <v>51.39</v>
      </c>
      <c r="L51">
        <v>2</v>
      </c>
      <c r="M51">
        <v>38</v>
      </c>
      <c r="N51">
        <v>30.94</v>
      </c>
      <c r="O51">
        <v>21118.46</v>
      </c>
      <c r="P51">
        <v>107.67</v>
      </c>
      <c r="Q51">
        <v>795.99</v>
      </c>
      <c r="R51">
        <v>97.05</v>
      </c>
      <c r="S51">
        <v>51.23</v>
      </c>
      <c r="T51">
        <v>21696.87</v>
      </c>
      <c r="U51">
        <v>0.53</v>
      </c>
      <c r="V51">
        <v>0.8</v>
      </c>
      <c r="W51">
        <v>0.17</v>
      </c>
      <c r="X51">
        <v>1.29</v>
      </c>
      <c r="Y51">
        <v>2</v>
      </c>
      <c r="Z51">
        <v>10</v>
      </c>
    </row>
    <row r="52" spans="1:26" x14ac:dyDescent="0.25">
      <c r="A52">
        <v>2</v>
      </c>
      <c r="B52">
        <v>85</v>
      </c>
      <c r="C52" t="s">
        <v>34</v>
      </c>
      <c r="D52">
        <v>8.4120000000000008</v>
      </c>
      <c r="E52">
        <v>11.89</v>
      </c>
      <c r="F52">
        <v>8.67</v>
      </c>
      <c r="G52">
        <v>20.8</v>
      </c>
      <c r="H52">
        <v>0.31</v>
      </c>
      <c r="I52">
        <v>25</v>
      </c>
      <c r="J52">
        <v>170.79</v>
      </c>
      <c r="K52">
        <v>51.39</v>
      </c>
      <c r="L52">
        <v>3</v>
      </c>
      <c r="M52">
        <v>23</v>
      </c>
      <c r="N52">
        <v>31.4</v>
      </c>
      <c r="O52">
        <v>21297.94</v>
      </c>
      <c r="P52">
        <v>98.76</v>
      </c>
      <c r="Q52">
        <v>795.67</v>
      </c>
      <c r="R52">
        <v>84.73</v>
      </c>
      <c r="S52">
        <v>51.23</v>
      </c>
      <c r="T52">
        <v>15611.61</v>
      </c>
      <c r="U52">
        <v>0.6</v>
      </c>
      <c r="V52">
        <v>0.84</v>
      </c>
      <c r="W52">
        <v>0.15</v>
      </c>
      <c r="X52">
        <v>0.91</v>
      </c>
      <c r="Y52">
        <v>2</v>
      </c>
      <c r="Z52">
        <v>10</v>
      </c>
    </row>
    <row r="53" spans="1:26" x14ac:dyDescent="0.25">
      <c r="A53">
        <v>3</v>
      </c>
      <c r="B53">
        <v>85</v>
      </c>
      <c r="C53" t="s">
        <v>34</v>
      </c>
      <c r="D53">
        <v>8.6705000000000005</v>
      </c>
      <c r="E53">
        <v>11.53</v>
      </c>
      <c r="F53">
        <v>8.5500000000000007</v>
      </c>
      <c r="G53">
        <v>28.5</v>
      </c>
      <c r="H53">
        <v>0.41</v>
      </c>
      <c r="I53">
        <v>18</v>
      </c>
      <c r="J53">
        <v>172.25</v>
      </c>
      <c r="K53">
        <v>51.39</v>
      </c>
      <c r="L53">
        <v>4</v>
      </c>
      <c r="M53">
        <v>16</v>
      </c>
      <c r="N53">
        <v>31.86</v>
      </c>
      <c r="O53">
        <v>21478.05</v>
      </c>
      <c r="P53">
        <v>92.91</v>
      </c>
      <c r="Q53">
        <v>795.7</v>
      </c>
      <c r="R53">
        <v>81.62</v>
      </c>
      <c r="S53">
        <v>51.23</v>
      </c>
      <c r="T53">
        <v>14091.24</v>
      </c>
      <c r="U53">
        <v>0.63</v>
      </c>
      <c r="V53">
        <v>0.85</v>
      </c>
      <c r="W53">
        <v>0.13</v>
      </c>
      <c r="X53">
        <v>0.79</v>
      </c>
      <c r="Y53">
        <v>2</v>
      </c>
      <c r="Z53">
        <v>10</v>
      </c>
    </row>
    <row r="54" spans="1:26" x14ac:dyDescent="0.25">
      <c r="A54">
        <v>4</v>
      </c>
      <c r="B54">
        <v>85</v>
      </c>
      <c r="C54" t="s">
        <v>34</v>
      </c>
      <c r="D54">
        <v>9.1166999999999998</v>
      </c>
      <c r="E54">
        <v>10.97</v>
      </c>
      <c r="F54">
        <v>8.16</v>
      </c>
      <c r="G54">
        <v>37.64</v>
      </c>
      <c r="H54">
        <v>0.51</v>
      </c>
      <c r="I54">
        <v>13</v>
      </c>
      <c r="J54">
        <v>173.71</v>
      </c>
      <c r="K54">
        <v>51.39</v>
      </c>
      <c r="L54">
        <v>5</v>
      </c>
      <c r="M54">
        <v>11</v>
      </c>
      <c r="N54">
        <v>32.32</v>
      </c>
      <c r="O54">
        <v>21658.78</v>
      </c>
      <c r="P54">
        <v>82.82</v>
      </c>
      <c r="Q54">
        <v>795.68</v>
      </c>
      <c r="R54">
        <v>67.41</v>
      </c>
      <c r="S54">
        <v>51.23</v>
      </c>
      <c r="T54">
        <v>7012.63</v>
      </c>
      <c r="U54">
        <v>0.76</v>
      </c>
      <c r="V54">
        <v>0.89</v>
      </c>
      <c r="W54">
        <v>0.13</v>
      </c>
      <c r="X54">
        <v>0.4</v>
      </c>
      <c r="Y54">
        <v>2</v>
      </c>
      <c r="Z54">
        <v>10</v>
      </c>
    </row>
    <row r="55" spans="1:26" x14ac:dyDescent="0.25">
      <c r="A55">
        <v>5</v>
      </c>
      <c r="B55">
        <v>85</v>
      </c>
      <c r="C55" t="s">
        <v>34</v>
      </c>
      <c r="D55">
        <v>9.1837</v>
      </c>
      <c r="E55">
        <v>10.89</v>
      </c>
      <c r="F55">
        <v>8.14</v>
      </c>
      <c r="G55">
        <v>44.42</v>
      </c>
      <c r="H55">
        <v>0.61</v>
      </c>
      <c r="I55">
        <v>11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78.12</v>
      </c>
      <c r="Q55">
        <v>795.69</v>
      </c>
      <c r="R55">
        <v>67.03</v>
      </c>
      <c r="S55">
        <v>51.23</v>
      </c>
      <c r="T55">
        <v>6829.76</v>
      </c>
      <c r="U55">
        <v>0.76</v>
      </c>
      <c r="V55">
        <v>0.89</v>
      </c>
      <c r="W55">
        <v>0.13</v>
      </c>
      <c r="X55">
        <v>0.38</v>
      </c>
      <c r="Y55">
        <v>2</v>
      </c>
      <c r="Z55">
        <v>10</v>
      </c>
    </row>
    <row r="56" spans="1:26" x14ac:dyDescent="0.25">
      <c r="A56">
        <v>6</v>
      </c>
      <c r="B56">
        <v>85</v>
      </c>
      <c r="C56" t="s">
        <v>34</v>
      </c>
      <c r="D56">
        <v>9.1636000000000006</v>
      </c>
      <c r="E56">
        <v>10.91</v>
      </c>
      <c r="F56">
        <v>8.17</v>
      </c>
      <c r="G56">
        <v>44.55</v>
      </c>
      <c r="H56">
        <v>0.7</v>
      </c>
      <c r="I56">
        <v>11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78.66</v>
      </c>
      <c r="Q56">
        <v>795.67</v>
      </c>
      <c r="R56">
        <v>67.67</v>
      </c>
      <c r="S56">
        <v>51.23</v>
      </c>
      <c r="T56">
        <v>7149.31</v>
      </c>
      <c r="U56">
        <v>0.76</v>
      </c>
      <c r="V56">
        <v>0.89</v>
      </c>
      <c r="W56">
        <v>0.14000000000000001</v>
      </c>
      <c r="X56">
        <v>0.41</v>
      </c>
      <c r="Y56">
        <v>2</v>
      </c>
      <c r="Z56">
        <v>10</v>
      </c>
    </row>
    <row r="57" spans="1:26" x14ac:dyDescent="0.25">
      <c r="A57">
        <v>0</v>
      </c>
      <c r="B57">
        <v>20</v>
      </c>
      <c r="C57" t="s">
        <v>34</v>
      </c>
      <c r="D57">
        <v>8.6771999999999991</v>
      </c>
      <c r="E57">
        <v>11.52</v>
      </c>
      <c r="F57">
        <v>9.2799999999999994</v>
      </c>
      <c r="G57">
        <v>13.57</v>
      </c>
      <c r="H57">
        <v>0.34</v>
      </c>
      <c r="I57">
        <v>41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42.75</v>
      </c>
      <c r="Q57">
        <v>796.04</v>
      </c>
      <c r="R57">
        <v>103.3</v>
      </c>
      <c r="S57">
        <v>51.23</v>
      </c>
      <c r="T57">
        <v>24814.85</v>
      </c>
      <c r="U57">
        <v>0.5</v>
      </c>
      <c r="V57">
        <v>0.78</v>
      </c>
      <c r="W57">
        <v>0.22</v>
      </c>
      <c r="X57">
        <v>1.51</v>
      </c>
      <c r="Y57">
        <v>2</v>
      </c>
      <c r="Z57">
        <v>10</v>
      </c>
    </row>
    <row r="58" spans="1:26" x14ac:dyDescent="0.25">
      <c r="A58">
        <v>0</v>
      </c>
      <c r="B58">
        <v>65</v>
      </c>
      <c r="C58" t="s">
        <v>34</v>
      </c>
      <c r="D58">
        <v>6.4192</v>
      </c>
      <c r="E58">
        <v>15.58</v>
      </c>
      <c r="F58">
        <v>11.06</v>
      </c>
      <c r="G58">
        <v>7.71</v>
      </c>
      <c r="H58">
        <v>0.13</v>
      </c>
      <c r="I58">
        <v>86</v>
      </c>
      <c r="J58">
        <v>133.21</v>
      </c>
      <c r="K58">
        <v>46.47</v>
      </c>
      <c r="L58">
        <v>1</v>
      </c>
      <c r="M58">
        <v>84</v>
      </c>
      <c r="N58">
        <v>20.75</v>
      </c>
      <c r="O58">
        <v>16663.419999999998</v>
      </c>
      <c r="P58">
        <v>116.52</v>
      </c>
      <c r="Q58">
        <v>796.3</v>
      </c>
      <c r="R58">
        <v>164.68</v>
      </c>
      <c r="S58">
        <v>51.23</v>
      </c>
      <c r="T58">
        <v>55283.41</v>
      </c>
      <c r="U58">
        <v>0.31</v>
      </c>
      <c r="V58">
        <v>0.66</v>
      </c>
      <c r="W58">
        <v>0.25</v>
      </c>
      <c r="X58">
        <v>3.29</v>
      </c>
      <c r="Y58">
        <v>2</v>
      </c>
      <c r="Z58">
        <v>10</v>
      </c>
    </row>
    <row r="59" spans="1:26" x14ac:dyDescent="0.25">
      <c r="A59">
        <v>1</v>
      </c>
      <c r="B59">
        <v>65</v>
      </c>
      <c r="C59" t="s">
        <v>34</v>
      </c>
      <c r="D59">
        <v>8.0170999999999992</v>
      </c>
      <c r="E59">
        <v>12.47</v>
      </c>
      <c r="F59">
        <v>9.34</v>
      </c>
      <c r="G59">
        <v>16.010000000000002</v>
      </c>
      <c r="H59">
        <v>0.26</v>
      </c>
      <c r="I59">
        <v>35</v>
      </c>
      <c r="J59">
        <v>134.55000000000001</v>
      </c>
      <c r="K59">
        <v>46.47</v>
      </c>
      <c r="L59">
        <v>2</v>
      </c>
      <c r="M59">
        <v>33</v>
      </c>
      <c r="N59">
        <v>21.09</v>
      </c>
      <c r="O59">
        <v>16828.84</v>
      </c>
      <c r="P59">
        <v>92.7</v>
      </c>
      <c r="Q59">
        <v>795.99</v>
      </c>
      <c r="R59">
        <v>108.73</v>
      </c>
      <c r="S59">
        <v>51.23</v>
      </c>
      <c r="T59">
        <v>27562.26</v>
      </c>
      <c r="U59">
        <v>0.47</v>
      </c>
      <c r="V59">
        <v>0.78</v>
      </c>
      <c r="W59">
        <v>0.14000000000000001</v>
      </c>
      <c r="X59">
        <v>1.58</v>
      </c>
      <c r="Y59">
        <v>2</v>
      </c>
      <c r="Z59">
        <v>10</v>
      </c>
    </row>
    <row r="60" spans="1:26" x14ac:dyDescent="0.25">
      <c r="A60">
        <v>2</v>
      </c>
      <c r="B60">
        <v>65</v>
      </c>
      <c r="C60" t="s">
        <v>34</v>
      </c>
      <c r="D60">
        <v>8.9870000000000001</v>
      </c>
      <c r="E60">
        <v>11.13</v>
      </c>
      <c r="F60">
        <v>8.4</v>
      </c>
      <c r="G60">
        <v>25.21</v>
      </c>
      <c r="H60">
        <v>0.39</v>
      </c>
      <c r="I60">
        <v>20</v>
      </c>
      <c r="J60">
        <v>135.9</v>
      </c>
      <c r="K60">
        <v>46.47</v>
      </c>
      <c r="L60">
        <v>3</v>
      </c>
      <c r="M60">
        <v>18</v>
      </c>
      <c r="N60">
        <v>21.43</v>
      </c>
      <c r="O60">
        <v>16994.64</v>
      </c>
      <c r="P60">
        <v>76.62</v>
      </c>
      <c r="Q60">
        <v>795.66</v>
      </c>
      <c r="R60">
        <v>75.75</v>
      </c>
      <c r="S60">
        <v>51.23</v>
      </c>
      <c r="T60">
        <v>11144.6</v>
      </c>
      <c r="U60">
        <v>0.68</v>
      </c>
      <c r="V60">
        <v>0.86</v>
      </c>
      <c r="W60">
        <v>0.14000000000000001</v>
      </c>
      <c r="X60">
        <v>0.64</v>
      </c>
      <c r="Y60">
        <v>2</v>
      </c>
      <c r="Z60">
        <v>10</v>
      </c>
    </row>
    <row r="61" spans="1:26" x14ac:dyDescent="0.25">
      <c r="A61">
        <v>3</v>
      </c>
      <c r="B61">
        <v>65</v>
      </c>
      <c r="C61" t="s">
        <v>34</v>
      </c>
      <c r="D61">
        <v>9.2378999999999998</v>
      </c>
      <c r="E61">
        <v>10.82</v>
      </c>
      <c r="F61">
        <v>8.26</v>
      </c>
      <c r="G61">
        <v>35.42</v>
      </c>
      <c r="H61">
        <v>0.52</v>
      </c>
      <c r="I61">
        <v>14</v>
      </c>
      <c r="J61">
        <v>137.25</v>
      </c>
      <c r="K61">
        <v>46.47</v>
      </c>
      <c r="L61">
        <v>4</v>
      </c>
      <c r="M61">
        <v>6</v>
      </c>
      <c r="N61">
        <v>21.78</v>
      </c>
      <c r="O61">
        <v>17160.919999999998</v>
      </c>
      <c r="P61">
        <v>68.790000000000006</v>
      </c>
      <c r="Q61">
        <v>796</v>
      </c>
      <c r="R61">
        <v>70.92</v>
      </c>
      <c r="S61">
        <v>51.23</v>
      </c>
      <c r="T61">
        <v>8762.5499999999993</v>
      </c>
      <c r="U61">
        <v>0.72</v>
      </c>
      <c r="V61">
        <v>0.88</v>
      </c>
      <c r="W61">
        <v>0.14000000000000001</v>
      </c>
      <c r="X61">
        <v>0.5</v>
      </c>
      <c r="Y61">
        <v>2</v>
      </c>
      <c r="Z61">
        <v>10</v>
      </c>
    </row>
    <row r="62" spans="1:26" x14ac:dyDescent="0.25">
      <c r="A62">
        <v>4</v>
      </c>
      <c r="B62">
        <v>65</v>
      </c>
      <c r="C62" t="s">
        <v>34</v>
      </c>
      <c r="D62">
        <v>9.2487999999999992</v>
      </c>
      <c r="E62">
        <v>10.81</v>
      </c>
      <c r="F62">
        <v>8.25</v>
      </c>
      <c r="G62">
        <v>35.36</v>
      </c>
      <c r="H62">
        <v>0.64</v>
      </c>
      <c r="I62">
        <v>14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68.819999999999993</v>
      </c>
      <c r="Q62">
        <v>795.84</v>
      </c>
      <c r="R62">
        <v>70.260000000000005</v>
      </c>
      <c r="S62">
        <v>51.23</v>
      </c>
      <c r="T62">
        <v>8430.2800000000007</v>
      </c>
      <c r="U62">
        <v>0.73</v>
      </c>
      <c r="V62">
        <v>0.88</v>
      </c>
      <c r="W62">
        <v>0.15</v>
      </c>
      <c r="X62">
        <v>0.49</v>
      </c>
      <c r="Y62">
        <v>2</v>
      </c>
      <c r="Z62">
        <v>10</v>
      </c>
    </row>
    <row r="63" spans="1:26" x14ac:dyDescent="0.25">
      <c r="A63">
        <v>0</v>
      </c>
      <c r="B63">
        <v>75</v>
      </c>
      <c r="C63" t="s">
        <v>34</v>
      </c>
      <c r="D63">
        <v>5.9791999999999996</v>
      </c>
      <c r="E63">
        <v>16.72</v>
      </c>
      <c r="F63">
        <v>11.48</v>
      </c>
      <c r="G63">
        <v>7.1</v>
      </c>
      <c r="H63">
        <v>0.12</v>
      </c>
      <c r="I63">
        <v>97</v>
      </c>
      <c r="J63">
        <v>150.44</v>
      </c>
      <c r="K63">
        <v>49.1</v>
      </c>
      <c r="L63">
        <v>1</v>
      </c>
      <c r="M63">
        <v>95</v>
      </c>
      <c r="N63">
        <v>25.34</v>
      </c>
      <c r="O63">
        <v>18787.759999999998</v>
      </c>
      <c r="P63">
        <v>132.01</v>
      </c>
      <c r="Q63">
        <v>796.13</v>
      </c>
      <c r="R63">
        <v>179.03</v>
      </c>
      <c r="S63">
        <v>51.23</v>
      </c>
      <c r="T63">
        <v>62399</v>
      </c>
      <c r="U63">
        <v>0.28999999999999998</v>
      </c>
      <c r="V63">
        <v>0.63</v>
      </c>
      <c r="W63">
        <v>0.26</v>
      </c>
      <c r="X63">
        <v>3.72</v>
      </c>
      <c r="Y63">
        <v>2</v>
      </c>
      <c r="Z63">
        <v>10</v>
      </c>
    </row>
    <row r="64" spans="1:26" x14ac:dyDescent="0.25">
      <c r="A64">
        <v>1</v>
      </c>
      <c r="B64">
        <v>75</v>
      </c>
      <c r="C64" t="s">
        <v>34</v>
      </c>
      <c r="D64">
        <v>8.1458999999999993</v>
      </c>
      <c r="E64">
        <v>12.28</v>
      </c>
      <c r="F64">
        <v>8.9</v>
      </c>
      <c r="G64">
        <v>14.83</v>
      </c>
      <c r="H64">
        <v>0.23</v>
      </c>
      <c r="I64">
        <v>36</v>
      </c>
      <c r="J64">
        <v>151.83000000000001</v>
      </c>
      <c r="K64">
        <v>49.1</v>
      </c>
      <c r="L64">
        <v>2</v>
      </c>
      <c r="M64">
        <v>34</v>
      </c>
      <c r="N64">
        <v>25.73</v>
      </c>
      <c r="O64">
        <v>18959.54</v>
      </c>
      <c r="P64">
        <v>96.96</v>
      </c>
      <c r="Q64">
        <v>795.85</v>
      </c>
      <c r="R64">
        <v>92.43</v>
      </c>
      <c r="S64">
        <v>51.23</v>
      </c>
      <c r="T64">
        <v>19404.18</v>
      </c>
      <c r="U64">
        <v>0.55000000000000004</v>
      </c>
      <c r="V64">
        <v>0.81</v>
      </c>
      <c r="W64">
        <v>0.15</v>
      </c>
      <c r="X64">
        <v>1.1399999999999999</v>
      </c>
      <c r="Y64">
        <v>2</v>
      </c>
      <c r="Z64">
        <v>10</v>
      </c>
    </row>
    <row r="65" spans="1:26" x14ac:dyDescent="0.25">
      <c r="A65">
        <v>2</v>
      </c>
      <c r="B65">
        <v>75</v>
      </c>
      <c r="C65" t="s">
        <v>34</v>
      </c>
      <c r="D65">
        <v>8.7082999999999995</v>
      </c>
      <c r="E65">
        <v>11.48</v>
      </c>
      <c r="F65">
        <v>8.5299999999999994</v>
      </c>
      <c r="G65">
        <v>23.28</v>
      </c>
      <c r="H65">
        <v>0.35</v>
      </c>
      <c r="I65">
        <v>22</v>
      </c>
      <c r="J65">
        <v>153.22999999999999</v>
      </c>
      <c r="K65">
        <v>49.1</v>
      </c>
      <c r="L65">
        <v>3</v>
      </c>
      <c r="M65">
        <v>20</v>
      </c>
      <c r="N65">
        <v>26.13</v>
      </c>
      <c r="O65">
        <v>19131.849999999999</v>
      </c>
      <c r="P65">
        <v>87.67</v>
      </c>
      <c r="Q65">
        <v>795.72</v>
      </c>
      <c r="R65">
        <v>80.38</v>
      </c>
      <c r="S65">
        <v>51.23</v>
      </c>
      <c r="T65">
        <v>13453.43</v>
      </c>
      <c r="U65">
        <v>0.64</v>
      </c>
      <c r="V65">
        <v>0.85</v>
      </c>
      <c r="W65">
        <v>0.14000000000000001</v>
      </c>
      <c r="X65">
        <v>0.77</v>
      </c>
      <c r="Y65">
        <v>2</v>
      </c>
      <c r="Z65">
        <v>10</v>
      </c>
    </row>
    <row r="66" spans="1:26" x14ac:dyDescent="0.25">
      <c r="A66">
        <v>3</v>
      </c>
      <c r="B66">
        <v>75</v>
      </c>
      <c r="C66" t="s">
        <v>34</v>
      </c>
      <c r="D66">
        <v>8.9972999999999992</v>
      </c>
      <c r="E66">
        <v>11.11</v>
      </c>
      <c r="F66">
        <v>8.35</v>
      </c>
      <c r="G66">
        <v>31.31</v>
      </c>
      <c r="H66">
        <v>0.46</v>
      </c>
      <c r="I66">
        <v>16</v>
      </c>
      <c r="J66">
        <v>154.63</v>
      </c>
      <c r="K66">
        <v>49.1</v>
      </c>
      <c r="L66">
        <v>4</v>
      </c>
      <c r="M66">
        <v>14</v>
      </c>
      <c r="N66">
        <v>26.53</v>
      </c>
      <c r="O66">
        <v>19304.72</v>
      </c>
      <c r="P66">
        <v>80.47</v>
      </c>
      <c r="Q66">
        <v>795.64</v>
      </c>
      <c r="R66">
        <v>74.08</v>
      </c>
      <c r="S66">
        <v>51.23</v>
      </c>
      <c r="T66">
        <v>10330.6</v>
      </c>
      <c r="U66">
        <v>0.69</v>
      </c>
      <c r="V66">
        <v>0.87</v>
      </c>
      <c r="W66">
        <v>0.14000000000000001</v>
      </c>
      <c r="X66">
        <v>0.59</v>
      </c>
      <c r="Y66">
        <v>2</v>
      </c>
      <c r="Z66">
        <v>10</v>
      </c>
    </row>
    <row r="67" spans="1:26" x14ac:dyDescent="0.25">
      <c r="A67">
        <v>4</v>
      </c>
      <c r="B67">
        <v>75</v>
      </c>
      <c r="C67" t="s">
        <v>34</v>
      </c>
      <c r="D67">
        <v>9.2421000000000006</v>
      </c>
      <c r="E67">
        <v>10.82</v>
      </c>
      <c r="F67">
        <v>8.18</v>
      </c>
      <c r="G67">
        <v>40.880000000000003</v>
      </c>
      <c r="H67">
        <v>0.56999999999999995</v>
      </c>
      <c r="I67">
        <v>12</v>
      </c>
      <c r="J67">
        <v>156.03</v>
      </c>
      <c r="K67">
        <v>49.1</v>
      </c>
      <c r="L67">
        <v>5</v>
      </c>
      <c r="M67">
        <v>3</v>
      </c>
      <c r="N67">
        <v>26.94</v>
      </c>
      <c r="O67">
        <v>19478.150000000001</v>
      </c>
      <c r="P67">
        <v>73.040000000000006</v>
      </c>
      <c r="Q67">
        <v>795.66</v>
      </c>
      <c r="R67">
        <v>68.099999999999994</v>
      </c>
      <c r="S67">
        <v>51.23</v>
      </c>
      <c r="T67">
        <v>7358.75</v>
      </c>
      <c r="U67">
        <v>0.75</v>
      </c>
      <c r="V67">
        <v>0.89</v>
      </c>
      <c r="W67">
        <v>0.14000000000000001</v>
      </c>
      <c r="X67">
        <v>0.42</v>
      </c>
      <c r="Y67">
        <v>2</v>
      </c>
      <c r="Z67">
        <v>10</v>
      </c>
    </row>
    <row r="68" spans="1:26" x14ac:dyDescent="0.25">
      <c r="A68">
        <v>5</v>
      </c>
      <c r="B68">
        <v>75</v>
      </c>
      <c r="C68" t="s">
        <v>34</v>
      </c>
      <c r="D68">
        <v>9.1942000000000004</v>
      </c>
      <c r="E68">
        <v>10.88</v>
      </c>
      <c r="F68">
        <v>8.23</v>
      </c>
      <c r="G68">
        <v>41.17</v>
      </c>
      <c r="H68">
        <v>0.67</v>
      </c>
      <c r="I68">
        <v>12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73.63</v>
      </c>
      <c r="Q68">
        <v>795.74</v>
      </c>
      <c r="R68">
        <v>69.97</v>
      </c>
      <c r="S68">
        <v>51.23</v>
      </c>
      <c r="T68">
        <v>8294.52</v>
      </c>
      <c r="U68">
        <v>0.73</v>
      </c>
      <c r="V68">
        <v>0.88</v>
      </c>
      <c r="W68">
        <v>0.14000000000000001</v>
      </c>
      <c r="X68">
        <v>0.47</v>
      </c>
      <c r="Y68">
        <v>2</v>
      </c>
      <c r="Z68">
        <v>10</v>
      </c>
    </row>
    <row r="69" spans="1:26" x14ac:dyDescent="0.25">
      <c r="A69">
        <v>0</v>
      </c>
      <c r="B69">
        <v>95</v>
      </c>
      <c r="C69" t="s">
        <v>34</v>
      </c>
      <c r="D69">
        <v>5.1002999999999998</v>
      </c>
      <c r="E69">
        <v>19.61</v>
      </c>
      <c r="F69">
        <v>12.56</v>
      </c>
      <c r="G69">
        <v>6.13</v>
      </c>
      <c r="H69">
        <v>0.1</v>
      </c>
      <c r="I69">
        <v>123</v>
      </c>
      <c r="J69">
        <v>185.69</v>
      </c>
      <c r="K69">
        <v>53.44</v>
      </c>
      <c r="L69">
        <v>1</v>
      </c>
      <c r="M69">
        <v>121</v>
      </c>
      <c r="N69">
        <v>36.26</v>
      </c>
      <c r="O69">
        <v>23136.14</v>
      </c>
      <c r="P69">
        <v>167.07</v>
      </c>
      <c r="Q69">
        <v>795.97</v>
      </c>
      <c r="R69">
        <v>215.41</v>
      </c>
      <c r="S69">
        <v>51.23</v>
      </c>
      <c r="T69">
        <v>80461.06</v>
      </c>
      <c r="U69">
        <v>0.24</v>
      </c>
      <c r="V69">
        <v>0.57999999999999996</v>
      </c>
      <c r="W69">
        <v>0.3</v>
      </c>
      <c r="X69">
        <v>4.8</v>
      </c>
      <c r="Y69">
        <v>2</v>
      </c>
      <c r="Z69">
        <v>10</v>
      </c>
    </row>
    <row r="70" spans="1:26" x14ac:dyDescent="0.25">
      <c r="A70">
        <v>1</v>
      </c>
      <c r="B70">
        <v>95</v>
      </c>
      <c r="C70" t="s">
        <v>34</v>
      </c>
      <c r="D70">
        <v>7.4042000000000003</v>
      </c>
      <c r="E70">
        <v>13.51</v>
      </c>
      <c r="F70">
        <v>9.36</v>
      </c>
      <c r="G70">
        <v>12.48</v>
      </c>
      <c r="H70">
        <v>0.19</v>
      </c>
      <c r="I70">
        <v>45</v>
      </c>
      <c r="J70">
        <v>187.21</v>
      </c>
      <c r="K70">
        <v>53.44</v>
      </c>
      <c r="L70">
        <v>2</v>
      </c>
      <c r="M70">
        <v>43</v>
      </c>
      <c r="N70">
        <v>36.770000000000003</v>
      </c>
      <c r="O70">
        <v>23322.880000000001</v>
      </c>
      <c r="P70">
        <v>120.27</v>
      </c>
      <c r="Q70">
        <v>795.84</v>
      </c>
      <c r="R70">
        <v>107.8</v>
      </c>
      <c r="S70">
        <v>51.23</v>
      </c>
      <c r="T70">
        <v>27044.04</v>
      </c>
      <c r="U70">
        <v>0.48</v>
      </c>
      <c r="V70">
        <v>0.77</v>
      </c>
      <c r="W70">
        <v>0.18</v>
      </c>
      <c r="X70">
        <v>1.6</v>
      </c>
      <c r="Y70">
        <v>2</v>
      </c>
      <c r="Z70">
        <v>10</v>
      </c>
    </row>
    <row r="71" spans="1:26" x14ac:dyDescent="0.25">
      <c r="A71">
        <v>2</v>
      </c>
      <c r="B71">
        <v>95</v>
      </c>
      <c r="C71" t="s">
        <v>34</v>
      </c>
      <c r="D71">
        <v>8.1826000000000008</v>
      </c>
      <c r="E71">
        <v>12.22</v>
      </c>
      <c r="F71">
        <v>8.75</v>
      </c>
      <c r="G71">
        <v>19.440000000000001</v>
      </c>
      <c r="H71">
        <v>0.28000000000000003</v>
      </c>
      <c r="I71">
        <v>27</v>
      </c>
      <c r="J71">
        <v>188.73</v>
      </c>
      <c r="K71">
        <v>53.44</v>
      </c>
      <c r="L71">
        <v>3</v>
      </c>
      <c r="M71">
        <v>25</v>
      </c>
      <c r="N71">
        <v>37.29</v>
      </c>
      <c r="O71">
        <v>23510.33</v>
      </c>
      <c r="P71">
        <v>108.45</v>
      </c>
      <c r="Q71">
        <v>795.95</v>
      </c>
      <c r="R71">
        <v>87.45</v>
      </c>
      <c r="S71">
        <v>51.23</v>
      </c>
      <c r="T71">
        <v>16961.52</v>
      </c>
      <c r="U71">
        <v>0.59</v>
      </c>
      <c r="V71">
        <v>0.83</v>
      </c>
      <c r="W71">
        <v>0.15</v>
      </c>
      <c r="X71">
        <v>0.99</v>
      </c>
      <c r="Y71">
        <v>2</v>
      </c>
      <c r="Z71">
        <v>10</v>
      </c>
    </row>
    <row r="72" spans="1:26" x14ac:dyDescent="0.25">
      <c r="A72">
        <v>3</v>
      </c>
      <c r="B72">
        <v>95</v>
      </c>
      <c r="C72" t="s">
        <v>34</v>
      </c>
      <c r="D72">
        <v>8.6930999999999994</v>
      </c>
      <c r="E72">
        <v>11.5</v>
      </c>
      <c r="F72">
        <v>8.33</v>
      </c>
      <c r="G72">
        <v>26.3</v>
      </c>
      <c r="H72">
        <v>0.37</v>
      </c>
      <c r="I72">
        <v>19</v>
      </c>
      <c r="J72">
        <v>190.25</v>
      </c>
      <c r="K72">
        <v>53.44</v>
      </c>
      <c r="L72">
        <v>4</v>
      </c>
      <c r="M72">
        <v>17</v>
      </c>
      <c r="N72">
        <v>37.82</v>
      </c>
      <c r="O72">
        <v>23698.48</v>
      </c>
      <c r="P72">
        <v>99.28</v>
      </c>
      <c r="Q72">
        <v>795.79</v>
      </c>
      <c r="R72">
        <v>73.2</v>
      </c>
      <c r="S72">
        <v>51.23</v>
      </c>
      <c r="T72">
        <v>9878.44</v>
      </c>
      <c r="U72">
        <v>0.7</v>
      </c>
      <c r="V72">
        <v>0.87</v>
      </c>
      <c r="W72">
        <v>0.14000000000000001</v>
      </c>
      <c r="X72">
        <v>0.56999999999999995</v>
      </c>
      <c r="Y72">
        <v>2</v>
      </c>
      <c r="Z72">
        <v>10</v>
      </c>
    </row>
    <row r="73" spans="1:26" x14ac:dyDescent="0.25">
      <c r="A73">
        <v>4</v>
      </c>
      <c r="B73">
        <v>95</v>
      </c>
      <c r="C73" t="s">
        <v>34</v>
      </c>
      <c r="D73">
        <v>8.8369999999999997</v>
      </c>
      <c r="E73">
        <v>11.32</v>
      </c>
      <c r="F73">
        <v>8.2899999999999991</v>
      </c>
      <c r="G73">
        <v>33.159999999999997</v>
      </c>
      <c r="H73">
        <v>0.46</v>
      </c>
      <c r="I73">
        <v>15</v>
      </c>
      <c r="J73">
        <v>191.78</v>
      </c>
      <c r="K73">
        <v>53.44</v>
      </c>
      <c r="L73">
        <v>5</v>
      </c>
      <c r="M73">
        <v>13</v>
      </c>
      <c r="N73">
        <v>38.35</v>
      </c>
      <c r="O73">
        <v>23887.360000000001</v>
      </c>
      <c r="P73">
        <v>94.69</v>
      </c>
      <c r="Q73">
        <v>795.67</v>
      </c>
      <c r="R73">
        <v>72.11</v>
      </c>
      <c r="S73">
        <v>51.23</v>
      </c>
      <c r="T73">
        <v>9350.1</v>
      </c>
      <c r="U73">
        <v>0.71</v>
      </c>
      <c r="V73">
        <v>0.87</v>
      </c>
      <c r="W73">
        <v>0.13</v>
      </c>
      <c r="X73">
        <v>0.53</v>
      </c>
      <c r="Y73">
        <v>2</v>
      </c>
      <c r="Z73">
        <v>10</v>
      </c>
    </row>
    <row r="74" spans="1:26" x14ac:dyDescent="0.25">
      <c r="A74">
        <v>5</v>
      </c>
      <c r="B74">
        <v>95</v>
      </c>
      <c r="C74" t="s">
        <v>34</v>
      </c>
      <c r="D74">
        <v>9.0107999999999997</v>
      </c>
      <c r="E74">
        <v>11.1</v>
      </c>
      <c r="F74">
        <v>8.18</v>
      </c>
      <c r="G74">
        <v>40.909999999999997</v>
      </c>
      <c r="H74">
        <v>0.55000000000000004</v>
      </c>
      <c r="I74">
        <v>12</v>
      </c>
      <c r="J74">
        <v>193.32</v>
      </c>
      <c r="K74">
        <v>53.44</v>
      </c>
      <c r="L74">
        <v>6</v>
      </c>
      <c r="M74">
        <v>10</v>
      </c>
      <c r="N74">
        <v>38.89</v>
      </c>
      <c r="O74">
        <v>24076.95</v>
      </c>
      <c r="P74">
        <v>88.21</v>
      </c>
      <c r="Q74">
        <v>795.64</v>
      </c>
      <c r="R74">
        <v>68.67</v>
      </c>
      <c r="S74">
        <v>51.23</v>
      </c>
      <c r="T74">
        <v>7645.82</v>
      </c>
      <c r="U74">
        <v>0.75</v>
      </c>
      <c r="V74">
        <v>0.89</v>
      </c>
      <c r="W74">
        <v>0.13</v>
      </c>
      <c r="X74">
        <v>0.42</v>
      </c>
      <c r="Y74">
        <v>2</v>
      </c>
      <c r="Z74">
        <v>10</v>
      </c>
    </row>
    <row r="75" spans="1:26" x14ac:dyDescent="0.25">
      <c r="A75">
        <v>6</v>
      </c>
      <c r="B75">
        <v>95</v>
      </c>
      <c r="C75" t="s">
        <v>34</v>
      </c>
      <c r="D75">
        <v>9.1684999999999999</v>
      </c>
      <c r="E75">
        <v>10.91</v>
      </c>
      <c r="F75">
        <v>8.07</v>
      </c>
      <c r="G75">
        <v>48.4</v>
      </c>
      <c r="H75">
        <v>0.64</v>
      </c>
      <c r="I75">
        <v>10</v>
      </c>
      <c r="J75">
        <v>194.86</v>
      </c>
      <c r="K75">
        <v>53.44</v>
      </c>
      <c r="L75">
        <v>7</v>
      </c>
      <c r="M75">
        <v>3</v>
      </c>
      <c r="N75">
        <v>39.43</v>
      </c>
      <c r="O75">
        <v>24267.279999999999</v>
      </c>
      <c r="P75">
        <v>82.12</v>
      </c>
      <c r="Q75">
        <v>795.82</v>
      </c>
      <c r="R75">
        <v>64.41</v>
      </c>
      <c r="S75">
        <v>51.23</v>
      </c>
      <c r="T75">
        <v>5527.15</v>
      </c>
      <c r="U75">
        <v>0.8</v>
      </c>
      <c r="V75">
        <v>0.9</v>
      </c>
      <c r="W75">
        <v>0.13</v>
      </c>
      <c r="X75">
        <v>0.31</v>
      </c>
      <c r="Y75">
        <v>2</v>
      </c>
      <c r="Z75">
        <v>10</v>
      </c>
    </row>
    <row r="76" spans="1:26" x14ac:dyDescent="0.25">
      <c r="A76">
        <v>7</v>
      </c>
      <c r="B76">
        <v>95</v>
      </c>
      <c r="C76" t="s">
        <v>34</v>
      </c>
      <c r="D76">
        <v>9.1435999999999993</v>
      </c>
      <c r="E76">
        <v>10.94</v>
      </c>
      <c r="F76">
        <v>8.1</v>
      </c>
      <c r="G76">
        <v>48.58</v>
      </c>
      <c r="H76">
        <v>0.72</v>
      </c>
      <c r="I76">
        <v>10</v>
      </c>
      <c r="J76">
        <v>196.41</v>
      </c>
      <c r="K76">
        <v>53.44</v>
      </c>
      <c r="L76">
        <v>8</v>
      </c>
      <c r="M76">
        <v>0</v>
      </c>
      <c r="N76">
        <v>39.979999999999997</v>
      </c>
      <c r="O76">
        <v>24458.36</v>
      </c>
      <c r="P76">
        <v>82.95</v>
      </c>
      <c r="Q76">
        <v>795.96</v>
      </c>
      <c r="R76">
        <v>65.41</v>
      </c>
      <c r="S76">
        <v>51.23</v>
      </c>
      <c r="T76">
        <v>6024.56</v>
      </c>
      <c r="U76">
        <v>0.78</v>
      </c>
      <c r="V76">
        <v>0.9</v>
      </c>
      <c r="W76">
        <v>0.13</v>
      </c>
      <c r="X76">
        <v>0.34</v>
      </c>
      <c r="Y76">
        <v>2</v>
      </c>
      <c r="Z76">
        <v>10</v>
      </c>
    </row>
    <row r="77" spans="1:26" x14ac:dyDescent="0.25">
      <c r="A77">
        <v>0</v>
      </c>
      <c r="B77">
        <v>55</v>
      </c>
      <c r="C77" t="s">
        <v>34</v>
      </c>
      <c r="D77">
        <v>6.9451999999999998</v>
      </c>
      <c r="E77">
        <v>14.4</v>
      </c>
      <c r="F77">
        <v>10.55</v>
      </c>
      <c r="G77">
        <v>8.5500000000000007</v>
      </c>
      <c r="H77">
        <v>0.15</v>
      </c>
      <c r="I77">
        <v>74</v>
      </c>
      <c r="J77">
        <v>116.05</v>
      </c>
      <c r="K77">
        <v>43.4</v>
      </c>
      <c r="L77">
        <v>1</v>
      </c>
      <c r="M77">
        <v>72</v>
      </c>
      <c r="N77">
        <v>16.649999999999999</v>
      </c>
      <c r="O77">
        <v>14546.17</v>
      </c>
      <c r="P77">
        <v>100.16</v>
      </c>
      <c r="Q77">
        <v>796.23</v>
      </c>
      <c r="R77">
        <v>147.63</v>
      </c>
      <c r="S77">
        <v>51.23</v>
      </c>
      <c r="T77">
        <v>46816.71</v>
      </c>
      <c r="U77">
        <v>0.35</v>
      </c>
      <c r="V77">
        <v>0.69</v>
      </c>
      <c r="W77">
        <v>0.22</v>
      </c>
      <c r="X77">
        <v>2.78</v>
      </c>
      <c r="Y77">
        <v>2</v>
      </c>
      <c r="Z77">
        <v>10</v>
      </c>
    </row>
    <row r="78" spans="1:26" x14ac:dyDescent="0.25">
      <c r="A78">
        <v>1</v>
      </c>
      <c r="B78">
        <v>55</v>
      </c>
      <c r="C78" t="s">
        <v>34</v>
      </c>
      <c r="D78">
        <v>8.5692000000000004</v>
      </c>
      <c r="E78">
        <v>11.67</v>
      </c>
      <c r="F78">
        <v>8.89</v>
      </c>
      <c r="G78">
        <v>18.399999999999999</v>
      </c>
      <c r="H78">
        <v>0.3</v>
      </c>
      <c r="I78">
        <v>29</v>
      </c>
      <c r="J78">
        <v>117.34</v>
      </c>
      <c r="K78">
        <v>43.4</v>
      </c>
      <c r="L78">
        <v>2</v>
      </c>
      <c r="M78">
        <v>27</v>
      </c>
      <c r="N78">
        <v>16.940000000000001</v>
      </c>
      <c r="O78">
        <v>14705.49</v>
      </c>
      <c r="P78">
        <v>77.569999999999993</v>
      </c>
      <c r="Q78">
        <v>795.92</v>
      </c>
      <c r="R78">
        <v>92.38</v>
      </c>
      <c r="S78">
        <v>51.23</v>
      </c>
      <c r="T78">
        <v>19415.669999999998</v>
      </c>
      <c r="U78">
        <v>0.55000000000000004</v>
      </c>
      <c r="V78">
        <v>0.82</v>
      </c>
      <c r="W78">
        <v>0.15</v>
      </c>
      <c r="X78">
        <v>1.1299999999999999</v>
      </c>
      <c r="Y78">
        <v>2</v>
      </c>
      <c r="Z78">
        <v>10</v>
      </c>
    </row>
    <row r="79" spans="1:26" x14ac:dyDescent="0.25">
      <c r="A79">
        <v>2</v>
      </c>
      <c r="B79">
        <v>55</v>
      </c>
      <c r="C79" t="s">
        <v>34</v>
      </c>
      <c r="D79">
        <v>9.1872000000000007</v>
      </c>
      <c r="E79">
        <v>10.88</v>
      </c>
      <c r="F79">
        <v>8.39</v>
      </c>
      <c r="G79">
        <v>29.63</v>
      </c>
      <c r="H79">
        <v>0.45</v>
      </c>
      <c r="I79">
        <v>17</v>
      </c>
      <c r="J79">
        <v>118.63</v>
      </c>
      <c r="K79">
        <v>43.4</v>
      </c>
      <c r="L79">
        <v>3</v>
      </c>
      <c r="M79">
        <v>11</v>
      </c>
      <c r="N79">
        <v>17.23</v>
      </c>
      <c r="O79">
        <v>14865.24</v>
      </c>
      <c r="P79">
        <v>65.3</v>
      </c>
      <c r="Q79">
        <v>795.91</v>
      </c>
      <c r="R79">
        <v>75.52</v>
      </c>
      <c r="S79">
        <v>51.23</v>
      </c>
      <c r="T79">
        <v>11045.98</v>
      </c>
      <c r="U79">
        <v>0.68</v>
      </c>
      <c r="V79">
        <v>0.86</v>
      </c>
      <c r="W79">
        <v>0.14000000000000001</v>
      </c>
      <c r="X79">
        <v>0.63</v>
      </c>
      <c r="Y79">
        <v>2</v>
      </c>
      <c r="Z79">
        <v>10</v>
      </c>
    </row>
    <row r="80" spans="1:26" x14ac:dyDescent="0.25">
      <c r="A80">
        <v>3</v>
      </c>
      <c r="B80">
        <v>55</v>
      </c>
      <c r="C80" t="s">
        <v>34</v>
      </c>
      <c r="D80">
        <v>9.2550000000000008</v>
      </c>
      <c r="E80">
        <v>10.8</v>
      </c>
      <c r="F80">
        <v>8.34</v>
      </c>
      <c r="G80">
        <v>31.27</v>
      </c>
      <c r="H80">
        <v>0.59</v>
      </c>
      <c r="I80">
        <v>16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64.2</v>
      </c>
      <c r="Q80">
        <v>795.9</v>
      </c>
      <c r="R80">
        <v>73.099999999999994</v>
      </c>
      <c r="S80">
        <v>51.23</v>
      </c>
      <c r="T80">
        <v>9842.35</v>
      </c>
      <c r="U80">
        <v>0.7</v>
      </c>
      <c r="V80">
        <v>0.87</v>
      </c>
      <c r="W80">
        <v>0.15</v>
      </c>
      <c r="X80">
        <v>0.57999999999999996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8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INDEX(resultados!$A$2:$ZZ$80, 1, MATCH($B$1, resultados!$A$1:$ZZ$1, 0))</f>
        <v>#N/A</v>
      </c>
      <c r="B7" t="e">
        <f>INDEX(resultados!$A$2:$ZZ$80, 1, MATCH($B$2, resultados!$A$1:$ZZ$1, 0))</f>
        <v>#N/A</v>
      </c>
      <c r="C7" t="e">
        <f>INDEX(resultados!$A$2:$ZZ$80, 1, MATCH($B$3, resultados!$A$1:$ZZ$1, 0))</f>
        <v>#N/A</v>
      </c>
    </row>
    <row r="8" spans="1:3" x14ac:dyDescent="0.25">
      <c r="A8" t="e">
        <f>INDEX(resultados!$A$2:$ZZ$80, 2, MATCH($B$1, resultados!$A$1:$ZZ$1, 0))</f>
        <v>#N/A</v>
      </c>
      <c r="B8" t="e">
        <f>INDEX(resultados!$A$2:$ZZ$80, 2, MATCH($B$2, resultados!$A$1:$ZZ$1, 0))</f>
        <v>#N/A</v>
      </c>
      <c r="C8" t="e">
        <f>INDEX(resultados!$A$2:$ZZ$80, 2, MATCH($B$3, resultados!$A$1:$ZZ$1, 0))</f>
        <v>#N/A</v>
      </c>
    </row>
    <row r="9" spans="1:3" x14ac:dyDescent="0.25">
      <c r="A9" t="e">
        <f>INDEX(resultados!$A$2:$ZZ$80, 3, MATCH($B$1, resultados!$A$1:$ZZ$1, 0))</f>
        <v>#N/A</v>
      </c>
      <c r="B9" t="e">
        <f>INDEX(resultados!$A$2:$ZZ$80, 3, MATCH($B$2, resultados!$A$1:$ZZ$1, 0))</f>
        <v>#N/A</v>
      </c>
      <c r="C9" t="e">
        <f>INDEX(resultados!$A$2:$ZZ$80, 3, MATCH($B$3, resultados!$A$1:$ZZ$1, 0))</f>
        <v>#N/A</v>
      </c>
    </row>
    <row r="10" spans="1:3" x14ac:dyDescent="0.25">
      <c r="A10" t="e">
        <f>INDEX(resultados!$A$2:$ZZ$80, 4, MATCH($B$1, resultados!$A$1:$ZZ$1, 0))</f>
        <v>#N/A</v>
      </c>
      <c r="B10" t="e">
        <f>INDEX(resultados!$A$2:$ZZ$80, 4, MATCH($B$2, resultados!$A$1:$ZZ$1, 0))</f>
        <v>#N/A</v>
      </c>
      <c r="C10" t="e">
        <f>INDEX(resultados!$A$2:$ZZ$80, 4, MATCH($B$3, resultados!$A$1:$ZZ$1, 0))</f>
        <v>#N/A</v>
      </c>
    </row>
    <row r="11" spans="1:3" x14ac:dyDescent="0.25">
      <c r="A11" t="e">
        <f>INDEX(resultados!$A$2:$ZZ$80, 5, MATCH($B$1, resultados!$A$1:$ZZ$1, 0))</f>
        <v>#N/A</v>
      </c>
      <c r="B11" t="e">
        <f>INDEX(resultados!$A$2:$ZZ$80, 5, MATCH($B$2, resultados!$A$1:$ZZ$1, 0))</f>
        <v>#N/A</v>
      </c>
      <c r="C11" t="e">
        <f>INDEX(resultados!$A$2:$ZZ$80, 5, MATCH($B$3, resultados!$A$1:$ZZ$1, 0))</f>
        <v>#N/A</v>
      </c>
    </row>
    <row r="12" spans="1:3" x14ac:dyDescent="0.25">
      <c r="A12" t="e">
        <f>INDEX(resultados!$A$2:$ZZ$80, 6, MATCH($B$1, resultados!$A$1:$ZZ$1, 0))</f>
        <v>#N/A</v>
      </c>
      <c r="B12" t="e">
        <f>INDEX(resultados!$A$2:$ZZ$80, 6, MATCH($B$2, resultados!$A$1:$ZZ$1, 0))</f>
        <v>#N/A</v>
      </c>
      <c r="C12" t="e">
        <f>INDEX(resultados!$A$2:$ZZ$80, 6, MATCH($B$3, resultados!$A$1:$ZZ$1, 0))</f>
        <v>#N/A</v>
      </c>
    </row>
    <row r="13" spans="1:3" x14ac:dyDescent="0.25">
      <c r="A13" t="e">
        <f>INDEX(resultados!$A$2:$ZZ$80, 7, MATCH($B$1, resultados!$A$1:$ZZ$1, 0))</f>
        <v>#N/A</v>
      </c>
      <c r="B13" t="e">
        <f>INDEX(resultados!$A$2:$ZZ$80, 7, MATCH($B$2, resultados!$A$1:$ZZ$1, 0))</f>
        <v>#N/A</v>
      </c>
      <c r="C13" t="e">
        <f>INDEX(resultados!$A$2:$ZZ$80, 7, MATCH($B$3, resultados!$A$1:$ZZ$1, 0))</f>
        <v>#N/A</v>
      </c>
    </row>
    <row r="14" spans="1:3" x14ac:dyDescent="0.25">
      <c r="A14" t="e">
        <f>INDEX(resultados!$A$2:$ZZ$80, 8, MATCH($B$1, resultados!$A$1:$ZZ$1, 0))</f>
        <v>#N/A</v>
      </c>
      <c r="B14" t="e">
        <f>INDEX(resultados!$A$2:$ZZ$80, 8, MATCH($B$2, resultados!$A$1:$ZZ$1, 0))</f>
        <v>#N/A</v>
      </c>
      <c r="C14" t="e">
        <f>INDEX(resultados!$A$2:$ZZ$80, 8, MATCH($B$3, resultados!$A$1:$ZZ$1, 0))</f>
        <v>#N/A</v>
      </c>
    </row>
    <row r="15" spans="1:3" x14ac:dyDescent="0.25">
      <c r="A15" t="e">
        <f>INDEX(resultados!$A$2:$ZZ$80, 9, MATCH($B$1, resultados!$A$1:$ZZ$1, 0))</f>
        <v>#N/A</v>
      </c>
      <c r="B15" t="e">
        <f>INDEX(resultados!$A$2:$ZZ$80, 9, MATCH($B$2, resultados!$A$1:$ZZ$1, 0))</f>
        <v>#N/A</v>
      </c>
      <c r="C15" t="e">
        <f>INDEX(resultados!$A$2:$ZZ$80, 9, MATCH($B$3, resultados!$A$1:$ZZ$1, 0))</f>
        <v>#N/A</v>
      </c>
    </row>
    <row r="16" spans="1:3" x14ac:dyDescent="0.25">
      <c r="A16" t="e">
        <f>INDEX(resultados!$A$2:$ZZ$80, 10, MATCH($B$1, resultados!$A$1:$ZZ$1, 0))</f>
        <v>#N/A</v>
      </c>
      <c r="B16" t="e">
        <f>INDEX(resultados!$A$2:$ZZ$80, 10, MATCH($B$2, resultados!$A$1:$ZZ$1, 0))</f>
        <v>#N/A</v>
      </c>
      <c r="C16" t="e">
        <f>INDEX(resultados!$A$2:$ZZ$80, 10, MATCH($B$3, resultados!$A$1:$ZZ$1, 0))</f>
        <v>#N/A</v>
      </c>
    </row>
    <row r="17" spans="1:3" x14ac:dyDescent="0.25">
      <c r="A17" t="e">
        <f>INDEX(resultados!$A$2:$ZZ$80, 11, MATCH($B$1, resultados!$A$1:$ZZ$1, 0))</f>
        <v>#N/A</v>
      </c>
      <c r="B17" t="e">
        <f>INDEX(resultados!$A$2:$ZZ$80, 11, MATCH($B$2, resultados!$A$1:$ZZ$1, 0))</f>
        <v>#N/A</v>
      </c>
      <c r="C17" t="e">
        <f>INDEX(resultados!$A$2:$ZZ$80, 11, MATCH($B$3, resultados!$A$1:$ZZ$1, 0))</f>
        <v>#N/A</v>
      </c>
    </row>
    <row r="18" spans="1:3" x14ac:dyDescent="0.25">
      <c r="A18" t="e">
        <f>INDEX(resultados!$A$2:$ZZ$80, 12, MATCH($B$1, resultados!$A$1:$ZZ$1, 0))</f>
        <v>#N/A</v>
      </c>
      <c r="B18" t="e">
        <f>INDEX(resultados!$A$2:$ZZ$80, 12, MATCH($B$2, resultados!$A$1:$ZZ$1, 0))</f>
        <v>#N/A</v>
      </c>
      <c r="C18" t="e">
        <f>INDEX(resultados!$A$2:$ZZ$80, 12, MATCH($B$3, resultados!$A$1:$ZZ$1, 0))</f>
        <v>#N/A</v>
      </c>
    </row>
    <row r="19" spans="1:3" x14ac:dyDescent="0.25">
      <c r="A19" t="e">
        <f>INDEX(resultados!$A$2:$ZZ$80, 13, MATCH($B$1, resultados!$A$1:$ZZ$1, 0))</f>
        <v>#N/A</v>
      </c>
      <c r="B19" t="e">
        <f>INDEX(resultados!$A$2:$ZZ$80, 13, MATCH($B$2, resultados!$A$1:$ZZ$1, 0))</f>
        <v>#N/A</v>
      </c>
      <c r="C19" t="e">
        <f>INDEX(resultados!$A$2:$ZZ$80, 13, MATCH($B$3, resultados!$A$1:$ZZ$1, 0))</f>
        <v>#N/A</v>
      </c>
    </row>
    <row r="20" spans="1:3" x14ac:dyDescent="0.25">
      <c r="A20" t="e">
        <f>INDEX(resultados!$A$2:$ZZ$80, 14, MATCH($B$1, resultados!$A$1:$ZZ$1, 0))</f>
        <v>#N/A</v>
      </c>
      <c r="B20" t="e">
        <f>INDEX(resultados!$A$2:$ZZ$80, 14, MATCH($B$2, resultados!$A$1:$ZZ$1, 0))</f>
        <v>#N/A</v>
      </c>
      <c r="C20" t="e">
        <f>INDEX(resultados!$A$2:$ZZ$80, 14, MATCH($B$3, resultados!$A$1:$ZZ$1, 0))</f>
        <v>#N/A</v>
      </c>
    </row>
    <row r="21" spans="1:3" x14ac:dyDescent="0.25">
      <c r="A21" t="e">
        <f>INDEX(resultados!$A$2:$ZZ$80, 15, MATCH($B$1, resultados!$A$1:$ZZ$1, 0))</f>
        <v>#N/A</v>
      </c>
      <c r="B21" t="e">
        <f>INDEX(resultados!$A$2:$ZZ$80, 15, MATCH($B$2, resultados!$A$1:$ZZ$1, 0))</f>
        <v>#N/A</v>
      </c>
      <c r="C21" t="e">
        <f>INDEX(resultados!$A$2:$ZZ$80, 15, MATCH($B$3, resultados!$A$1:$ZZ$1, 0))</f>
        <v>#N/A</v>
      </c>
    </row>
    <row r="22" spans="1:3" x14ac:dyDescent="0.25">
      <c r="A22" t="e">
        <f>INDEX(resultados!$A$2:$ZZ$80, 16, MATCH($B$1, resultados!$A$1:$ZZ$1, 0))</f>
        <v>#N/A</v>
      </c>
      <c r="B22" t="e">
        <f>INDEX(resultados!$A$2:$ZZ$80, 16, MATCH($B$2, resultados!$A$1:$ZZ$1, 0))</f>
        <v>#N/A</v>
      </c>
      <c r="C22" t="e">
        <f>INDEX(resultados!$A$2:$ZZ$80, 16, MATCH($B$3, resultados!$A$1:$ZZ$1, 0))</f>
        <v>#N/A</v>
      </c>
    </row>
    <row r="23" spans="1:3" x14ac:dyDescent="0.25">
      <c r="A23" t="e">
        <f>INDEX(resultados!$A$2:$ZZ$80, 17, MATCH($B$1, resultados!$A$1:$ZZ$1, 0))</f>
        <v>#N/A</v>
      </c>
      <c r="B23" t="e">
        <f>INDEX(resultados!$A$2:$ZZ$80, 17, MATCH($B$2, resultados!$A$1:$ZZ$1, 0))</f>
        <v>#N/A</v>
      </c>
      <c r="C23" t="e">
        <f>INDEX(resultados!$A$2:$ZZ$80, 17, MATCH($B$3, resultados!$A$1:$ZZ$1, 0))</f>
        <v>#N/A</v>
      </c>
    </row>
    <row r="24" spans="1:3" x14ac:dyDescent="0.25">
      <c r="A24" t="e">
        <f>INDEX(resultados!$A$2:$ZZ$80, 18, MATCH($B$1, resultados!$A$1:$ZZ$1, 0))</f>
        <v>#N/A</v>
      </c>
      <c r="B24" t="e">
        <f>INDEX(resultados!$A$2:$ZZ$80, 18, MATCH($B$2, resultados!$A$1:$ZZ$1, 0))</f>
        <v>#N/A</v>
      </c>
      <c r="C24" t="e">
        <f>INDEX(resultados!$A$2:$ZZ$80, 18, MATCH($B$3, resultados!$A$1:$ZZ$1, 0))</f>
        <v>#N/A</v>
      </c>
    </row>
    <row r="25" spans="1:3" x14ac:dyDescent="0.25">
      <c r="A25" t="e">
        <f>INDEX(resultados!$A$2:$ZZ$80, 19, MATCH($B$1, resultados!$A$1:$ZZ$1, 0))</f>
        <v>#N/A</v>
      </c>
      <c r="B25" t="e">
        <f>INDEX(resultados!$A$2:$ZZ$80, 19, MATCH($B$2, resultados!$A$1:$ZZ$1, 0))</f>
        <v>#N/A</v>
      </c>
      <c r="C25" t="e">
        <f>INDEX(resultados!$A$2:$ZZ$80, 19, MATCH($B$3, resultados!$A$1:$ZZ$1, 0))</f>
        <v>#N/A</v>
      </c>
    </row>
    <row r="26" spans="1:3" x14ac:dyDescent="0.25">
      <c r="A26" t="e">
        <f>INDEX(resultados!$A$2:$ZZ$80, 20, MATCH($B$1, resultados!$A$1:$ZZ$1, 0))</f>
        <v>#N/A</v>
      </c>
      <c r="B26" t="e">
        <f>INDEX(resultados!$A$2:$ZZ$80, 20, MATCH($B$2, resultados!$A$1:$ZZ$1, 0))</f>
        <v>#N/A</v>
      </c>
      <c r="C26" t="e">
        <f>INDEX(resultados!$A$2:$ZZ$80, 20, MATCH($B$3, resultados!$A$1:$ZZ$1, 0))</f>
        <v>#N/A</v>
      </c>
    </row>
    <row r="27" spans="1:3" x14ac:dyDescent="0.25">
      <c r="A27" t="e">
        <f>INDEX(resultados!$A$2:$ZZ$80, 21, MATCH($B$1, resultados!$A$1:$ZZ$1, 0))</f>
        <v>#N/A</v>
      </c>
      <c r="B27" t="e">
        <f>INDEX(resultados!$A$2:$ZZ$80, 21, MATCH($B$2, resultados!$A$1:$ZZ$1, 0))</f>
        <v>#N/A</v>
      </c>
      <c r="C27" t="e">
        <f>INDEX(resultados!$A$2:$ZZ$80, 21, MATCH($B$3, resultados!$A$1:$ZZ$1, 0))</f>
        <v>#N/A</v>
      </c>
    </row>
    <row r="28" spans="1:3" x14ac:dyDescent="0.25">
      <c r="A28" t="e">
        <f>INDEX(resultados!$A$2:$ZZ$80, 22, MATCH($B$1, resultados!$A$1:$ZZ$1, 0))</f>
        <v>#N/A</v>
      </c>
      <c r="B28" t="e">
        <f>INDEX(resultados!$A$2:$ZZ$80, 22, MATCH($B$2, resultados!$A$1:$ZZ$1, 0))</f>
        <v>#N/A</v>
      </c>
      <c r="C28" t="e">
        <f>INDEX(resultados!$A$2:$ZZ$80, 22, MATCH($B$3, resultados!$A$1:$ZZ$1, 0))</f>
        <v>#N/A</v>
      </c>
    </row>
    <row r="29" spans="1:3" x14ac:dyDescent="0.25">
      <c r="A29" t="e">
        <f>INDEX(resultados!$A$2:$ZZ$80, 23, MATCH($B$1, resultados!$A$1:$ZZ$1, 0))</f>
        <v>#N/A</v>
      </c>
      <c r="B29" t="e">
        <f>INDEX(resultados!$A$2:$ZZ$80, 23, MATCH($B$2, resultados!$A$1:$ZZ$1, 0))</f>
        <v>#N/A</v>
      </c>
      <c r="C29" t="e">
        <f>INDEX(resultados!$A$2:$ZZ$80, 23, MATCH($B$3, resultados!$A$1:$ZZ$1, 0))</f>
        <v>#N/A</v>
      </c>
    </row>
    <row r="30" spans="1:3" x14ac:dyDescent="0.25">
      <c r="A30" t="e">
        <f>INDEX(resultados!$A$2:$ZZ$80, 24, MATCH($B$1, resultados!$A$1:$ZZ$1, 0))</f>
        <v>#N/A</v>
      </c>
      <c r="B30" t="e">
        <f>INDEX(resultados!$A$2:$ZZ$80, 24, MATCH($B$2, resultados!$A$1:$ZZ$1, 0))</f>
        <v>#N/A</v>
      </c>
      <c r="C30" t="e">
        <f>INDEX(resultados!$A$2:$ZZ$80, 24, MATCH($B$3, resultados!$A$1:$ZZ$1, 0))</f>
        <v>#N/A</v>
      </c>
    </row>
    <row r="31" spans="1:3" x14ac:dyDescent="0.25">
      <c r="A31" t="e">
        <f>INDEX(resultados!$A$2:$ZZ$80, 25, MATCH($B$1, resultados!$A$1:$ZZ$1, 0))</f>
        <v>#N/A</v>
      </c>
      <c r="B31" t="e">
        <f>INDEX(resultados!$A$2:$ZZ$80, 25, MATCH($B$2, resultados!$A$1:$ZZ$1, 0))</f>
        <v>#N/A</v>
      </c>
      <c r="C31" t="e">
        <f>INDEX(resultados!$A$2:$ZZ$80, 25, MATCH($B$3, resultados!$A$1:$ZZ$1, 0))</f>
        <v>#N/A</v>
      </c>
    </row>
    <row r="32" spans="1:3" x14ac:dyDescent="0.25">
      <c r="A32" t="e">
        <f>INDEX(resultados!$A$2:$ZZ$80, 26, MATCH($B$1, resultados!$A$1:$ZZ$1, 0))</f>
        <v>#N/A</v>
      </c>
      <c r="B32" t="e">
        <f>INDEX(resultados!$A$2:$ZZ$80, 26, MATCH($B$2, resultados!$A$1:$ZZ$1, 0))</f>
        <v>#N/A</v>
      </c>
      <c r="C32" t="e">
        <f>INDEX(resultados!$A$2:$ZZ$80, 26, MATCH($B$3, resultados!$A$1:$ZZ$1, 0))</f>
        <v>#N/A</v>
      </c>
    </row>
    <row r="33" spans="1:3" x14ac:dyDescent="0.25">
      <c r="A33" t="e">
        <f>INDEX(resultados!$A$2:$ZZ$80, 27, MATCH($B$1, resultados!$A$1:$ZZ$1, 0))</f>
        <v>#N/A</v>
      </c>
      <c r="B33" t="e">
        <f>INDEX(resultados!$A$2:$ZZ$80, 27, MATCH($B$2, resultados!$A$1:$ZZ$1, 0))</f>
        <v>#N/A</v>
      </c>
      <c r="C33" t="e">
        <f>INDEX(resultados!$A$2:$ZZ$80, 27, MATCH($B$3, resultados!$A$1:$ZZ$1, 0))</f>
        <v>#N/A</v>
      </c>
    </row>
    <row r="34" spans="1:3" x14ac:dyDescent="0.25">
      <c r="A34" t="e">
        <f>INDEX(resultados!$A$2:$ZZ$80, 28, MATCH($B$1, resultados!$A$1:$ZZ$1, 0))</f>
        <v>#N/A</v>
      </c>
      <c r="B34" t="e">
        <f>INDEX(resultados!$A$2:$ZZ$80, 28, MATCH($B$2, resultados!$A$1:$ZZ$1, 0))</f>
        <v>#N/A</v>
      </c>
      <c r="C34" t="e">
        <f>INDEX(resultados!$A$2:$ZZ$80, 28, MATCH($B$3, resultados!$A$1:$ZZ$1, 0))</f>
        <v>#N/A</v>
      </c>
    </row>
    <row r="35" spans="1:3" x14ac:dyDescent="0.25">
      <c r="A35" t="e">
        <f>INDEX(resultados!$A$2:$ZZ$80, 29, MATCH($B$1, resultados!$A$1:$ZZ$1, 0))</f>
        <v>#N/A</v>
      </c>
      <c r="B35" t="e">
        <f>INDEX(resultados!$A$2:$ZZ$80, 29, MATCH($B$2, resultados!$A$1:$ZZ$1, 0))</f>
        <v>#N/A</v>
      </c>
      <c r="C35" t="e">
        <f>INDEX(resultados!$A$2:$ZZ$80, 29, MATCH($B$3, resultados!$A$1:$ZZ$1, 0))</f>
        <v>#N/A</v>
      </c>
    </row>
    <row r="36" spans="1:3" x14ac:dyDescent="0.25">
      <c r="A36" t="e">
        <f>INDEX(resultados!$A$2:$ZZ$80, 30, MATCH($B$1, resultados!$A$1:$ZZ$1, 0))</f>
        <v>#N/A</v>
      </c>
      <c r="B36" t="e">
        <f>INDEX(resultados!$A$2:$ZZ$80, 30, MATCH($B$2, resultados!$A$1:$ZZ$1, 0))</f>
        <v>#N/A</v>
      </c>
      <c r="C36" t="e">
        <f>INDEX(resultados!$A$2:$ZZ$80, 30, MATCH($B$3, resultados!$A$1:$ZZ$1, 0))</f>
        <v>#N/A</v>
      </c>
    </row>
    <row r="37" spans="1:3" x14ac:dyDescent="0.25">
      <c r="A37" t="e">
        <f>INDEX(resultados!$A$2:$ZZ$80, 31, MATCH($B$1, resultados!$A$1:$ZZ$1, 0))</f>
        <v>#N/A</v>
      </c>
      <c r="B37" t="e">
        <f>INDEX(resultados!$A$2:$ZZ$80, 31, MATCH($B$2, resultados!$A$1:$ZZ$1, 0))</f>
        <v>#N/A</v>
      </c>
      <c r="C37" t="e">
        <f>INDEX(resultados!$A$2:$ZZ$80, 31, MATCH($B$3, resultados!$A$1:$ZZ$1, 0))</f>
        <v>#N/A</v>
      </c>
    </row>
    <row r="38" spans="1:3" x14ac:dyDescent="0.25">
      <c r="A38" t="e">
        <f>INDEX(resultados!$A$2:$ZZ$80, 32, MATCH($B$1, resultados!$A$1:$ZZ$1, 0))</f>
        <v>#N/A</v>
      </c>
      <c r="B38" t="e">
        <f>INDEX(resultados!$A$2:$ZZ$80, 32, MATCH($B$2, resultados!$A$1:$ZZ$1, 0))</f>
        <v>#N/A</v>
      </c>
      <c r="C38" t="e">
        <f>INDEX(resultados!$A$2:$ZZ$80, 32, MATCH($B$3, resultados!$A$1:$ZZ$1, 0))</f>
        <v>#N/A</v>
      </c>
    </row>
    <row r="39" spans="1:3" x14ac:dyDescent="0.25">
      <c r="A39" t="e">
        <f>INDEX(resultados!$A$2:$ZZ$80, 33, MATCH($B$1, resultados!$A$1:$ZZ$1, 0))</f>
        <v>#N/A</v>
      </c>
      <c r="B39" t="e">
        <f>INDEX(resultados!$A$2:$ZZ$80, 33, MATCH($B$2, resultados!$A$1:$ZZ$1, 0))</f>
        <v>#N/A</v>
      </c>
      <c r="C39" t="e">
        <f>INDEX(resultados!$A$2:$ZZ$80, 33, MATCH($B$3, resultados!$A$1:$ZZ$1, 0))</f>
        <v>#N/A</v>
      </c>
    </row>
    <row r="40" spans="1:3" x14ac:dyDescent="0.25">
      <c r="A40" t="e">
        <f>INDEX(resultados!$A$2:$ZZ$80, 34, MATCH($B$1, resultados!$A$1:$ZZ$1, 0))</f>
        <v>#N/A</v>
      </c>
      <c r="B40" t="e">
        <f>INDEX(resultados!$A$2:$ZZ$80, 34, MATCH($B$2, resultados!$A$1:$ZZ$1, 0))</f>
        <v>#N/A</v>
      </c>
      <c r="C40" t="e">
        <f>INDEX(resultados!$A$2:$ZZ$80, 34, MATCH($B$3, resultados!$A$1:$ZZ$1, 0))</f>
        <v>#N/A</v>
      </c>
    </row>
    <row r="41" spans="1:3" x14ac:dyDescent="0.25">
      <c r="A41" t="e">
        <f>INDEX(resultados!$A$2:$ZZ$80, 35, MATCH($B$1, resultados!$A$1:$ZZ$1, 0))</f>
        <v>#N/A</v>
      </c>
      <c r="B41" t="e">
        <f>INDEX(resultados!$A$2:$ZZ$80, 35, MATCH($B$2, resultados!$A$1:$ZZ$1, 0))</f>
        <v>#N/A</v>
      </c>
      <c r="C41" t="e">
        <f>INDEX(resultados!$A$2:$ZZ$80, 35, MATCH($B$3, resultados!$A$1:$ZZ$1, 0))</f>
        <v>#N/A</v>
      </c>
    </row>
    <row r="42" spans="1:3" x14ac:dyDescent="0.25">
      <c r="A42" t="e">
        <f>INDEX(resultados!$A$2:$ZZ$80, 36, MATCH($B$1, resultados!$A$1:$ZZ$1, 0))</f>
        <v>#N/A</v>
      </c>
      <c r="B42" t="e">
        <f>INDEX(resultados!$A$2:$ZZ$80, 36, MATCH($B$2, resultados!$A$1:$ZZ$1, 0))</f>
        <v>#N/A</v>
      </c>
      <c r="C42" t="e">
        <f>INDEX(resultados!$A$2:$ZZ$80, 36, MATCH($B$3, resultados!$A$1:$ZZ$1, 0))</f>
        <v>#N/A</v>
      </c>
    </row>
    <row r="43" spans="1:3" x14ac:dyDescent="0.25">
      <c r="A43" t="e">
        <f>INDEX(resultados!$A$2:$ZZ$80, 37, MATCH($B$1, resultados!$A$1:$ZZ$1, 0))</f>
        <v>#N/A</v>
      </c>
      <c r="B43" t="e">
        <f>INDEX(resultados!$A$2:$ZZ$80, 37, MATCH($B$2, resultados!$A$1:$ZZ$1, 0))</f>
        <v>#N/A</v>
      </c>
      <c r="C43" t="e">
        <f>INDEX(resultados!$A$2:$ZZ$80, 37, MATCH($B$3, resultados!$A$1:$ZZ$1, 0))</f>
        <v>#N/A</v>
      </c>
    </row>
    <row r="44" spans="1:3" x14ac:dyDescent="0.25">
      <c r="A44" t="e">
        <f>INDEX(resultados!$A$2:$ZZ$80, 38, MATCH($B$1, resultados!$A$1:$ZZ$1, 0))</f>
        <v>#N/A</v>
      </c>
      <c r="B44" t="e">
        <f>INDEX(resultados!$A$2:$ZZ$80, 38, MATCH($B$2, resultados!$A$1:$ZZ$1, 0))</f>
        <v>#N/A</v>
      </c>
      <c r="C44" t="e">
        <f>INDEX(resultados!$A$2:$ZZ$80, 38, MATCH($B$3, resultados!$A$1:$ZZ$1, 0))</f>
        <v>#N/A</v>
      </c>
    </row>
    <row r="45" spans="1:3" x14ac:dyDescent="0.25">
      <c r="A45" t="e">
        <f>INDEX(resultados!$A$2:$ZZ$80, 39, MATCH($B$1, resultados!$A$1:$ZZ$1, 0))</f>
        <v>#N/A</v>
      </c>
      <c r="B45" t="e">
        <f>INDEX(resultados!$A$2:$ZZ$80, 39, MATCH($B$2, resultados!$A$1:$ZZ$1, 0))</f>
        <v>#N/A</v>
      </c>
      <c r="C45" t="e">
        <f>INDEX(resultados!$A$2:$ZZ$80, 39, MATCH($B$3, resultados!$A$1:$ZZ$1, 0))</f>
        <v>#N/A</v>
      </c>
    </row>
    <row r="46" spans="1:3" x14ac:dyDescent="0.25">
      <c r="A46" t="e">
        <f>INDEX(resultados!$A$2:$ZZ$80, 40, MATCH($B$1, resultados!$A$1:$ZZ$1, 0))</f>
        <v>#N/A</v>
      </c>
      <c r="B46" t="e">
        <f>INDEX(resultados!$A$2:$ZZ$80, 40, MATCH($B$2, resultados!$A$1:$ZZ$1, 0))</f>
        <v>#N/A</v>
      </c>
      <c r="C46" t="e">
        <f>INDEX(resultados!$A$2:$ZZ$80, 40, MATCH($B$3, resultados!$A$1:$ZZ$1, 0))</f>
        <v>#N/A</v>
      </c>
    </row>
    <row r="47" spans="1:3" x14ac:dyDescent="0.25">
      <c r="A47" t="e">
        <f>INDEX(resultados!$A$2:$ZZ$80, 41, MATCH($B$1, resultados!$A$1:$ZZ$1, 0))</f>
        <v>#N/A</v>
      </c>
      <c r="B47" t="e">
        <f>INDEX(resultados!$A$2:$ZZ$80, 41, MATCH($B$2, resultados!$A$1:$ZZ$1, 0))</f>
        <v>#N/A</v>
      </c>
      <c r="C47" t="e">
        <f>INDEX(resultados!$A$2:$ZZ$80, 41, MATCH($B$3, resultados!$A$1:$ZZ$1, 0))</f>
        <v>#N/A</v>
      </c>
    </row>
    <row r="48" spans="1:3" x14ac:dyDescent="0.25">
      <c r="A48" t="e">
        <f>INDEX(resultados!$A$2:$ZZ$80, 42, MATCH($B$1, resultados!$A$1:$ZZ$1, 0))</f>
        <v>#N/A</v>
      </c>
      <c r="B48" t="e">
        <f>INDEX(resultados!$A$2:$ZZ$80, 42, MATCH($B$2, resultados!$A$1:$ZZ$1, 0))</f>
        <v>#N/A</v>
      </c>
      <c r="C48" t="e">
        <f>INDEX(resultados!$A$2:$ZZ$80, 42, MATCH($B$3, resultados!$A$1:$ZZ$1, 0))</f>
        <v>#N/A</v>
      </c>
    </row>
    <row r="49" spans="1:3" x14ac:dyDescent="0.25">
      <c r="A49" t="e">
        <f>INDEX(resultados!$A$2:$ZZ$80, 43, MATCH($B$1, resultados!$A$1:$ZZ$1, 0))</f>
        <v>#N/A</v>
      </c>
      <c r="B49" t="e">
        <f>INDEX(resultados!$A$2:$ZZ$80, 43, MATCH($B$2, resultados!$A$1:$ZZ$1, 0))</f>
        <v>#N/A</v>
      </c>
      <c r="C49" t="e">
        <f>INDEX(resultados!$A$2:$ZZ$80, 43, MATCH($B$3, resultados!$A$1:$ZZ$1, 0))</f>
        <v>#N/A</v>
      </c>
    </row>
    <row r="50" spans="1:3" x14ac:dyDescent="0.25">
      <c r="A50" t="e">
        <f>INDEX(resultados!$A$2:$ZZ$80, 44, MATCH($B$1, resultados!$A$1:$ZZ$1, 0))</f>
        <v>#N/A</v>
      </c>
      <c r="B50" t="e">
        <f>INDEX(resultados!$A$2:$ZZ$80, 44, MATCH($B$2, resultados!$A$1:$ZZ$1, 0))</f>
        <v>#N/A</v>
      </c>
      <c r="C50" t="e">
        <f>INDEX(resultados!$A$2:$ZZ$80, 44, MATCH($B$3, resultados!$A$1:$ZZ$1, 0))</f>
        <v>#N/A</v>
      </c>
    </row>
    <row r="51" spans="1:3" x14ac:dyDescent="0.25">
      <c r="A51" t="e">
        <f>INDEX(resultados!$A$2:$ZZ$80, 45, MATCH($B$1, resultados!$A$1:$ZZ$1, 0))</f>
        <v>#N/A</v>
      </c>
      <c r="B51" t="e">
        <f>INDEX(resultados!$A$2:$ZZ$80, 45, MATCH($B$2, resultados!$A$1:$ZZ$1, 0))</f>
        <v>#N/A</v>
      </c>
      <c r="C51" t="e">
        <f>INDEX(resultados!$A$2:$ZZ$80, 45, MATCH($B$3, resultados!$A$1:$ZZ$1, 0))</f>
        <v>#N/A</v>
      </c>
    </row>
    <row r="52" spans="1:3" x14ac:dyDescent="0.25">
      <c r="A52" t="e">
        <f>INDEX(resultados!$A$2:$ZZ$80, 46, MATCH($B$1, resultados!$A$1:$ZZ$1, 0))</f>
        <v>#N/A</v>
      </c>
      <c r="B52" t="e">
        <f>INDEX(resultados!$A$2:$ZZ$80, 46, MATCH($B$2, resultados!$A$1:$ZZ$1, 0))</f>
        <v>#N/A</v>
      </c>
      <c r="C52" t="e">
        <f>INDEX(resultados!$A$2:$ZZ$80, 46, MATCH($B$3, resultados!$A$1:$ZZ$1, 0))</f>
        <v>#N/A</v>
      </c>
    </row>
    <row r="53" spans="1:3" x14ac:dyDescent="0.25">
      <c r="A53" t="e">
        <f>INDEX(resultados!$A$2:$ZZ$80, 47, MATCH($B$1, resultados!$A$1:$ZZ$1, 0))</f>
        <v>#N/A</v>
      </c>
      <c r="B53" t="e">
        <f>INDEX(resultados!$A$2:$ZZ$80, 47, MATCH($B$2, resultados!$A$1:$ZZ$1, 0))</f>
        <v>#N/A</v>
      </c>
      <c r="C53" t="e">
        <f>INDEX(resultados!$A$2:$ZZ$80, 47, MATCH($B$3, resultados!$A$1:$ZZ$1, 0))</f>
        <v>#N/A</v>
      </c>
    </row>
    <row r="54" spans="1:3" x14ac:dyDescent="0.25">
      <c r="A54" t="e">
        <f>INDEX(resultados!$A$2:$ZZ$80, 48, MATCH($B$1, resultados!$A$1:$ZZ$1, 0))</f>
        <v>#N/A</v>
      </c>
      <c r="B54" t="e">
        <f>INDEX(resultados!$A$2:$ZZ$80, 48, MATCH($B$2, resultados!$A$1:$ZZ$1, 0))</f>
        <v>#N/A</v>
      </c>
      <c r="C54" t="e">
        <f>INDEX(resultados!$A$2:$ZZ$80, 48, MATCH($B$3, resultados!$A$1:$ZZ$1, 0))</f>
        <v>#N/A</v>
      </c>
    </row>
    <row r="55" spans="1:3" x14ac:dyDescent="0.25">
      <c r="A55" t="e">
        <f>INDEX(resultados!$A$2:$ZZ$80, 49, MATCH($B$1, resultados!$A$1:$ZZ$1, 0))</f>
        <v>#N/A</v>
      </c>
      <c r="B55" t="e">
        <f>INDEX(resultados!$A$2:$ZZ$80, 49, MATCH($B$2, resultados!$A$1:$ZZ$1, 0))</f>
        <v>#N/A</v>
      </c>
      <c r="C55" t="e">
        <f>INDEX(resultados!$A$2:$ZZ$80, 49, MATCH($B$3, resultados!$A$1:$ZZ$1, 0))</f>
        <v>#N/A</v>
      </c>
    </row>
    <row r="56" spans="1:3" x14ac:dyDescent="0.25">
      <c r="A56" t="e">
        <f>INDEX(resultados!$A$2:$ZZ$80, 50, MATCH($B$1, resultados!$A$1:$ZZ$1, 0))</f>
        <v>#N/A</v>
      </c>
      <c r="B56" t="e">
        <f>INDEX(resultados!$A$2:$ZZ$80, 50, MATCH($B$2, resultados!$A$1:$ZZ$1, 0))</f>
        <v>#N/A</v>
      </c>
      <c r="C56" t="e">
        <f>INDEX(resultados!$A$2:$ZZ$80, 50, MATCH($B$3, resultados!$A$1:$ZZ$1, 0))</f>
        <v>#N/A</v>
      </c>
    </row>
    <row r="57" spans="1:3" x14ac:dyDescent="0.25">
      <c r="A57" t="e">
        <f>INDEX(resultados!$A$2:$ZZ$80, 51, MATCH($B$1, resultados!$A$1:$ZZ$1, 0))</f>
        <v>#N/A</v>
      </c>
      <c r="B57" t="e">
        <f>INDEX(resultados!$A$2:$ZZ$80, 51, MATCH($B$2, resultados!$A$1:$ZZ$1, 0))</f>
        <v>#N/A</v>
      </c>
      <c r="C57" t="e">
        <f>INDEX(resultados!$A$2:$ZZ$80, 51, MATCH($B$3, resultados!$A$1:$ZZ$1, 0))</f>
        <v>#N/A</v>
      </c>
    </row>
    <row r="58" spans="1:3" x14ac:dyDescent="0.25">
      <c r="A58" t="e">
        <f>INDEX(resultados!$A$2:$ZZ$80, 52, MATCH($B$1, resultados!$A$1:$ZZ$1, 0))</f>
        <v>#N/A</v>
      </c>
      <c r="B58" t="e">
        <f>INDEX(resultados!$A$2:$ZZ$80, 52, MATCH($B$2, resultados!$A$1:$ZZ$1, 0))</f>
        <v>#N/A</v>
      </c>
      <c r="C58" t="e">
        <f>INDEX(resultados!$A$2:$ZZ$80, 52, MATCH($B$3, resultados!$A$1:$ZZ$1, 0))</f>
        <v>#N/A</v>
      </c>
    </row>
    <row r="59" spans="1:3" x14ac:dyDescent="0.25">
      <c r="A59" t="e">
        <f>INDEX(resultados!$A$2:$ZZ$80, 53, MATCH($B$1, resultados!$A$1:$ZZ$1, 0))</f>
        <v>#N/A</v>
      </c>
      <c r="B59" t="e">
        <f>INDEX(resultados!$A$2:$ZZ$80, 53, MATCH($B$2, resultados!$A$1:$ZZ$1, 0))</f>
        <v>#N/A</v>
      </c>
      <c r="C59" t="e">
        <f>INDEX(resultados!$A$2:$ZZ$80, 53, MATCH($B$3, resultados!$A$1:$ZZ$1, 0))</f>
        <v>#N/A</v>
      </c>
    </row>
    <row r="60" spans="1:3" x14ac:dyDescent="0.25">
      <c r="A60" t="e">
        <f>INDEX(resultados!$A$2:$ZZ$80, 54, MATCH($B$1, resultados!$A$1:$ZZ$1, 0))</f>
        <v>#N/A</v>
      </c>
      <c r="B60" t="e">
        <f>INDEX(resultados!$A$2:$ZZ$80, 54, MATCH($B$2, resultados!$A$1:$ZZ$1, 0))</f>
        <v>#N/A</v>
      </c>
      <c r="C60" t="e">
        <f>INDEX(resultados!$A$2:$ZZ$80, 54, MATCH($B$3, resultados!$A$1:$ZZ$1, 0))</f>
        <v>#N/A</v>
      </c>
    </row>
    <row r="61" spans="1:3" x14ac:dyDescent="0.25">
      <c r="A61" t="e">
        <f>INDEX(resultados!$A$2:$ZZ$80, 55, MATCH($B$1, resultados!$A$1:$ZZ$1, 0))</f>
        <v>#N/A</v>
      </c>
      <c r="B61" t="e">
        <f>INDEX(resultados!$A$2:$ZZ$80, 55, MATCH($B$2, resultados!$A$1:$ZZ$1, 0))</f>
        <v>#N/A</v>
      </c>
      <c r="C61" t="e">
        <f>INDEX(resultados!$A$2:$ZZ$80, 55, MATCH($B$3, resultados!$A$1:$ZZ$1, 0))</f>
        <v>#N/A</v>
      </c>
    </row>
    <row r="62" spans="1:3" x14ac:dyDescent="0.25">
      <c r="A62" t="e">
        <f>INDEX(resultados!$A$2:$ZZ$80, 56, MATCH($B$1, resultados!$A$1:$ZZ$1, 0))</f>
        <v>#N/A</v>
      </c>
      <c r="B62" t="e">
        <f>INDEX(resultados!$A$2:$ZZ$80, 56, MATCH($B$2, resultados!$A$1:$ZZ$1, 0))</f>
        <v>#N/A</v>
      </c>
      <c r="C62" t="e">
        <f>INDEX(resultados!$A$2:$ZZ$80, 56, MATCH($B$3, resultados!$A$1:$ZZ$1, 0))</f>
        <v>#N/A</v>
      </c>
    </row>
    <row r="63" spans="1:3" x14ac:dyDescent="0.25">
      <c r="A63" t="e">
        <f>INDEX(resultados!$A$2:$ZZ$80, 57, MATCH($B$1, resultados!$A$1:$ZZ$1, 0))</f>
        <v>#N/A</v>
      </c>
      <c r="B63" t="e">
        <f>INDEX(resultados!$A$2:$ZZ$80, 57, MATCH($B$2, resultados!$A$1:$ZZ$1, 0))</f>
        <v>#N/A</v>
      </c>
      <c r="C63" t="e">
        <f>INDEX(resultados!$A$2:$ZZ$80, 57, MATCH($B$3, resultados!$A$1:$ZZ$1, 0))</f>
        <v>#N/A</v>
      </c>
    </row>
    <row r="64" spans="1:3" x14ac:dyDescent="0.25">
      <c r="A64" t="e">
        <f>INDEX(resultados!$A$2:$ZZ$80, 58, MATCH($B$1, resultados!$A$1:$ZZ$1, 0))</f>
        <v>#N/A</v>
      </c>
      <c r="B64" t="e">
        <f>INDEX(resultados!$A$2:$ZZ$80, 58, MATCH($B$2, resultados!$A$1:$ZZ$1, 0))</f>
        <v>#N/A</v>
      </c>
      <c r="C64" t="e">
        <f>INDEX(resultados!$A$2:$ZZ$80, 58, MATCH($B$3, resultados!$A$1:$ZZ$1, 0))</f>
        <v>#N/A</v>
      </c>
    </row>
    <row r="65" spans="1:3" x14ac:dyDescent="0.25">
      <c r="A65" t="e">
        <f>INDEX(resultados!$A$2:$ZZ$80, 59, MATCH($B$1, resultados!$A$1:$ZZ$1, 0))</f>
        <v>#N/A</v>
      </c>
      <c r="B65" t="e">
        <f>INDEX(resultados!$A$2:$ZZ$80, 59, MATCH($B$2, resultados!$A$1:$ZZ$1, 0))</f>
        <v>#N/A</v>
      </c>
      <c r="C65" t="e">
        <f>INDEX(resultados!$A$2:$ZZ$80, 59, MATCH($B$3, resultados!$A$1:$ZZ$1, 0))</f>
        <v>#N/A</v>
      </c>
    </row>
    <row r="66" spans="1:3" x14ac:dyDescent="0.25">
      <c r="A66" t="e">
        <f>INDEX(resultados!$A$2:$ZZ$80, 60, MATCH($B$1, resultados!$A$1:$ZZ$1, 0))</f>
        <v>#N/A</v>
      </c>
      <c r="B66" t="e">
        <f>INDEX(resultados!$A$2:$ZZ$80, 60, MATCH($B$2, resultados!$A$1:$ZZ$1, 0))</f>
        <v>#N/A</v>
      </c>
      <c r="C66" t="e">
        <f>INDEX(resultados!$A$2:$ZZ$80, 60, MATCH($B$3, resultados!$A$1:$ZZ$1, 0))</f>
        <v>#N/A</v>
      </c>
    </row>
    <row r="67" spans="1:3" x14ac:dyDescent="0.25">
      <c r="A67" t="e">
        <f>INDEX(resultados!$A$2:$ZZ$80, 61, MATCH($B$1, resultados!$A$1:$ZZ$1, 0))</f>
        <v>#N/A</v>
      </c>
      <c r="B67" t="e">
        <f>INDEX(resultados!$A$2:$ZZ$80, 61, MATCH($B$2, resultados!$A$1:$ZZ$1, 0))</f>
        <v>#N/A</v>
      </c>
      <c r="C67" t="e">
        <f>INDEX(resultados!$A$2:$ZZ$80, 61, MATCH($B$3, resultados!$A$1:$ZZ$1, 0))</f>
        <v>#N/A</v>
      </c>
    </row>
    <row r="68" spans="1:3" x14ac:dyDescent="0.25">
      <c r="A68" t="e">
        <f>INDEX(resultados!$A$2:$ZZ$80, 62, MATCH($B$1, resultados!$A$1:$ZZ$1, 0))</f>
        <v>#N/A</v>
      </c>
      <c r="B68" t="e">
        <f>INDEX(resultados!$A$2:$ZZ$80, 62, MATCH($B$2, resultados!$A$1:$ZZ$1, 0))</f>
        <v>#N/A</v>
      </c>
      <c r="C68" t="e">
        <f>INDEX(resultados!$A$2:$ZZ$80, 62, MATCH($B$3, resultados!$A$1:$ZZ$1, 0))</f>
        <v>#N/A</v>
      </c>
    </row>
    <row r="69" spans="1:3" x14ac:dyDescent="0.25">
      <c r="A69" t="e">
        <f>INDEX(resultados!$A$2:$ZZ$80, 63, MATCH($B$1, resultados!$A$1:$ZZ$1, 0))</f>
        <v>#N/A</v>
      </c>
      <c r="B69" t="e">
        <f>INDEX(resultados!$A$2:$ZZ$80, 63, MATCH($B$2, resultados!$A$1:$ZZ$1, 0))</f>
        <v>#N/A</v>
      </c>
      <c r="C69" t="e">
        <f>INDEX(resultados!$A$2:$ZZ$80, 63, MATCH($B$3, resultados!$A$1:$ZZ$1, 0))</f>
        <v>#N/A</v>
      </c>
    </row>
    <row r="70" spans="1:3" x14ac:dyDescent="0.25">
      <c r="A70" t="e">
        <f>INDEX(resultados!$A$2:$ZZ$80, 64, MATCH($B$1, resultados!$A$1:$ZZ$1, 0))</f>
        <v>#N/A</v>
      </c>
      <c r="B70" t="e">
        <f>INDEX(resultados!$A$2:$ZZ$80, 64, MATCH($B$2, resultados!$A$1:$ZZ$1, 0))</f>
        <v>#N/A</v>
      </c>
      <c r="C70" t="e">
        <f>INDEX(resultados!$A$2:$ZZ$80, 64, MATCH($B$3, resultados!$A$1:$ZZ$1, 0))</f>
        <v>#N/A</v>
      </c>
    </row>
    <row r="71" spans="1:3" x14ac:dyDescent="0.25">
      <c r="A71" t="e">
        <f>INDEX(resultados!$A$2:$ZZ$80, 65, MATCH($B$1, resultados!$A$1:$ZZ$1, 0))</f>
        <v>#N/A</v>
      </c>
      <c r="B71" t="e">
        <f>INDEX(resultados!$A$2:$ZZ$80, 65, MATCH($B$2, resultados!$A$1:$ZZ$1, 0))</f>
        <v>#N/A</v>
      </c>
      <c r="C71" t="e">
        <f>INDEX(resultados!$A$2:$ZZ$80, 65, MATCH($B$3, resultados!$A$1:$ZZ$1, 0))</f>
        <v>#N/A</v>
      </c>
    </row>
    <row r="72" spans="1:3" x14ac:dyDescent="0.25">
      <c r="A72" t="e">
        <f>INDEX(resultados!$A$2:$ZZ$80, 66, MATCH($B$1, resultados!$A$1:$ZZ$1, 0))</f>
        <v>#N/A</v>
      </c>
      <c r="B72" t="e">
        <f>INDEX(resultados!$A$2:$ZZ$80, 66, MATCH($B$2, resultados!$A$1:$ZZ$1, 0))</f>
        <v>#N/A</v>
      </c>
      <c r="C72" t="e">
        <f>INDEX(resultados!$A$2:$ZZ$80, 66, MATCH($B$3, resultados!$A$1:$ZZ$1, 0))</f>
        <v>#N/A</v>
      </c>
    </row>
    <row r="73" spans="1:3" x14ac:dyDescent="0.25">
      <c r="A73" t="e">
        <f>INDEX(resultados!$A$2:$ZZ$80, 67, MATCH($B$1, resultados!$A$1:$ZZ$1, 0))</f>
        <v>#N/A</v>
      </c>
      <c r="B73" t="e">
        <f>INDEX(resultados!$A$2:$ZZ$80, 67, MATCH($B$2, resultados!$A$1:$ZZ$1, 0))</f>
        <v>#N/A</v>
      </c>
      <c r="C73" t="e">
        <f>INDEX(resultados!$A$2:$ZZ$80, 67, MATCH($B$3, resultados!$A$1:$ZZ$1, 0))</f>
        <v>#N/A</v>
      </c>
    </row>
    <row r="74" spans="1:3" x14ac:dyDescent="0.25">
      <c r="A74" t="e">
        <f>INDEX(resultados!$A$2:$ZZ$80, 68, MATCH($B$1, resultados!$A$1:$ZZ$1, 0))</f>
        <v>#N/A</v>
      </c>
      <c r="B74" t="e">
        <f>INDEX(resultados!$A$2:$ZZ$80, 68, MATCH($B$2, resultados!$A$1:$ZZ$1, 0))</f>
        <v>#N/A</v>
      </c>
      <c r="C74" t="e">
        <f>INDEX(resultados!$A$2:$ZZ$80, 68, MATCH($B$3, resultados!$A$1:$ZZ$1, 0))</f>
        <v>#N/A</v>
      </c>
    </row>
    <row r="75" spans="1:3" x14ac:dyDescent="0.25">
      <c r="A75" t="e">
        <f>INDEX(resultados!$A$2:$ZZ$80, 69, MATCH($B$1, resultados!$A$1:$ZZ$1, 0))</f>
        <v>#N/A</v>
      </c>
      <c r="B75" t="e">
        <f>INDEX(resultados!$A$2:$ZZ$80, 69, MATCH($B$2, resultados!$A$1:$ZZ$1, 0))</f>
        <v>#N/A</v>
      </c>
      <c r="C75" t="e">
        <f>INDEX(resultados!$A$2:$ZZ$80, 69, MATCH($B$3, resultados!$A$1:$ZZ$1, 0))</f>
        <v>#N/A</v>
      </c>
    </row>
    <row r="76" spans="1:3" x14ac:dyDescent="0.25">
      <c r="A76" t="e">
        <f>INDEX(resultados!$A$2:$ZZ$80, 70, MATCH($B$1, resultados!$A$1:$ZZ$1, 0))</f>
        <v>#N/A</v>
      </c>
      <c r="B76" t="e">
        <f>INDEX(resultados!$A$2:$ZZ$80, 70, MATCH($B$2, resultados!$A$1:$ZZ$1, 0))</f>
        <v>#N/A</v>
      </c>
      <c r="C76" t="e">
        <f>INDEX(resultados!$A$2:$ZZ$80, 70, MATCH($B$3, resultados!$A$1:$ZZ$1, 0))</f>
        <v>#N/A</v>
      </c>
    </row>
    <row r="77" spans="1:3" x14ac:dyDescent="0.25">
      <c r="A77" t="e">
        <f>INDEX(resultados!$A$2:$ZZ$80, 71, MATCH($B$1, resultados!$A$1:$ZZ$1, 0))</f>
        <v>#N/A</v>
      </c>
      <c r="B77" t="e">
        <f>INDEX(resultados!$A$2:$ZZ$80, 71, MATCH($B$2, resultados!$A$1:$ZZ$1, 0))</f>
        <v>#N/A</v>
      </c>
      <c r="C77" t="e">
        <f>INDEX(resultados!$A$2:$ZZ$80, 71, MATCH($B$3, resultados!$A$1:$ZZ$1, 0))</f>
        <v>#N/A</v>
      </c>
    </row>
    <row r="78" spans="1:3" x14ac:dyDescent="0.25">
      <c r="A78" t="e">
        <f>INDEX(resultados!$A$2:$ZZ$80, 72, MATCH($B$1, resultados!$A$1:$ZZ$1, 0))</f>
        <v>#N/A</v>
      </c>
      <c r="B78" t="e">
        <f>INDEX(resultados!$A$2:$ZZ$80, 72, MATCH($B$2, resultados!$A$1:$ZZ$1, 0))</f>
        <v>#N/A</v>
      </c>
      <c r="C78" t="e">
        <f>INDEX(resultados!$A$2:$ZZ$80, 72, MATCH($B$3, resultados!$A$1:$ZZ$1, 0))</f>
        <v>#N/A</v>
      </c>
    </row>
    <row r="79" spans="1:3" x14ac:dyDescent="0.25">
      <c r="A79" t="e">
        <f>INDEX(resultados!$A$2:$ZZ$80, 73, MATCH($B$1, resultados!$A$1:$ZZ$1, 0))</f>
        <v>#N/A</v>
      </c>
      <c r="B79" t="e">
        <f>INDEX(resultados!$A$2:$ZZ$80, 73, MATCH($B$2, resultados!$A$1:$ZZ$1, 0))</f>
        <v>#N/A</v>
      </c>
      <c r="C79" t="e">
        <f>INDEX(resultados!$A$2:$ZZ$80, 73, MATCH($B$3, resultados!$A$1:$ZZ$1, 0))</f>
        <v>#N/A</v>
      </c>
    </row>
    <row r="80" spans="1:3" x14ac:dyDescent="0.25">
      <c r="A80" t="e">
        <f>INDEX(resultados!$A$2:$ZZ$80, 74, MATCH($B$1, resultados!$A$1:$ZZ$1, 0))</f>
        <v>#N/A</v>
      </c>
      <c r="B80" t="e">
        <f>INDEX(resultados!$A$2:$ZZ$80, 74, MATCH($B$2, resultados!$A$1:$ZZ$1, 0))</f>
        <v>#N/A</v>
      </c>
      <c r="C80" t="e">
        <f>INDEX(resultados!$A$2:$ZZ$80, 74, MATCH($B$3, resultados!$A$1:$ZZ$1, 0))</f>
        <v>#N/A</v>
      </c>
    </row>
    <row r="81" spans="1:3" x14ac:dyDescent="0.25">
      <c r="A81" t="e">
        <f>INDEX(resultados!$A$2:$ZZ$80, 75, MATCH($B$1, resultados!$A$1:$ZZ$1, 0))</f>
        <v>#N/A</v>
      </c>
      <c r="B81" t="e">
        <f>INDEX(resultados!$A$2:$ZZ$80, 75, MATCH($B$2, resultados!$A$1:$ZZ$1, 0))</f>
        <v>#N/A</v>
      </c>
      <c r="C81" t="e">
        <f>INDEX(resultados!$A$2:$ZZ$80, 75, MATCH($B$3, resultados!$A$1:$ZZ$1, 0))</f>
        <v>#N/A</v>
      </c>
    </row>
    <row r="82" spans="1:3" x14ac:dyDescent="0.25">
      <c r="A82" t="e">
        <f>INDEX(resultados!$A$2:$ZZ$80, 76, MATCH($B$1, resultados!$A$1:$ZZ$1, 0))</f>
        <v>#N/A</v>
      </c>
      <c r="B82" t="e">
        <f>INDEX(resultados!$A$2:$ZZ$80, 76, MATCH($B$2, resultados!$A$1:$ZZ$1, 0))</f>
        <v>#N/A</v>
      </c>
      <c r="C82" t="e">
        <f>INDEX(resultados!$A$2:$ZZ$80, 76, MATCH($B$3, resultados!$A$1:$ZZ$1, 0))</f>
        <v>#N/A</v>
      </c>
    </row>
    <row r="83" spans="1:3" x14ac:dyDescent="0.25">
      <c r="A83" t="e">
        <f>INDEX(resultados!$A$2:$ZZ$80, 77, MATCH($B$1, resultados!$A$1:$ZZ$1, 0))</f>
        <v>#N/A</v>
      </c>
      <c r="B83" t="e">
        <f>INDEX(resultados!$A$2:$ZZ$80, 77, MATCH($B$2, resultados!$A$1:$ZZ$1, 0))</f>
        <v>#N/A</v>
      </c>
      <c r="C83" t="e">
        <f>INDEX(resultados!$A$2:$ZZ$80, 77, MATCH($B$3, resultados!$A$1:$ZZ$1, 0))</f>
        <v>#N/A</v>
      </c>
    </row>
    <row r="84" spans="1:3" x14ac:dyDescent="0.25">
      <c r="A84" t="e">
        <f>INDEX(resultados!$A$2:$ZZ$80, 78, MATCH($B$1, resultados!$A$1:$ZZ$1, 0))</f>
        <v>#N/A</v>
      </c>
      <c r="B84" t="e">
        <f>INDEX(resultados!$A$2:$ZZ$80, 78, MATCH($B$2, resultados!$A$1:$ZZ$1, 0))</f>
        <v>#N/A</v>
      </c>
      <c r="C84" t="e">
        <f>INDEX(resultados!$A$2:$ZZ$80, 78, MATCH($B$3, resultados!$A$1:$ZZ$1, 0))</f>
        <v>#N/A</v>
      </c>
    </row>
    <row r="85" spans="1:3" x14ac:dyDescent="0.25">
      <c r="A85" t="e">
        <f>INDEX(resultados!$A$2:$ZZ$80, 79, MATCH($B$1, resultados!$A$1:$ZZ$1, 0))</f>
        <v>#N/A</v>
      </c>
      <c r="B85" t="e">
        <f>INDEX(resultados!$A$2:$ZZ$80, 79, MATCH($B$2, resultados!$A$1:$ZZ$1, 0))</f>
        <v>#N/A</v>
      </c>
      <c r="C85" t="e">
        <f>INDEX(resultados!$A$2:$ZZ$80, 79,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7.7964000000000002</v>
      </c>
      <c r="E2">
        <v>12.83</v>
      </c>
      <c r="F2">
        <v>9.83</v>
      </c>
      <c r="G2">
        <v>10.53</v>
      </c>
      <c r="H2">
        <v>0.2</v>
      </c>
      <c r="I2">
        <v>56</v>
      </c>
      <c r="J2">
        <v>89.87</v>
      </c>
      <c r="K2">
        <v>37.549999999999997</v>
      </c>
      <c r="L2">
        <v>1</v>
      </c>
      <c r="M2">
        <v>54</v>
      </c>
      <c r="N2">
        <v>11.32</v>
      </c>
      <c r="O2">
        <v>11317.98</v>
      </c>
      <c r="P2">
        <v>75.89</v>
      </c>
      <c r="Q2">
        <v>796.1</v>
      </c>
      <c r="R2">
        <v>123.45</v>
      </c>
      <c r="S2">
        <v>51.23</v>
      </c>
      <c r="T2">
        <v>34817.699999999997</v>
      </c>
      <c r="U2">
        <v>0.41</v>
      </c>
      <c r="V2">
        <v>0.74</v>
      </c>
      <c r="W2">
        <v>0.2</v>
      </c>
      <c r="X2">
        <v>2.06</v>
      </c>
      <c r="Y2">
        <v>2</v>
      </c>
      <c r="Z2">
        <v>10</v>
      </c>
      <c r="AA2">
        <v>52.522569313989457</v>
      </c>
      <c r="AB2">
        <v>71.8636964675987</v>
      </c>
      <c r="AC2">
        <v>65.005126138078538</v>
      </c>
      <c r="AD2">
        <v>52522.569313989457</v>
      </c>
      <c r="AE2">
        <v>71863.696467598696</v>
      </c>
      <c r="AF2">
        <v>8.2686837062182864E-6</v>
      </c>
      <c r="AG2">
        <v>3</v>
      </c>
      <c r="AH2">
        <v>65005.126138078544</v>
      </c>
    </row>
    <row r="3" spans="1:34" x14ac:dyDescent="0.25">
      <c r="A3">
        <v>1</v>
      </c>
      <c r="B3">
        <v>40</v>
      </c>
      <c r="C3" t="s">
        <v>34</v>
      </c>
      <c r="D3">
        <v>9.1456</v>
      </c>
      <c r="E3">
        <v>10.93</v>
      </c>
      <c r="F3">
        <v>8.58</v>
      </c>
      <c r="G3">
        <v>23.4</v>
      </c>
      <c r="H3">
        <v>0.39</v>
      </c>
      <c r="I3">
        <v>22</v>
      </c>
      <c r="J3">
        <v>91.1</v>
      </c>
      <c r="K3">
        <v>37.549999999999997</v>
      </c>
      <c r="L3">
        <v>2</v>
      </c>
      <c r="M3">
        <v>8</v>
      </c>
      <c r="N3">
        <v>11.54</v>
      </c>
      <c r="O3">
        <v>11468.97</v>
      </c>
      <c r="P3">
        <v>56.43</v>
      </c>
      <c r="Q3">
        <v>795.78</v>
      </c>
      <c r="R3">
        <v>81.290000000000006</v>
      </c>
      <c r="S3">
        <v>51.23</v>
      </c>
      <c r="T3">
        <v>13906.28</v>
      </c>
      <c r="U3">
        <v>0.63</v>
      </c>
      <c r="V3">
        <v>0.85</v>
      </c>
      <c r="W3">
        <v>0.16</v>
      </c>
      <c r="X3">
        <v>0.82</v>
      </c>
      <c r="Y3">
        <v>2</v>
      </c>
      <c r="Z3">
        <v>10</v>
      </c>
      <c r="AA3">
        <v>35.503766398773031</v>
      </c>
      <c r="AB3">
        <v>48.577819502291497</v>
      </c>
      <c r="AC3">
        <v>43.941620588478187</v>
      </c>
      <c r="AD3">
        <v>35503.766398773027</v>
      </c>
      <c r="AE3">
        <v>48577.819502291502</v>
      </c>
      <c r="AF3">
        <v>9.6996143994138269E-6</v>
      </c>
      <c r="AG3">
        <v>2</v>
      </c>
      <c r="AH3">
        <v>43941.620588478203</v>
      </c>
    </row>
    <row r="4" spans="1:34" x14ac:dyDescent="0.25">
      <c r="A4">
        <v>2</v>
      </c>
      <c r="B4">
        <v>40</v>
      </c>
      <c r="C4" t="s">
        <v>34</v>
      </c>
      <c r="D4">
        <v>9.2035999999999998</v>
      </c>
      <c r="E4">
        <v>10.87</v>
      </c>
      <c r="F4">
        <v>8.5299999999999994</v>
      </c>
      <c r="G4">
        <v>24.37</v>
      </c>
      <c r="H4">
        <v>0.56999999999999995</v>
      </c>
      <c r="I4">
        <v>21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55.97</v>
      </c>
      <c r="Q4">
        <v>795.97</v>
      </c>
      <c r="R4">
        <v>79.209999999999994</v>
      </c>
      <c r="S4">
        <v>51.23</v>
      </c>
      <c r="T4">
        <v>12873.21</v>
      </c>
      <c r="U4">
        <v>0.65</v>
      </c>
      <c r="V4">
        <v>0.85</v>
      </c>
      <c r="W4">
        <v>0.17</v>
      </c>
      <c r="X4">
        <v>0.77</v>
      </c>
      <c r="Y4">
        <v>2</v>
      </c>
      <c r="Z4">
        <v>10</v>
      </c>
      <c r="AA4">
        <v>35.332244561411287</v>
      </c>
      <c r="AB4">
        <v>48.343135757404887</v>
      </c>
      <c r="AC4">
        <v>43.729334730822167</v>
      </c>
      <c r="AD4">
        <v>35332.244561411288</v>
      </c>
      <c r="AE4">
        <v>48343.135757404903</v>
      </c>
      <c r="AF4">
        <v>9.761127874217666E-6</v>
      </c>
      <c r="AG4">
        <v>2</v>
      </c>
      <c r="AH4">
        <v>43729.334730822156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8.5576000000000008</v>
      </c>
      <c r="E2">
        <v>11.69</v>
      </c>
      <c r="F2">
        <v>9.19</v>
      </c>
      <c r="G2">
        <v>13.13</v>
      </c>
      <c r="H2">
        <v>0.24</v>
      </c>
      <c r="I2">
        <v>42</v>
      </c>
      <c r="J2">
        <v>71.52</v>
      </c>
      <c r="K2">
        <v>32.270000000000003</v>
      </c>
      <c r="L2">
        <v>1</v>
      </c>
      <c r="M2">
        <v>40</v>
      </c>
      <c r="N2">
        <v>8.25</v>
      </c>
      <c r="O2">
        <v>9054.6</v>
      </c>
      <c r="P2">
        <v>56.89</v>
      </c>
      <c r="Q2">
        <v>795.86</v>
      </c>
      <c r="R2">
        <v>101.65</v>
      </c>
      <c r="S2">
        <v>51.23</v>
      </c>
      <c r="T2">
        <v>23986.92</v>
      </c>
      <c r="U2">
        <v>0.5</v>
      </c>
      <c r="V2">
        <v>0.79</v>
      </c>
      <c r="W2">
        <v>0.18</v>
      </c>
      <c r="X2">
        <v>1.43</v>
      </c>
      <c r="Y2">
        <v>2</v>
      </c>
      <c r="Z2">
        <v>10</v>
      </c>
      <c r="AA2">
        <v>35.47465849296664</v>
      </c>
      <c r="AB2">
        <v>48.537992781417223</v>
      </c>
      <c r="AC2">
        <v>43.905594873946882</v>
      </c>
      <c r="AD2">
        <v>35474.658492966642</v>
      </c>
      <c r="AE2">
        <v>48537.992781417233</v>
      </c>
      <c r="AF2">
        <v>9.3886989955494799E-6</v>
      </c>
      <c r="AG2">
        <v>2</v>
      </c>
      <c r="AH2">
        <v>43905.59487394688</v>
      </c>
    </row>
    <row r="3" spans="1:34" x14ac:dyDescent="0.25">
      <c r="A3">
        <v>1</v>
      </c>
      <c r="B3">
        <v>30</v>
      </c>
      <c r="C3" t="s">
        <v>34</v>
      </c>
      <c r="D3">
        <v>8.9908000000000001</v>
      </c>
      <c r="E3">
        <v>11.12</v>
      </c>
      <c r="F3">
        <v>8.84</v>
      </c>
      <c r="G3">
        <v>18.95</v>
      </c>
      <c r="H3">
        <v>0.48</v>
      </c>
      <c r="I3">
        <v>28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50.75</v>
      </c>
      <c r="Q3">
        <v>796.12</v>
      </c>
      <c r="R3">
        <v>89.39</v>
      </c>
      <c r="S3">
        <v>51.23</v>
      </c>
      <c r="T3">
        <v>17923.919999999998</v>
      </c>
      <c r="U3">
        <v>0.56999999999999995</v>
      </c>
      <c r="V3">
        <v>0.82</v>
      </c>
      <c r="W3">
        <v>0.19</v>
      </c>
      <c r="X3">
        <v>1.08</v>
      </c>
      <c r="Y3">
        <v>2</v>
      </c>
      <c r="Z3">
        <v>10</v>
      </c>
      <c r="AA3">
        <v>33.749500858553553</v>
      </c>
      <c r="AB3">
        <v>46.177555997441289</v>
      </c>
      <c r="AC3">
        <v>41.77043486373276</v>
      </c>
      <c r="AD3">
        <v>33749.500858553547</v>
      </c>
      <c r="AE3">
        <v>46177.55599744129</v>
      </c>
      <c r="AF3">
        <v>9.8639706143295139E-6</v>
      </c>
      <c r="AG3">
        <v>2</v>
      </c>
      <c r="AH3">
        <v>41770.434863732757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8.2567000000000004</v>
      </c>
      <c r="E2">
        <v>12.11</v>
      </c>
      <c r="F2">
        <v>9.81</v>
      </c>
      <c r="G2">
        <v>10.9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38.229999999999997</v>
      </c>
      <c r="Q2">
        <v>796.39</v>
      </c>
      <c r="R2">
        <v>120.39</v>
      </c>
      <c r="S2">
        <v>51.23</v>
      </c>
      <c r="T2">
        <v>33297.69</v>
      </c>
      <c r="U2">
        <v>0.43</v>
      </c>
      <c r="V2">
        <v>0.74</v>
      </c>
      <c r="W2">
        <v>0.27</v>
      </c>
      <c r="X2">
        <v>2.0499999999999998</v>
      </c>
      <c r="Y2">
        <v>2</v>
      </c>
      <c r="Z2">
        <v>10</v>
      </c>
      <c r="AA2">
        <v>30.525976685495468</v>
      </c>
      <c r="AB2">
        <v>41.766988012034872</v>
      </c>
      <c r="AC2">
        <v>37.780805296569348</v>
      </c>
      <c r="AD2">
        <v>30525.976685495469</v>
      </c>
      <c r="AE2">
        <v>41766.988012034868</v>
      </c>
      <c r="AF2">
        <v>9.7226155098305862E-6</v>
      </c>
      <c r="AG2">
        <v>2</v>
      </c>
      <c r="AH2">
        <v>37780.80529656935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6.2126000000000001</v>
      </c>
      <c r="E2">
        <v>16.100000000000001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123.86</v>
      </c>
      <c r="Q2">
        <v>796.12</v>
      </c>
      <c r="R2">
        <v>170.72</v>
      </c>
      <c r="S2">
        <v>51.23</v>
      </c>
      <c r="T2">
        <v>58275.34</v>
      </c>
      <c r="U2">
        <v>0.3</v>
      </c>
      <c r="V2">
        <v>0.65</v>
      </c>
      <c r="W2">
        <v>0.26</v>
      </c>
      <c r="X2">
        <v>3.47</v>
      </c>
      <c r="Y2">
        <v>2</v>
      </c>
      <c r="Z2">
        <v>10</v>
      </c>
      <c r="AA2">
        <v>73.529028555262371</v>
      </c>
      <c r="AB2">
        <v>100.6056607410696</v>
      </c>
      <c r="AC2">
        <v>91.003997680898721</v>
      </c>
      <c r="AD2">
        <v>73529.028555262368</v>
      </c>
      <c r="AE2">
        <v>100605.6607410696</v>
      </c>
      <c r="AF2">
        <v>6.1179591354691794E-6</v>
      </c>
      <c r="AG2">
        <v>3</v>
      </c>
      <c r="AH2">
        <v>91003.997680898727</v>
      </c>
    </row>
    <row r="3" spans="1:34" x14ac:dyDescent="0.25">
      <c r="A3">
        <v>1</v>
      </c>
      <c r="B3">
        <v>70</v>
      </c>
      <c r="C3" t="s">
        <v>34</v>
      </c>
      <c r="D3">
        <v>8.1622000000000003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143.16999999999999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</v>
      </c>
      <c r="Q3">
        <v>795.98</v>
      </c>
      <c r="R3">
        <v>96.82</v>
      </c>
      <c r="S3">
        <v>51.23</v>
      </c>
      <c r="T3">
        <v>21606.45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  <c r="AA3">
        <v>46.470220629258399</v>
      </c>
      <c r="AB3">
        <v>63.582605986374517</v>
      </c>
      <c r="AC3">
        <v>57.51437130979626</v>
      </c>
      <c r="AD3">
        <v>46470.220629258401</v>
      </c>
      <c r="AE3">
        <v>63582.605986374518</v>
      </c>
      <c r="AF3">
        <v>8.037859520253441E-6</v>
      </c>
      <c r="AG3">
        <v>2</v>
      </c>
      <c r="AH3">
        <v>57514.371309796261</v>
      </c>
    </row>
    <row r="4" spans="1:34" x14ac:dyDescent="0.25">
      <c r="A4">
        <v>2</v>
      </c>
      <c r="B4">
        <v>70</v>
      </c>
      <c r="C4" t="s">
        <v>34</v>
      </c>
      <c r="D4">
        <v>8.8328000000000007</v>
      </c>
      <c r="E4">
        <v>11.32</v>
      </c>
      <c r="F4">
        <v>8.49</v>
      </c>
      <c r="G4">
        <v>24.25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18060.849999999999</v>
      </c>
      <c r="P4">
        <v>82.64</v>
      </c>
      <c r="Q4">
        <v>795.68</v>
      </c>
      <c r="R4">
        <v>78.61</v>
      </c>
      <c r="S4">
        <v>51.23</v>
      </c>
      <c r="T4">
        <v>12568.71</v>
      </c>
      <c r="U4">
        <v>0.65</v>
      </c>
      <c r="V4">
        <v>0.85</v>
      </c>
      <c r="W4">
        <v>0.14000000000000001</v>
      </c>
      <c r="X4">
        <v>0.73</v>
      </c>
      <c r="Y4">
        <v>2</v>
      </c>
      <c r="Z4">
        <v>10</v>
      </c>
      <c r="AA4">
        <v>42.783039959892982</v>
      </c>
      <c r="AB4">
        <v>58.537642727620593</v>
      </c>
      <c r="AC4">
        <v>52.950892263805812</v>
      </c>
      <c r="AD4">
        <v>42783.03995989298</v>
      </c>
      <c r="AE4">
        <v>58537.642727620587</v>
      </c>
      <c r="AF4">
        <v>8.6982438032019062E-6</v>
      </c>
      <c r="AG4">
        <v>2</v>
      </c>
      <c r="AH4">
        <v>52950.892263805807</v>
      </c>
    </row>
    <row r="5" spans="1:34" x14ac:dyDescent="0.25">
      <c r="A5">
        <v>3</v>
      </c>
      <c r="B5">
        <v>70</v>
      </c>
      <c r="C5" t="s">
        <v>34</v>
      </c>
      <c r="D5">
        <v>9.1191999999999993</v>
      </c>
      <c r="E5">
        <v>10.97</v>
      </c>
      <c r="F5">
        <v>8.3000000000000007</v>
      </c>
      <c r="G5">
        <v>33.22</v>
      </c>
      <c r="H5">
        <v>0.49</v>
      </c>
      <c r="I5">
        <v>15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74.31</v>
      </c>
      <c r="Q5">
        <v>795.69</v>
      </c>
      <c r="R5">
        <v>72.69</v>
      </c>
      <c r="S5">
        <v>51.23</v>
      </c>
      <c r="T5">
        <v>9641.2099999999991</v>
      </c>
      <c r="U5">
        <v>0.7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40.855197251070287</v>
      </c>
      <c r="AB5">
        <v>55.899883282836107</v>
      </c>
      <c r="AC5">
        <v>50.564876878410459</v>
      </c>
      <c r="AD5">
        <v>40855.197251070291</v>
      </c>
      <c r="AE5">
        <v>55899.883282836097</v>
      </c>
      <c r="AF5">
        <v>8.9802808724480147E-6</v>
      </c>
      <c r="AG5">
        <v>2</v>
      </c>
      <c r="AH5">
        <v>50564.876878410461</v>
      </c>
    </row>
    <row r="6" spans="1:34" x14ac:dyDescent="0.25">
      <c r="A6">
        <v>4</v>
      </c>
      <c r="B6">
        <v>70</v>
      </c>
      <c r="C6" t="s">
        <v>34</v>
      </c>
      <c r="D6">
        <v>9.2989999999999995</v>
      </c>
      <c r="E6">
        <v>10.75</v>
      </c>
      <c r="F6">
        <v>8.15</v>
      </c>
      <c r="G6">
        <v>37.619999999999997</v>
      </c>
      <c r="H6">
        <v>0.6</v>
      </c>
      <c r="I6">
        <v>13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70.5</v>
      </c>
      <c r="Q6">
        <v>795.86</v>
      </c>
      <c r="R6">
        <v>66.849999999999994</v>
      </c>
      <c r="S6">
        <v>51.23</v>
      </c>
      <c r="T6">
        <v>6730.78</v>
      </c>
      <c r="U6">
        <v>0.77</v>
      </c>
      <c r="V6">
        <v>0.89</v>
      </c>
      <c r="W6">
        <v>0.14000000000000001</v>
      </c>
      <c r="X6">
        <v>0.39</v>
      </c>
      <c r="Y6">
        <v>2</v>
      </c>
      <c r="Z6">
        <v>10</v>
      </c>
      <c r="AA6">
        <v>39.894796128271302</v>
      </c>
      <c r="AB6">
        <v>54.585820096721648</v>
      </c>
      <c r="AC6">
        <v>49.376226038475608</v>
      </c>
      <c r="AD6">
        <v>39894.796128271293</v>
      </c>
      <c r="AE6">
        <v>54585.820096721647</v>
      </c>
      <c r="AF6">
        <v>9.157341853769419E-6</v>
      </c>
      <c r="AG6">
        <v>2</v>
      </c>
      <c r="AH6">
        <v>49376.226038475608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5.2831999999999999</v>
      </c>
      <c r="E2">
        <v>18.93</v>
      </c>
      <c r="F2">
        <v>12.35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158.81</v>
      </c>
      <c r="Q2">
        <v>796.26</v>
      </c>
      <c r="R2">
        <v>208.03</v>
      </c>
      <c r="S2">
        <v>51.23</v>
      </c>
      <c r="T2">
        <v>76800.19</v>
      </c>
      <c r="U2">
        <v>0.25</v>
      </c>
      <c r="V2">
        <v>0.59</v>
      </c>
      <c r="W2">
        <v>0.3</v>
      </c>
      <c r="X2">
        <v>4.58</v>
      </c>
      <c r="Y2">
        <v>2</v>
      </c>
      <c r="Z2">
        <v>10</v>
      </c>
      <c r="AA2">
        <v>105.1127924125679</v>
      </c>
      <c r="AB2">
        <v>143.81995982793509</v>
      </c>
      <c r="AC2">
        <v>130.09398471457729</v>
      </c>
      <c r="AD2">
        <v>105112.7924125679</v>
      </c>
      <c r="AE2">
        <v>143819.95982793509</v>
      </c>
      <c r="AF2">
        <v>5.0135039815230804E-6</v>
      </c>
      <c r="AG2">
        <v>4</v>
      </c>
      <c r="AH2">
        <v>130093.98471457729</v>
      </c>
    </row>
    <row r="3" spans="1:34" x14ac:dyDescent="0.25">
      <c r="A3">
        <v>1</v>
      </c>
      <c r="B3">
        <v>90</v>
      </c>
      <c r="C3" t="s">
        <v>34</v>
      </c>
      <c r="D3">
        <v>7.5659000000000001</v>
      </c>
      <c r="E3">
        <v>13.22</v>
      </c>
      <c r="F3">
        <v>9.27</v>
      </c>
      <c r="G3">
        <v>12.93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33.770000000000003</v>
      </c>
      <c r="O3">
        <v>22213.89</v>
      </c>
      <c r="P3">
        <v>114.72</v>
      </c>
      <c r="Q3">
        <v>795.86</v>
      </c>
      <c r="R3">
        <v>104.59</v>
      </c>
      <c r="S3">
        <v>51.23</v>
      </c>
      <c r="T3">
        <v>25450.84</v>
      </c>
      <c r="U3">
        <v>0.49</v>
      </c>
      <c r="V3">
        <v>0.78</v>
      </c>
      <c r="W3">
        <v>0.18</v>
      </c>
      <c r="X3">
        <v>1.51</v>
      </c>
      <c r="Y3">
        <v>2</v>
      </c>
      <c r="Z3">
        <v>10</v>
      </c>
      <c r="AA3">
        <v>65.889783707304218</v>
      </c>
      <c r="AB3">
        <v>90.153308920401443</v>
      </c>
      <c r="AC3">
        <v>81.549203648023919</v>
      </c>
      <c r="AD3">
        <v>65889.783707304217</v>
      </c>
      <c r="AE3">
        <v>90153.30892040144</v>
      </c>
      <c r="AF3">
        <v>7.1796770468287167E-6</v>
      </c>
      <c r="AG3">
        <v>3</v>
      </c>
      <c r="AH3">
        <v>81549.203648023919</v>
      </c>
    </row>
    <row r="4" spans="1:34" x14ac:dyDescent="0.25">
      <c r="A4">
        <v>2</v>
      </c>
      <c r="B4">
        <v>90</v>
      </c>
      <c r="C4" t="s">
        <v>34</v>
      </c>
      <c r="D4">
        <v>8.2937999999999992</v>
      </c>
      <c r="E4">
        <v>12.06</v>
      </c>
      <c r="F4">
        <v>8.7100000000000009</v>
      </c>
      <c r="G4">
        <v>20.11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103.71</v>
      </c>
      <c r="Q4">
        <v>795.67</v>
      </c>
      <c r="R4">
        <v>86.38</v>
      </c>
      <c r="S4">
        <v>51.23</v>
      </c>
      <c r="T4">
        <v>16432.05</v>
      </c>
      <c r="U4">
        <v>0.59</v>
      </c>
      <c r="V4">
        <v>0.83</v>
      </c>
      <c r="W4">
        <v>0.15</v>
      </c>
      <c r="X4">
        <v>0.95</v>
      </c>
      <c r="Y4">
        <v>2</v>
      </c>
      <c r="Z4">
        <v>10</v>
      </c>
      <c r="AA4">
        <v>49.117899258360509</v>
      </c>
      <c r="AB4">
        <v>67.20527669404747</v>
      </c>
      <c r="AC4">
        <v>60.79129940958034</v>
      </c>
      <c r="AD4">
        <v>49117.899258360507</v>
      </c>
      <c r="AE4">
        <v>67205.276694047468</v>
      </c>
      <c r="AF4">
        <v>7.8704193144223438E-6</v>
      </c>
      <c r="AG4">
        <v>2</v>
      </c>
      <c r="AH4">
        <v>60791.299409580337</v>
      </c>
    </row>
    <row r="5" spans="1:34" x14ac:dyDescent="0.25">
      <c r="A5">
        <v>3</v>
      </c>
      <c r="B5">
        <v>90</v>
      </c>
      <c r="C5" t="s">
        <v>34</v>
      </c>
      <c r="D5">
        <v>8.8012999999999995</v>
      </c>
      <c r="E5">
        <v>11.36</v>
      </c>
      <c r="F5">
        <v>8.3000000000000007</v>
      </c>
      <c r="G5">
        <v>27.67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94.12</v>
      </c>
      <c r="Q5">
        <v>795.67</v>
      </c>
      <c r="R5">
        <v>72.59</v>
      </c>
      <c r="S5">
        <v>51.23</v>
      </c>
      <c r="T5">
        <v>9576.7199999999993</v>
      </c>
      <c r="U5">
        <v>0.71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45.991462123828839</v>
      </c>
      <c r="AB5">
        <v>62.927547477911517</v>
      </c>
      <c r="AC5">
        <v>56.921830666000389</v>
      </c>
      <c r="AD5">
        <v>45991.462123828838</v>
      </c>
      <c r="AE5">
        <v>62927.547477911517</v>
      </c>
      <c r="AF5">
        <v>8.3520125288800507E-6</v>
      </c>
      <c r="AG5">
        <v>2</v>
      </c>
      <c r="AH5">
        <v>56921.830666000387</v>
      </c>
    </row>
    <row r="6" spans="1:34" x14ac:dyDescent="0.25">
      <c r="A6">
        <v>4</v>
      </c>
      <c r="B6">
        <v>90</v>
      </c>
      <c r="C6" t="s">
        <v>34</v>
      </c>
      <c r="D6">
        <v>8.9667999999999992</v>
      </c>
      <c r="E6">
        <v>11.15</v>
      </c>
      <c r="F6">
        <v>8.23</v>
      </c>
      <c r="G6">
        <v>35.29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88.84</v>
      </c>
      <c r="Q6">
        <v>795.69</v>
      </c>
      <c r="R6">
        <v>70.319999999999993</v>
      </c>
      <c r="S6">
        <v>51.23</v>
      </c>
      <c r="T6">
        <v>8462.7800000000007</v>
      </c>
      <c r="U6">
        <v>0.73</v>
      </c>
      <c r="V6">
        <v>0.88</v>
      </c>
      <c r="W6">
        <v>0.13</v>
      </c>
      <c r="X6">
        <v>0.47</v>
      </c>
      <c r="Y6">
        <v>2</v>
      </c>
      <c r="Z6">
        <v>10</v>
      </c>
      <c r="AA6">
        <v>44.765789050613208</v>
      </c>
      <c r="AB6">
        <v>61.250527506259033</v>
      </c>
      <c r="AC6">
        <v>55.404863126729559</v>
      </c>
      <c r="AD6">
        <v>44765.78905061321</v>
      </c>
      <c r="AE6">
        <v>61250.527506259023</v>
      </c>
      <c r="AF6">
        <v>8.5090641091613332E-6</v>
      </c>
      <c r="AG6">
        <v>2</v>
      </c>
      <c r="AH6">
        <v>55404.863126729557</v>
      </c>
    </row>
    <row r="7" spans="1:34" x14ac:dyDescent="0.25">
      <c r="A7">
        <v>5</v>
      </c>
      <c r="B7">
        <v>90</v>
      </c>
      <c r="C7" t="s">
        <v>34</v>
      </c>
      <c r="D7">
        <v>9.1142000000000003</v>
      </c>
      <c r="E7">
        <v>10.97</v>
      </c>
      <c r="F7">
        <v>8.16</v>
      </c>
      <c r="G7">
        <v>44.51</v>
      </c>
      <c r="H7">
        <v>0.57999999999999996</v>
      </c>
      <c r="I7">
        <v>11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82.4</v>
      </c>
      <c r="Q7">
        <v>795.78</v>
      </c>
      <c r="R7">
        <v>67.760000000000005</v>
      </c>
      <c r="S7">
        <v>51.23</v>
      </c>
      <c r="T7">
        <v>7196.96</v>
      </c>
      <c r="U7">
        <v>0.76</v>
      </c>
      <c r="V7">
        <v>0.89</v>
      </c>
      <c r="W7">
        <v>0.13</v>
      </c>
      <c r="X7">
        <v>0.4</v>
      </c>
      <c r="Y7">
        <v>2</v>
      </c>
      <c r="Z7">
        <v>10</v>
      </c>
      <c r="AA7">
        <v>43.447089009654448</v>
      </c>
      <c r="AB7">
        <v>59.446223933280272</v>
      </c>
      <c r="AC7">
        <v>53.772759754399353</v>
      </c>
      <c r="AD7">
        <v>43447.089009654454</v>
      </c>
      <c r="AE7">
        <v>59446.223933280271</v>
      </c>
      <c r="AF7">
        <v>8.6489396555870801E-6</v>
      </c>
      <c r="AG7">
        <v>2</v>
      </c>
      <c r="AH7">
        <v>53772.759754399347</v>
      </c>
    </row>
    <row r="8" spans="1:34" x14ac:dyDescent="0.25">
      <c r="A8">
        <v>6</v>
      </c>
      <c r="B8">
        <v>90</v>
      </c>
      <c r="C8" t="s">
        <v>34</v>
      </c>
      <c r="D8">
        <v>9.1702999999999992</v>
      </c>
      <c r="E8">
        <v>10.9</v>
      </c>
      <c r="F8">
        <v>8.1300000000000008</v>
      </c>
      <c r="G8">
        <v>48.77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80.239999999999995</v>
      </c>
      <c r="Q8">
        <v>795.64</v>
      </c>
      <c r="R8">
        <v>66.47</v>
      </c>
      <c r="S8">
        <v>51.23</v>
      </c>
      <c r="T8">
        <v>6554.73</v>
      </c>
      <c r="U8">
        <v>0.77</v>
      </c>
      <c r="V8">
        <v>0.89</v>
      </c>
      <c r="W8">
        <v>0.13</v>
      </c>
      <c r="X8">
        <v>0.37</v>
      </c>
      <c r="Y8">
        <v>2</v>
      </c>
      <c r="Z8">
        <v>10</v>
      </c>
      <c r="AA8">
        <v>42.997245831509147</v>
      </c>
      <c r="AB8">
        <v>58.830728651261801</v>
      </c>
      <c r="AC8">
        <v>53.216006478243479</v>
      </c>
      <c r="AD8">
        <v>42997.24583150915</v>
      </c>
      <c r="AE8">
        <v>58830.728651261801</v>
      </c>
      <c r="AF8">
        <v>8.7021758710177738E-6</v>
      </c>
      <c r="AG8">
        <v>2</v>
      </c>
      <c r="AH8">
        <v>53216.006478243478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7.4573</v>
      </c>
      <c r="E2">
        <v>13.41</v>
      </c>
      <c r="F2">
        <v>10.86</v>
      </c>
      <c r="G2">
        <v>8.0500000000000007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31.52</v>
      </c>
      <c r="Q2">
        <v>796.09</v>
      </c>
      <c r="R2">
        <v>154.46</v>
      </c>
      <c r="S2">
        <v>51.23</v>
      </c>
      <c r="T2">
        <v>50195.49</v>
      </c>
      <c r="U2">
        <v>0.33</v>
      </c>
      <c r="V2">
        <v>0.67</v>
      </c>
      <c r="W2">
        <v>0.34</v>
      </c>
      <c r="X2">
        <v>3.1</v>
      </c>
      <c r="Y2">
        <v>2</v>
      </c>
      <c r="Z2">
        <v>10</v>
      </c>
      <c r="AA2">
        <v>38.663610349636087</v>
      </c>
      <c r="AB2">
        <v>52.901257398318023</v>
      </c>
      <c r="AC2">
        <v>47.852435639704012</v>
      </c>
      <c r="AD2">
        <v>38663.610349636103</v>
      </c>
      <c r="AE2">
        <v>52901.257398318019</v>
      </c>
      <c r="AF2">
        <v>9.0930432235950023E-6</v>
      </c>
      <c r="AG2">
        <v>3</v>
      </c>
      <c r="AH2">
        <v>47852.43563970401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7.5107999999999997</v>
      </c>
      <c r="E2">
        <v>13.31</v>
      </c>
      <c r="F2">
        <v>10.050000000000001</v>
      </c>
      <c r="G2">
        <v>9.73</v>
      </c>
      <c r="H2">
        <v>0.18</v>
      </c>
      <c r="I2">
        <v>62</v>
      </c>
      <c r="J2">
        <v>98.71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83.99</v>
      </c>
      <c r="Q2">
        <v>795.99</v>
      </c>
      <c r="R2">
        <v>130.96</v>
      </c>
      <c r="S2">
        <v>51.23</v>
      </c>
      <c r="T2">
        <v>38539.93</v>
      </c>
      <c r="U2">
        <v>0.39</v>
      </c>
      <c r="V2">
        <v>0.72</v>
      </c>
      <c r="W2">
        <v>0.21</v>
      </c>
      <c r="X2">
        <v>2.29</v>
      </c>
      <c r="Y2">
        <v>2</v>
      </c>
      <c r="Z2">
        <v>10</v>
      </c>
      <c r="AA2">
        <v>55.634603363187793</v>
      </c>
      <c r="AB2">
        <v>76.121718746962287</v>
      </c>
      <c r="AC2">
        <v>68.856768747272824</v>
      </c>
      <c r="AD2">
        <v>55634.603363187787</v>
      </c>
      <c r="AE2">
        <v>76121.718746962288</v>
      </c>
      <c r="AF2">
        <v>7.8496750220671195E-6</v>
      </c>
      <c r="AG2">
        <v>3</v>
      </c>
      <c r="AH2">
        <v>68856.768747272828</v>
      </c>
    </row>
    <row r="3" spans="1:34" x14ac:dyDescent="0.25">
      <c r="A3">
        <v>1</v>
      </c>
      <c r="B3">
        <v>45</v>
      </c>
      <c r="C3" t="s">
        <v>34</v>
      </c>
      <c r="D3">
        <v>9.0135000000000005</v>
      </c>
      <c r="E3">
        <v>11.09</v>
      </c>
      <c r="F3">
        <v>8.61</v>
      </c>
      <c r="G3">
        <v>21.53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62.97</v>
      </c>
      <c r="Q3">
        <v>795.66</v>
      </c>
      <c r="R3">
        <v>82.9</v>
      </c>
      <c r="S3">
        <v>51.23</v>
      </c>
      <c r="T3">
        <v>14700.29</v>
      </c>
      <c r="U3">
        <v>0.62</v>
      </c>
      <c r="V3">
        <v>0.84</v>
      </c>
      <c r="W3">
        <v>0.15</v>
      </c>
      <c r="X3">
        <v>0.85</v>
      </c>
      <c r="Y3">
        <v>2</v>
      </c>
      <c r="Z3">
        <v>10</v>
      </c>
      <c r="AA3">
        <v>37.234933402577127</v>
      </c>
      <c r="AB3">
        <v>50.946478570582833</v>
      </c>
      <c r="AC3">
        <v>46.084218159732728</v>
      </c>
      <c r="AD3">
        <v>37234.933402577117</v>
      </c>
      <c r="AE3">
        <v>50946.478570582833</v>
      </c>
      <c r="AF3">
        <v>9.4201743903980941E-6</v>
      </c>
      <c r="AG3">
        <v>2</v>
      </c>
      <c r="AH3">
        <v>46084.218159732729</v>
      </c>
    </row>
    <row r="4" spans="1:34" x14ac:dyDescent="0.25">
      <c r="A4">
        <v>2</v>
      </c>
      <c r="B4">
        <v>45</v>
      </c>
      <c r="C4" t="s">
        <v>34</v>
      </c>
      <c r="D4">
        <v>9.2194000000000003</v>
      </c>
      <c r="E4">
        <v>10.85</v>
      </c>
      <c r="F4">
        <v>8.4700000000000006</v>
      </c>
      <c r="G4">
        <v>26.74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59.11</v>
      </c>
      <c r="Q4">
        <v>795.68</v>
      </c>
      <c r="R4">
        <v>77.33</v>
      </c>
      <c r="S4">
        <v>51.23</v>
      </c>
      <c r="T4">
        <v>11942.69</v>
      </c>
      <c r="U4">
        <v>0.66</v>
      </c>
      <c r="V4">
        <v>0.86</v>
      </c>
      <c r="W4">
        <v>0.16</v>
      </c>
      <c r="X4">
        <v>0.71</v>
      </c>
      <c r="Y4">
        <v>2</v>
      </c>
      <c r="Z4">
        <v>10</v>
      </c>
      <c r="AA4">
        <v>36.282165741818588</v>
      </c>
      <c r="AB4">
        <v>49.642859823996659</v>
      </c>
      <c r="AC4">
        <v>44.90501495667646</v>
      </c>
      <c r="AD4">
        <v>36282.165741818593</v>
      </c>
      <c r="AE4">
        <v>49642.85982399666</v>
      </c>
      <c r="AF4">
        <v>9.6353642619222477E-6</v>
      </c>
      <c r="AG4">
        <v>2</v>
      </c>
      <c r="AH4">
        <v>44905.014956676459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2024-09-27T20:00:42Z</dcterms:modified>
</cp:coreProperties>
</file>